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wathyrao/Desktop/DataViz/Projects/Excel/"/>
    </mc:Choice>
  </mc:AlternateContent>
  <xr:revisionPtr revIDLastSave="0" documentId="13_ncr:1_{3A01F991-E2AB-7440-BAC7-AD172715D430}" xr6:coauthVersionLast="47" xr6:coauthVersionMax="47" xr10:uidLastSave="{00000000-0000-0000-0000-000000000000}"/>
  <bookViews>
    <workbookView xWindow="0" yWindow="500" windowWidth="28800" windowHeight="16020" activeTab="1" xr2:uid="{00000000-000D-0000-FFFF-FFFF00000000}"/>
  </bookViews>
  <sheets>
    <sheet name="Sheet4" sheetId="28" r:id="rId1"/>
    <sheet name="Outcomes Based on Goals " sheetId="21" r:id="rId2"/>
    <sheet name="Theater Outcomes by Launch Date" sheetId="20" r:id="rId3"/>
    <sheet name="Kickstarter_Challenge" sheetId="1" r:id="rId4"/>
    <sheet name="Category Statistics" sheetId="2" r:id="rId5"/>
    <sheet name="Outcomes Based on Launch date" sheetId="9" r:id="rId6"/>
    <sheet name="Pivot table-category and sub" sheetId="6" r:id="rId7"/>
    <sheet name="Pivot table -Sub category" sheetId="7" r:id="rId8"/>
    <sheet name="Subcategory statistics" sheetId="8" r:id="rId9"/>
    <sheet name="Edinburgh Research" sheetId="10" r:id="rId10"/>
  </sheets>
  <definedNames>
    <definedName name="_xlnm._FilterDatabase" localSheetId="3" hidden="1">Kickstarter_Challenge!$A$1:$U$4115</definedName>
  </definedNames>
  <calcPr calcId="191029"/>
  <pivotCaches>
    <pivotCache cacheId="175" r:id="rId11"/>
    <pivotCache cacheId="176" r:id="rId12"/>
    <pivotCache cacheId="177" r:id="rId13"/>
    <pivotCache cacheId="178" r:id="rId14"/>
    <pivotCache cacheId="20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21" l="1"/>
  <c r="D9" i="21"/>
  <c r="C8" i="21"/>
  <c r="C9" i="21"/>
  <c r="B8" i="21"/>
  <c r="E8" i="21" s="1"/>
  <c r="F8" i="21" s="1"/>
  <c r="B9" i="21"/>
  <c r="B2" i="21"/>
  <c r="H8" i="21" l="1"/>
  <c r="G8" i="21"/>
  <c r="D13" i="21"/>
  <c r="C13" i="21"/>
  <c r="D12" i="21"/>
  <c r="C12" i="21"/>
  <c r="D11" i="21"/>
  <c r="C11" i="21"/>
  <c r="D10" i="21"/>
  <c r="C10" i="21"/>
  <c r="D7" i="21"/>
  <c r="C7" i="21"/>
  <c r="D6" i="21"/>
  <c r="C6" i="21"/>
  <c r="D5" i="21"/>
  <c r="C5" i="21"/>
  <c r="D4" i="21"/>
  <c r="C4" i="21"/>
  <c r="D3" i="21"/>
  <c r="C3" i="21"/>
  <c r="D2" i="21"/>
  <c r="C2" i="21"/>
  <c r="B13" i="21"/>
  <c r="B12" i="21"/>
  <c r="B11" i="21"/>
  <c r="B10" i="21"/>
  <c r="B7" i="21"/>
  <c r="B6" i="21"/>
  <c r="B5" i="21"/>
  <c r="B4" i="21"/>
  <c r="B3" i="21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O50" i="1"/>
  <c r="P50" i="1"/>
  <c r="S50" i="1"/>
  <c r="U50" i="1" s="1"/>
  <c r="T5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10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10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10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10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10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T2" i="1"/>
  <c r="S2" i="1"/>
  <c r="U2" i="1" s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88" i="1"/>
  <c r="O2916" i="1"/>
  <c r="O2906" i="1"/>
  <c r="O2869" i="1"/>
  <c r="O4011" i="1"/>
  <c r="O4015" i="1"/>
  <c r="O3747" i="1"/>
  <c r="O4098" i="1"/>
  <c r="O2857" i="1"/>
  <c r="O4016" i="1"/>
  <c r="O3952" i="1"/>
  <c r="O3954" i="1"/>
  <c r="O4025" i="1"/>
  <c r="O2889" i="1"/>
  <c r="O2871" i="1"/>
  <c r="O3912" i="1"/>
  <c r="O4099" i="1"/>
  <c r="O2890" i="1"/>
  <c r="O3748" i="1"/>
  <c r="O3947" i="1"/>
  <c r="O2849" i="1"/>
  <c r="O4058" i="1"/>
  <c r="O4102" i="1"/>
  <c r="O3869" i="1"/>
  <c r="O3911" i="1"/>
  <c r="O3955" i="1"/>
  <c r="O3890" i="1"/>
  <c r="O4063" i="1"/>
  <c r="O4075" i="1"/>
  <c r="O3956" i="1"/>
  <c r="O4030" i="1"/>
  <c r="O3913" i="1"/>
  <c r="O3891" i="1"/>
  <c r="O3957" i="1"/>
  <c r="O4076" i="1"/>
  <c r="O4112" i="1"/>
  <c r="O3996" i="1"/>
  <c r="O3914" i="1"/>
  <c r="O4053" i="1"/>
  <c r="O4055" i="1"/>
  <c r="O3989" i="1"/>
  <c r="O2880" i="1"/>
  <c r="O4031" i="1"/>
  <c r="O4101" i="1"/>
  <c r="O2855" i="1"/>
  <c r="O2847" i="1"/>
  <c r="O3915" i="1"/>
  <c r="O4090" i="1"/>
  <c r="O3916" i="1"/>
  <c r="O3749" i="1"/>
  <c r="O4032" i="1"/>
  <c r="O3990" i="1"/>
  <c r="O3958" i="1"/>
  <c r="O4103" i="1"/>
  <c r="O2858" i="1"/>
  <c r="O3917" i="1"/>
  <c r="O4056" i="1"/>
  <c r="O4012" i="1"/>
  <c r="O4033" i="1"/>
  <c r="O3991" i="1"/>
  <c r="O2881" i="1"/>
  <c r="O4113" i="1"/>
  <c r="O3959" i="1"/>
  <c r="O2917" i="1"/>
  <c r="O3938" i="1"/>
  <c r="O3997" i="1"/>
  <c r="O3892" i="1"/>
  <c r="O4027" i="1"/>
  <c r="O4114" i="1"/>
  <c r="O4091" i="1"/>
  <c r="O3744" i="1"/>
  <c r="O4062" i="1"/>
  <c r="O4034" i="1"/>
  <c r="O4086" i="1"/>
  <c r="O2891" i="1"/>
  <c r="O3745" i="1"/>
  <c r="O3843" i="1"/>
  <c r="O3960" i="1"/>
  <c r="O2872" i="1"/>
  <c r="O389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4077" i="1"/>
  <c r="O3961" i="1"/>
  <c r="O2892" i="1"/>
  <c r="O3992" i="1"/>
  <c r="O2886" i="1"/>
  <c r="O2918" i="1"/>
  <c r="O2919" i="1"/>
  <c r="O2844" i="1"/>
  <c r="O2920" i="1"/>
  <c r="O2877" i="1"/>
  <c r="O2921" i="1"/>
  <c r="O3948" i="1"/>
  <c r="O3844" i="1"/>
  <c r="O4078" i="1"/>
  <c r="O3962" i="1"/>
  <c r="O3866" i="1"/>
  <c r="O2907" i="1"/>
  <c r="O2843" i="1"/>
  <c r="O4022" i="1"/>
  <c r="O389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4035" i="1"/>
  <c r="O3963" i="1"/>
  <c r="O3964" i="1"/>
  <c r="O4029" i="1"/>
  <c r="O4100" i="1"/>
  <c r="O4005" i="1"/>
  <c r="O4050" i="1"/>
  <c r="O4059" i="1"/>
  <c r="O4092" i="1"/>
  <c r="O2893" i="1"/>
  <c r="O3895" i="1"/>
  <c r="O4036" i="1"/>
  <c r="O4110" i="1"/>
  <c r="O4051" i="1"/>
  <c r="O2894" i="1"/>
  <c r="O3965" i="1"/>
  <c r="O3966" i="1"/>
  <c r="O2859" i="1"/>
  <c r="O3896" i="1"/>
  <c r="O3998" i="1"/>
  <c r="O3845" i="1"/>
  <c r="O4013" i="1"/>
  <c r="O3999" i="1"/>
  <c r="O3967" i="1"/>
  <c r="O3868" i="1"/>
  <c r="O3846" i="1"/>
  <c r="O384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48" i="1"/>
  <c r="O4017" i="1"/>
  <c r="O4064" i="1"/>
  <c r="O2884" i="1"/>
  <c r="O2895" i="1"/>
  <c r="O4104" i="1"/>
  <c r="O4065" i="1"/>
  <c r="O2896" i="1"/>
  <c r="O3739" i="1"/>
  <c r="O3897" i="1"/>
  <c r="O3898" i="1"/>
  <c r="O4037" i="1"/>
  <c r="O3899" i="1"/>
  <c r="O3918" i="1"/>
  <c r="O3919" i="1"/>
  <c r="O2922" i="1"/>
  <c r="O4038" i="1"/>
  <c r="O3730" i="1"/>
  <c r="O3731" i="1"/>
  <c r="O2897" i="1"/>
  <c r="O2882" i="1"/>
  <c r="O4106" i="1"/>
  <c r="O4000" i="1"/>
  <c r="O4018" i="1"/>
  <c r="O4066" i="1"/>
  <c r="O4039" i="1"/>
  <c r="O3900" i="1"/>
  <c r="O3732" i="1"/>
  <c r="O3849" i="1"/>
  <c r="O3939" i="1"/>
  <c r="O4107" i="1"/>
  <c r="O3968" i="1"/>
  <c r="O3901" i="1"/>
  <c r="O3920" i="1"/>
  <c r="O2883" i="1"/>
  <c r="O4054" i="1"/>
  <c r="O4067" i="1"/>
  <c r="O2845" i="1"/>
  <c r="O3969" i="1"/>
  <c r="O3902" i="1"/>
  <c r="O3970" i="1"/>
  <c r="O4079" i="1"/>
  <c r="O4040" i="1"/>
  <c r="O4019" i="1"/>
  <c r="O4057" i="1"/>
  <c r="O4006" i="1"/>
  <c r="O3971" i="1"/>
  <c r="O3921" i="1"/>
  <c r="O4080" i="1"/>
  <c r="O3910" i="1"/>
  <c r="O3936" i="1"/>
  <c r="O3972" i="1"/>
  <c r="O3973" i="1"/>
  <c r="O3993" i="1"/>
  <c r="O2908" i="1"/>
  <c r="O3974" i="1"/>
  <c r="O3975" i="1"/>
  <c r="O3850" i="1"/>
  <c r="O4001" i="1"/>
  <c r="O3922" i="1"/>
  <c r="O4093" i="1"/>
  <c r="O4041" i="1"/>
  <c r="O3949" i="1"/>
  <c r="O4115" i="1"/>
  <c r="O4088" i="1"/>
  <c r="O4073" i="1"/>
  <c r="O4087" i="1"/>
  <c r="O3743" i="1"/>
  <c r="O3994" i="1"/>
  <c r="O4089" i="1"/>
  <c r="O3851" i="1"/>
  <c r="O2909" i="1"/>
  <c r="O3923" i="1"/>
  <c r="O3976" i="1"/>
  <c r="O2915" i="1"/>
  <c r="O4042" i="1"/>
  <c r="O3852" i="1"/>
  <c r="O3853" i="1"/>
  <c r="O4014" i="1"/>
  <c r="O3742" i="1"/>
  <c r="O3977" i="1"/>
  <c r="O3909" i="1"/>
  <c r="O4068" i="1"/>
  <c r="O4061" i="1"/>
  <c r="O2898" i="1"/>
  <c r="O3978" i="1"/>
  <c r="O2899" i="1"/>
  <c r="O2876" i="1"/>
  <c r="O2914" i="1"/>
  <c r="O4109" i="1"/>
  <c r="O3854" i="1"/>
  <c r="O4002" i="1"/>
  <c r="O3903" i="1"/>
  <c r="O4094" i="1"/>
  <c r="O2887" i="1"/>
  <c r="O4052" i="1"/>
  <c r="O3733" i="1"/>
  <c r="O3855" i="1"/>
  <c r="O3979" i="1"/>
  <c r="O2856" i="1"/>
  <c r="O3734" i="1"/>
  <c r="O3924" i="1"/>
  <c r="O3741" i="1"/>
  <c r="O2860" i="1"/>
  <c r="O4043" i="1"/>
  <c r="O4105" i="1"/>
  <c r="O3856" i="1"/>
  <c r="O2848" i="1"/>
  <c r="O3925" i="1"/>
  <c r="O3926" i="1"/>
  <c r="O2911" i="1"/>
  <c r="O4007" i="1"/>
  <c r="O4020" i="1"/>
  <c r="O2910" i="1"/>
  <c r="O2912" i="1"/>
  <c r="O3857" i="1"/>
  <c r="O2861" i="1"/>
  <c r="O3927" i="1"/>
  <c r="O4095" i="1"/>
  <c r="O3858" i="1"/>
  <c r="O2900" i="1"/>
  <c r="O3746" i="1"/>
  <c r="O4010" i="1"/>
  <c r="O2850" i="1"/>
  <c r="O2870" i="1"/>
  <c r="O3859" i="1"/>
  <c r="O4024" i="1"/>
  <c r="O4008" i="1"/>
  <c r="O2862" i="1"/>
  <c r="O4044" i="1"/>
  <c r="O3735" i="1"/>
  <c r="O3940" i="1"/>
  <c r="O2873" i="1"/>
  <c r="O4069" i="1"/>
  <c r="O4074" i="1"/>
  <c r="O4009" i="1"/>
  <c r="O2885" i="1"/>
  <c r="O3980" i="1"/>
  <c r="O3950" i="1"/>
  <c r="O3928" i="1"/>
  <c r="O3860" i="1"/>
  <c r="O4081" i="1"/>
  <c r="O3904" i="1"/>
  <c r="O3981" i="1"/>
  <c r="O4004" i="1"/>
  <c r="O4085" i="1"/>
  <c r="O4060" i="1"/>
  <c r="O4045" i="1"/>
  <c r="O4003" i="1"/>
  <c r="O2878" i="1"/>
  <c r="O3905" i="1"/>
  <c r="O2863" i="1"/>
  <c r="O4021" i="1"/>
  <c r="O3982" i="1"/>
  <c r="O4046" i="1"/>
  <c r="O2853" i="1"/>
  <c r="O2874" i="1"/>
  <c r="O3983" i="1"/>
  <c r="O3995" i="1"/>
  <c r="O3984" i="1"/>
  <c r="O4072" i="1"/>
  <c r="O4082" i="1"/>
  <c r="O3736" i="1"/>
  <c r="O2864" i="1"/>
  <c r="O3929" i="1"/>
  <c r="O2865" i="1"/>
  <c r="O4023" i="1"/>
  <c r="O3985" i="1"/>
  <c r="O3737" i="1"/>
  <c r="O3941" i="1"/>
  <c r="O3946" i="1"/>
  <c r="O4047" i="1"/>
  <c r="O4048" i="1"/>
  <c r="O2868" i="1"/>
  <c r="O4083" i="1"/>
  <c r="O4026" i="1"/>
  <c r="O3861" i="1"/>
  <c r="O3951" i="1"/>
  <c r="O4070" i="1"/>
  <c r="O3986" i="1"/>
  <c r="O3937" i="1"/>
  <c r="O2913" i="1"/>
  <c r="O2901" i="1"/>
  <c r="O4084" i="1"/>
  <c r="O2902" i="1"/>
  <c r="O3942" i="1"/>
  <c r="O3908" i="1"/>
  <c r="O3862" i="1"/>
  <c r="O2879" i="1"/>
  <c r="O4071" i="1"/>
  <c r="O2851" i="1"/>
  <c r="O3930" i="1"/>
  <c r="O3931" i="1"/>
  <c r="O3867" i="1"/>
  <c r="O2846" i="1"/>
  <c r="O3943" i="1"/>
  <c r="O3932" i="1"/>
  <c r="O3944" i="1"/>
  <c r="O2903" i="1"/>
  <c r="O4028" i="1"/>
  <c r="O3863" i="1"/>
  <c r="O3987" i="1"/>
  <c r="O2904" i="1"/>
  <c r="O3740" i="1"/>
  <c r="O4111" i="1"/>
  <c r="O3906" i="1"/>
  <c r="O3864" i="1"/>
  <c r="O4096" i="1"/>
  <c r="O3945" i="1"/>
  <c r="O4049" i="1"/>
  <c r="O4108" i="1"/>
  <c r="O3953" i="1"/>
  <c r="O2852" i="1"/>
  <c r="O2875" i="1"/>
  <c r="O2866" i="1"/>
  <c r="O2905" i="1"/>
  <c r="O3933" i="1"/>
  <c r="O4097" i="1"/>
  <c r="O3988" i="1"/>
  <c r="O3865" i="1"/>
  <c r="O3934" i="1"/>
  <c r="O2867" i="1"/>
  <c r="O2854" i="1"/>
  <c r="O3935" i="1"/>
  <c r="O3907" i="1"/>
  <c r="O3738" i="1"/>
  <c r="O2" i="1"/>
  <c r="E6" i="21" l="1"/>
  <c r="E12" i="21"/>
  <c r="G12" i="21"/>
  <c r="H12" i="21"/>
  <c r="H5" i="21"/>
  <c r="F5" i="21"/>
  <c r="H11" i="21"/>
  <c r="G4" i="21"/>
  <c r="E13" i="21"/>
  <c r="H13" i="21" s="1"/>
  <c r="F12" i="21"/>
  <c r="E4" i="21"/>
  <c r="H4" i="21" s="1"/>
  <c r="E11" i="21"/>
  <c r="G11" i="21" s="1"/>
  <c r="E3" i="21"/>
  <c r="F3" i="21" s="1"/>
  <c r="E10" i="21"/>
  <c r="G10" i="21" s="1"/>
  <c r="E9" i="21"/>
  <c r="F9" i="21" s="1"/>
  <c r="E7" i="21"/>
  <c r="G7" i="21" s="1"/>
  <c r="G6" i="21"/>
  <c r="E2" i="21"/>
  <c r="F2" i="21" s="1"/>
  <c r="E5" i="21"/>
  <c r="G5" i="21" s="1"/>
  <c r="F4" i="21" l="1"/>
  <c r="G3" i="21"/>
  <c r="G13" i="21"/>
  <c r="H10" i="21"/>
  <c r="G9" i="21"/>
  <c r="F10" i="21"/>
  <c r="F13" i="21"/>
  <c r="F7" i="21"/>
  <c r="G2" i="21"/>
  <c r="H3" i="21"/>
  <c r="F6" i="21"/>
  <c r="H9" i="21"/>
  <c r="H2" i="21"/>
  <c r="F11" i="21"/>
  <c r="H6" i="21"/>
  <c r="H7" i="21"/>
</calcChain>
</file>

<file path=xl/sharedStrings.xml><?xml version="1.0" encoding="utf-8"?>
<sst xmlns="http://schemas.openxmlformats.org/spreadsheetml/2006/main" count="33202" uniqueCount="8407">
  <si>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</si>
  <si>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</si>
  <si>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</si>
  <si>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</si>
  <si>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</si>
  <si>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</si>
  <si>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</si>
  <si>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</si>
  <si>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</si>
  <si>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</si>
  <si>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</si>
  <si>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</si>
  <si>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</si>
  <si>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</si>
  <si>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</si>
  <si>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</si>
  <si>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</si>
  <si>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</si>
  <si>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</si>
  <si>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</si>
  <si>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</si>
  <si>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</si>
  <si>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</si>
  <si>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</si>
  <si>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</si>
  <si>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</si>
  <si>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</si>
  <si>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</si>
  <si>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</si>
  <si>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</si>
  <si>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</si>
  <si>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</si>
  <si>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</si>
  <si>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</si>
  <si>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</si>
  <si>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</si>
  <si>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</si>
  <si>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</si>
  <si>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</si>
  <si>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</si>
  <si>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</si>
  <si>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</si>
  <si>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</si>
  <si>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</si>
  <si>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</si>
  <si>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</si>
  <si>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</si>
  <si>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</si>
  <si>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</si>
  <si>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</si>
  <si>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</si>
  <si>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</si>
  <si>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</si>
  <si>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</si>
  <si>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</si>
  <si>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</si>
  <si>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</si>
  <si>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</si>
  <si>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</si>
  <si>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</si>
  <si>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</si>
  <si>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</si>
  <si>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</si>
  <si>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</si>
  <si>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</si>
  <si>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</si>
  <si>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</si>
  <si>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</si>
  <si>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</si>
  <si>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</si>
  <si>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</si>
  <si>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</si>
  <si>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</si>
  <si>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</si>
  <si>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</si>
  <si>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</si>
  <si>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</si>
  <si>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</si>
  <si>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</si>
  <si>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</si>
  <si>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</si>
  <si>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</si>
  <si>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</si>
  <si>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</si>
  <si>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</si>
  <si>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</si>
  <si>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</si>
  <si>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</si>
  <si>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</si>
  <si>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</si>
  <si>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</si>
  <si>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</si>
  <si>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</si>
  <si>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</si>
  <si>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</si>
  <si>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</si>
  <si>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</si>
  <si>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</si>
  <si>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</si>
  <si>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</si>
  <si>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</si>
  <si>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</si>
  <si>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</si>
  <si>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</si>
  <si>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</si>
  <si>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</si>
  <si>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</si>
  <si>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</si>
  <si>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</si>
  <si>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</si>
  <si>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</si>
  <si>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</si>
  <si>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</si>
  <si>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</si>
  <si>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</si>
  <si>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</si>
  <si>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</si>
  <si>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</si>
  <si>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</si>
  <si>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</si>
  <si>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</si>
  <si>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</si>
  <si>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</si>
  <si>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</si>
  <si>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</si>
  <si>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</si>
  <si>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</si>
  <si>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</si>
  <si>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</si>
  <si>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</si>
  <si>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</si>
  <si>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</si>
  <si>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</si>
  <si>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</si>
  <si>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</si>
  <si>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</si>
  <si>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</si>
  <si>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</si>
  <si>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</si>
  <si>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</si>
  <si>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</si>
  <si>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</si>
  <si>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</si>
  <si>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</si>
  <si>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</si>
  <si>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</si>
  <si>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</si>
  <si>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</si>
  <si>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</si>
  <si>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</si>
  <si>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</si>
  <si>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</si>
  <si>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</si>
  <si>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</si>
  <si>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</si>
  <si>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</si>
  <si>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</si>
  <si>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</si>
  <si>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</si>
  <si>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</si>
  <si>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</si>
  <si>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</si>
  <si>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</si>
  <si>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</si>
  <si>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</si>
  <si>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</si>
  <si>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</si>
  <si>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</si>
  <si>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</si>
  <si>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</si>
  <si>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</si>
  <si>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</si>
  <si>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</si>
  <si>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</si>
  <si>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</si>
  <si>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</si>
  <si>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</si>
  <si>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</si>
  <si>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</si>
  <si>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</si>
  <si>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</si>
  <si>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</si>
  <si>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</si>
  <si>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</si>
  <si>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</si>
  <si>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</si>
  <si>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</si>
  <si>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</si>
  <si>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</si>
  <si>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</si>
  <si>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</si>
  <si>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</si>
  <si>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</si>
  <si>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</si>
  <si>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</si>
  <si>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</si>
  <si>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</si>
  <si>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</si>
  <si>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</si>
  <si>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</si>
  <si>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</si>
  <si>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</si>
  <si>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</si>
  <si>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</si>
  <si>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</si>
  <si>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</si>
  <si>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</si>
  <si>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</si>
  <si>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</si>
  <si>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</si>
  <si>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</si>
  <si>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</si>
  <si>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</si>
  <si>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</si>
  <si>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</si>
  <si>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</si>
  <si>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</si>
  <si>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</si>
  <si>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</si>
  <si>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</si>
  <si>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</si>
  <si>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</si>
  <si>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</si>
  <si>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</si>
  <si>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</si>
  <si>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</si>
  <si>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</si>
  <si>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</si>
  <si>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</si>
  <si>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</si>
  <si>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</si>
  <si>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</si>
  <si>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</si>
  <si>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</si>
  <si>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</si>
  <si>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</si>
  <si>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</si>
  <si>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</si>
  <si>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</si>
  <si>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</si>
  <si>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</si>
  <si>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</si>
  <si>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</si>
  <si>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</si>
  <si>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</si>
  <si>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</si>
  <si>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</si>
  <si>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</si>
  <si>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</si>
  <si>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</si>
  <si>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</si>
  <si>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</si>
  <si>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</si>
  <si>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</si>
  <si>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</si>
  <si>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</si>
  <si>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</si>
  <si>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</si>
  <si>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</si>
  <si>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</si>
  <si>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</si>
  <si>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</si>
  <si>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</si>
  <si>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</si>
  <si>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</si>
  <si>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</si>
  <si>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</si>
  <si>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</si>
  <si>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</si>
  <si>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</si>
  <si>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</si>
  <si>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</si>
  <si>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</si>
  <si>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</si>
  <si>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</si>
  <si>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</si>
  <si>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</si>
  <si>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</si>
  <si>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</si>
  <si>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</si>
  <si>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</si>
  <si>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</si>
  <si>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</si>
  <si>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</si>
  <si>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</si>
  <si>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</si>
  <si>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</si>
  <si>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</si>
  <si>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</si>
  <si>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</si>
  <si>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</si>
  <si>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</si>
  <si>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</si>
  <si>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</si>
  <si>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</si>
  <si>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</si>
  <si>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</si>
  <si>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</si>
  <si>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</si>
  <si>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</si>
  <si>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</si>
  <si>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</si>
  <si>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</si>
  <si>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</si>
  <si>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</si>
  <si>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</si>
  <si>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</si>
  <si>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</si>
  <si>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</si>
  <si>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</si>
  <si>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</si>
  <si>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</si>
  <si>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</si>
  <si>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</si>
  <si>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</si>
  <si>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</si>
  <si>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</si>
  <si>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</si>
  <si>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</si>
  <si>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</si>
  <si>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</si>
  <si>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</si>
  <si>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</si>
  <si>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</si>
  <si>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</si>
  <si>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</si>
  <si>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</si>
  <si>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</si>
  <si>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</si>
  <si>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</si>
  <si>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</si>
  <si>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</si>
  <si>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</si>
  <si>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</si>
  <si>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</si>
  <si>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</si>
  <si>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</si>
  <si>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</si>
  <si>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</si>
  <si>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</si>
  <si>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</si>
  <si>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</si>
  <si>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</si>
  <si>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</si>
  <si>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</si>
  <si>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</si>
  <si>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</si>
  <si>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</si>
  <si>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</si>
  <si>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</si>
  <si>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</si>
  <si>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</si>
  <si>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</si>
  <si>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</si>
  <si>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</si>
  <si>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</si>
  <si>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</si>
  <si>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</si>
  <si>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</si>
  <si>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</si>
  <si>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</si>
  <si>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</si>
  <si>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</si>
  <si>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</si>
  <si>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</si>
  <si>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</si>
  <si>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</si>
  <si>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</si>
  <si>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</si>
  <si>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</si>
  <si>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</si>
  <si>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</si>
  <si>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</si>
  <si>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</si>
  <si>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</si>
  <si>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</si>
  <si>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</si>
  <si>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</si>
  <si>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</si>
  <si>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</si>
  <si>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</si>
  <si>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</si>
  <si>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</si>
  <si>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</si>
  <si>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</si>
  <si>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</si>
  <si>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</si>
  <si>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</si>
  <si>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</si>
  <si>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</si>
  <si>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</si>
  <si>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</si>
  <si>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</si>
  <si>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</si>
  <si>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</si>
  <si>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</si>
  <si>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</si>
  <si>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</si>
  <si>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</si>
  <si>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</si>
  <si>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</si>
  <si>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</si>
  <si>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</si>
  <si>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</si>
  <si>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</si>
  <si>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</si>
  <si>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</si>
  <si>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</si>
  <si>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</si>
  <si>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</si>
  <si>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</si>
  <si>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</si>
  <si>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</si>
  <si>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</si>
  <si>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</si>
  <si>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</si>
  <si>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</si>
  <si>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</si>
  <si>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</si>
  <si>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</si>
  <si>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</si>
  <si>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</si>
  <si>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</si>
  <si>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</si>
  <si>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</si>
  <si>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</si>
  <si>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</si>
  <si>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</si>
  <si>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</si>
  <si>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</si>
  <si>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</si>
  <si>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</si>
  <si>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</si>
  <si>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</si>
  <si>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</si>
  <si>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</si>
  <si>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</si>
  <si>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</si>
  <si>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</si>
  <si>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</si>
  <si>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</si>
  <si>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</si>
  <si>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</si>
  <si>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</si>
  <si>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</si>
  <si>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</si>
  <si>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</si>
  <si>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</si>
  <si>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</si>
  <si>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</si>
  <si>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</si>
  <si>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</si>
  <si>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</si>
  <si>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</si>
  <si>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</si>
  <si>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</si>
  <si>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</si>
  <si>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</si>
  <si>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</si>
  <si>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</si>
  <si>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</si>
  <si>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</si>
  <si>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</si>
  <si>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</si>
  <si>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</si>
  <si>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</si>
  <si>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</si>
  <si>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</si>
  <si>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</si>
  <si>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</si>
  <si>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</si>
  <si>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</si>
  <si>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</si>
  <si>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</si>
  <si>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</si>
  <si>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</si>
  <si>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</si>
  <si>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</si>
  <si>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</si>
  <si>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</si>
  <si>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</si>
  <si>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</si>
  <si>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</si>
  <si>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</si>
  <si>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</si>
  <si>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</si>
  <si>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</si>
  <si>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</si>
  <si>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</si>
  <si>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</si>
  <si>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</si>
  <si>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</si>
  <si>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</si>
  <si>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</si>
  <si>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</si>
  <si>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</si>
  <si>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</si>
  <si>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</si>
  <si>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</si>
  <si>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</si>
  <si>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</si>
  <si>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</si>
  <si>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</si>
  <si>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</si>
  <si>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</si>
  <si>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</si>
  <si>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</si>
  <si>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</si>
  <si>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</si>
  <si>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</si>
  <si>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</si>
  <si>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</si>
  <si>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</si>
  <si>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</si>
  <si>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</si>
  <si>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</si>
  <si>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</si>
  <si>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</si>
  <si>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</si>
  <si>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</si>
  <si>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</si>
  <si>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</si>
  <si>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</si>
  <si>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</si>
  <si>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</si>
  <si>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</si>
  <si>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</si>
  <si>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</si>
  <si>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</si>
  <si>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</si>
  <si>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</si>
  <si>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</si>
  <si>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</si>
  <si>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</si>
  <si>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</si>
  <si>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</si>
  <si>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</si>
  <si>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</si>
  <si>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</si>
  <si>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</si>
  <si>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</si>
  <si>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</si>
  <si>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</si>
  <si>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</si>
  <si>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</si>
  <si>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</si>
  <si>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</si>
  <si>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</si>
  <si>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</si>
  <si>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</si>
  <si>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</si>
  <si>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</si>
  <si>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</si>
  <si>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</si>
  <si>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</si>
  <si>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</si>
  <si>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</si>
  <si>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</si>
  <si>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</si>
  <si>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</si>
  <si>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</si>
  <si>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</si>
  <si>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</si>
  <si>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</si>
  <si>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</si>
  <si>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</si>
  <si>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</si>
  <si>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</si>
  <si>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</si>
  <si>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</si>
  <si>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</si>
  <si>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</si>
  <si>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</si>
  <si>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</si>
  <si>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</si>
  <si>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</si>
  <si>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</si>
  <si>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</si>
  <si>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</si>
  <si>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</si>
  <si>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</si>
  <si>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</si>
  <si>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</si>
  <si>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</si>
  <si>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</si>
  <si>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</si>
  <si>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</si>
  <si>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</si>
  <si>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</si>
  <si>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</si>
  <si>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</si>
  <si>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</si>
  <si>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</si>
  <si>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</si>
  <si>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</si>
  <si>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</si>
  <si>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</si>
  <si>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</si>
  <si>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</si>
  <si>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</si>
  <si>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</si>
  <si>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</si>
  <si>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</si>
  <si>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</si>
  <si>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</si>
  <si>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</si>
  <si>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</si>
  <si>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</si>
  <si>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</si>
  <si>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</si>
  <si>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</si>
  <si>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</si>
  <si>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</si>
  <si>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</si>
  <si>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</si>
  <si>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</si>
  <si>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</si>
  <si>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</si>
  <si>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</si>
  <si>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</si>
  <si>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</si>
  <si>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</si>
  <si>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</si>
  <si>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</si>
  <si>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</si>
  <si>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</si>
  <si>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</si>
  <si>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</si>
  <si>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</si>
  <si>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</si>
  <si>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</si>
  <si>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</si>
  <si>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</si>
  <si>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</si>
  <si>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</si>
  <si>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</si>
  <si>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</si>
  <si>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</si>
  <si>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</si>
  <si>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</si>
  <si>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</si>
  <si>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</si>
  <si>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</si>
  <si>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</si>
  <si>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</si>
  <si>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</si>
  <si>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</si>
  <si>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</si>
  <si>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</si>
  <si>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</si>
  <si>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</si>
  <si>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</si>
  <si>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</si>
  <si>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</si>
  <si>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</si>
  <si>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</si>
  <si>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</si>
  <si>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</si>
  <si>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</si>
  <si>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</si>
  <si>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</si>
  <si>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</si>
  <si>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</si>
  <si>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</si>
  <si>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</si>
  <si>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</si>
  <si>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</si>
  <si>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</si>
  <si>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</si>
  <si>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</si>
  <si>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</si>
  <si>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</si>
  <si>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</si>
  <si>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</si>
  <si>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</si>
  <si>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</si>
  <si>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</si>
  <si>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</si>
  <si>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</si>
  <si>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</si>
  <si>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</si>
  <si>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</si>
  <si>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</si>
  <si>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</si>
  <si>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</si>
  <si>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</si>
  <si>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</si>
  <si>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</si>
  <si>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</si>
  <si>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</si>
  <si>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</si>
  <si>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</si>
  <si>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</si>
  <si>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</si>
  <si>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</si>
  <si>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</si>
  <si>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</si>
  <si>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</si>
  <si>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</si>
  <si>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</si>
  <si>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</si>
  <si>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</si>
  <si>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</si>
  <si>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</si>
  <si>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</si>
  <si>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</si>
  <si>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</si>
  <si>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</si>
  <si>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</si>
  <si>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</si>
  <si>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</si>
  <si>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</si>
  <si>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</si>
  <si>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</si>
  <si>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</si>
  <si>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</si>
  <si>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</si>
  <si>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</si>
  <si>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</si>
  <si>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</si>
  <si>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</si>
  <si>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</si>
  <si>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</si>
  <si>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</si>
  <si>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</si>
  <si>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</si>
  <si>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</si>
  <si>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</si>
  <si>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</si>
  <si>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</si>
  <si>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</si>
  <si>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</si>
  <si>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</si>
  <si>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</si>
  <si>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</si>
  <si>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</si>
  <si>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</si>
  <si>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</si>
  <si>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</si>
  <si>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</si>
  <si>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</si>
  <si>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</si>
  <si>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</si>
  <si>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</si>
  <si>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</si>
  <si>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</si>
  <si>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</si>
  <si>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</si>
  <si>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</si>
  <si>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</si>
  <si>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</si>
  <si>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</si>
  <si>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</si>
  <si>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</si>
  <si>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</si>
  <si>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</si>
  <si>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</si>
  <si>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</si>
  <si>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</si>
  <si>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</si>
  <si>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</si>
  <si>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</si>
  <si>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</si>
  <si>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</si>
  <si>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</si>
  <si>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</si>
  <si>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</si>
  <si>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</si>
  <si>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</si>
  <si>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</si>
  <si>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</si>
  <si>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</si>
  <si>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</si>
  <si>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</si>
  <si>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</si>
  <si>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</si>
  <si>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</si>
  <si>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</si>
  <si>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</si>
  <si>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</si>
  <si>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</si>
  <si>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</si>
  <si>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</si>
  <si>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</si>
  <si>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</si>
  <si>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</si>
  <si>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</si>
  <si>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</si>
  <si>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</si>
  <si>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</si>
  <si>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</si>
  <si>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</si>
  <si>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</si>
  <si>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</si>
  <si>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</si>
  <si>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</si>
  <si>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</si>
  <si>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</si>
  <si>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</si>
  <si>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</si>
  <si>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</si>
  <si>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</si>
  <si>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</si>
  <si>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</si>
  <si>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</si>
  <si>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</si>
  <si>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</si>
  <si>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</si>
  <si>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</si>
  <si>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</si>
  <si>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</si>
  <si>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</si>
  <si>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</si>
  <si>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</si>
  <si>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</si>
  <si>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</si>
  <si>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</si>
  <si>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</si>
  <si>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</si>
  <si>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</si>
  <si>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</si>
  <si>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</si>
  <si>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</si>
  <si>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</si>
  <si>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</si>
  <si>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</si>
  <si>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</si>
  <si>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</si>
  <si>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</si>
  <si>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</si>
  <si>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</si>
  <si>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</si>
  <si>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</si>
  <si>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</si>
  <si>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</si>
  <si>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</si>
  <si>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</si>
  <si>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</si>
  <si>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</si>
  <si>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</si>
  <si>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</si>
  <si>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</si>
  <si>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</si>
  <si>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</si>
  <si>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</si>
  <si>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</si>
  <si>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</si>
  <si>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</si>
  <si>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</si>
  <si>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</si>
  <si>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</si>
  <si>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</si>
  <si>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</si>
  <si>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</si>
  <si>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</si>
  <si>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</si>
  <si>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</si>
  <si>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</si>
  <si>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</si>
  <si>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</si>
  <si>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</si>
  <si>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</si>
  <si>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</si>
  <si>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</si>
  <si>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</si>
  <si>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</si>
  <si>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</si>
  <si>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</si>
  <si>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</si>
  <si>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</si>
  <si>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</si>
  <si>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</si>
  <si>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</si>
  <si>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</si>
  <si>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</si>
  <si>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</si>
  <si>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</si>
  <si>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</si>
  <si>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</si>
  <si>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</si>
  <si>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</si>
  <si>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</si>
  <si>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</si>
  <si>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</si>
  <si>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</si>
  <si>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</si>
  <si>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</si>
  <si>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</si>
  <si>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</si>
  <si>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</si>
  <si>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</si>
  <si>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</si>
  <si>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</si>
  <si>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</si>
  <si>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</si>
  <si>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</si>
  <si>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</si>
  <si>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</si>
  <si>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</si>
  <si>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</si>
  <si>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</si>
  <si>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</si>
  <si>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</si>
  <si>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</si>
  <si>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</si>
  <si>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</si>
  <si>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</si>
  <si>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</si>
  <si>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</si>
  <si>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</si>
  <si>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</si>
  <si>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</si>
  <si>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</si>
  <si>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</si>
  <si>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</si>
  <si>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</si>
  <si>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</si>
  <si>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</si>
  <si>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</si>
  <si>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</si>
  <si>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</si>
  <si>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</si>
  <si>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</si>
  <si>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</si>
  <si>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</si>
  <si>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</si>
  <si>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</si>
  <si>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</si>
  <si>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</si>
  <si>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</si>
  <si>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</si>
  <si>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</si>
  <si>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</si>
  <si>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</si>
  <si>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</si>
  <si>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</si>
  <si>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</si>
  <si>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</si>
  <si>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</si>
  <si>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</si>
  <si>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</si>
  <si>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</si>
  <si>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</si>
  <si>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</si>
  <si>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</si>
  <si>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</si>
  <si>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</si>
  <si>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</si>
  <si>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</si>
  <si>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</si>
  <si>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</si>
  <si>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</si>
  <si>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</si>
  <si>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</si>
  <si>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</si>
  <si>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</si>
  <si>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</si>
  <si>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</si>
  <si>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</si>
  <si>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</si>
  <si>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</si>
  <si>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</si>
  <si>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</si>
  <si>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</si>
  <si>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</si>
  <si>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</si>
  <si>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</si>
  <si>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</si>
  <si>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</si>
  <si>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</si>
  <si>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</si>
  <si>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</si>
  <si>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</si>
  <si>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</si>
  <si>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</si>
  <si>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</si>
  <si>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</si>
  <si>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</si>
  <si>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</si>
  <si>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</si>
  <si>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</si>
  <si>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</si>
  <si>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</si>
  <si>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</si>
  <si>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</si>
  <si>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</si>
  <si>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</si>
  <si>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</si>
  <si>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</si>
  <si>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</si>
  <si>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</si>
  <si>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</si>
  <si>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</si>
  <si>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</si>
  <si>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</si>
  <si>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</si>
  <si>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</si>
  <si>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</si>
  <si>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</si>
  <si>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</si>
  <si>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</si>
  <si>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</si>
  <si>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</si>
  <si>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</si>
  <si>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</si>
  <si>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</si>
  <si>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</si>
  <si>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</si>
  <si>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</si>
  <si>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</si>
  <si>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</si>
  <si>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</si>
  <si>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</si>
  <si>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</si>
  <si>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</si>
  <si>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</si>
  <si>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</si>
  <si>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</si>
  <si>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</si>
  <si>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</si>
  <si>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</si>
  <si>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</si>
  <si>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</si>
  <si>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</si>
  <si>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</si>
  <si>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</si>
  <si>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</si>
  <si>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</si>
  <si>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</si>
  <si>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</si>
  <si>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</si>
  <si>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</si>
  <si>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</si>
  <si>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</si>
  <si>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</si>
  <si>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</si>
  <si>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</si>
  <si>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</si>
  <si>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</si>
  <si>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</si>
  <si>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</si>
  <si>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</si>
  <si>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</si>
  <si>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</si>
  <si>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</si>
  <si>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</si>
  <si>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</si>
  <si>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</si>
  <si>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</si>
  <si>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</si>
  <si>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</si>
  <si>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</si>
  <si>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</si>
  <si>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</si>
  <si>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</si>
  <si>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</si>
  <si>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</si>
  <si>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</si>
  <si>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</si>
  <si>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</si>
  <si>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</si>
  <si>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</si>
  <si>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</si>
  <si>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</si>
  <si>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</si>
  <si>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</si>
  <si>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</si>
  <si>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</si>
  <si>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</si>
  <si>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</si>
  <si>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</si>
  <si>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</si>
  <si>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</si>
  <si>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</si>
  <si>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</si>
  <si>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</si>
  <si>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</si>
  <si>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</si>
  <si>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</si>
  <si>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</si>
  <si>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</si>
  <si>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</si>
  <si>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</si>
  <si>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</si>
  <si>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</si>
  <si>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</si>
  <si>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</si>
  <si>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</si>
  <si>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</si>
  <si>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</si>
  <si>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</si>
  <si>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</si>
  <si>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</si>
  <si>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</si>
  <si>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</si>
  <si>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</si>
  <si>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</si>
  <si>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</si>
  <si>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</si>
  <si>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</si>
  <si>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</si>
  <si>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</si>
  <si>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</si>
  <si>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</si>
  <si>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</si>
  <si>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</si>
  <si>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</si>
  <si>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</si>
  <si>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</si>
  <si>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</si>
  <si>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</si>
  <si>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</si>
  <si>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</si>
  <si>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</si>
  <si>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</si>
  <si>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</si>
  <si>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</si>
  <si>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</si>
  <si>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</si>
  <si>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</si>
  <si>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</si>
  <si>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</si>
  <si>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</si>
  <si>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</si>
  <si>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</si>
  <si>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</si>
  <si>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</si>
  <si>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</si>
  <si>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</si>
  <si>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</si>
  <si>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</si>
  <si>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</si>
  <si>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</si>
  <si>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</si>
  <si>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</si>
  <si>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</si>
  <si>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</si>
  <si>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</si>
  <si>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</si>
  <si>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</si>
  <si>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</si>
  <si>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</si>
  <si>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</si>
  <si>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</si>
  <si>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</si>
  <si>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</si>
  <si>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</si>
  <si>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</si>
  <si>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</si>
  <si>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</si>
  <si>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</si>
  <si>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</si>
  <si>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</si>
  <si>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</si>
  <si>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</si>
  <si>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</si>
  <si>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</si>
  <si>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</si>
  <si>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</si>
  <si>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</si>
  <si>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</si>
  <si>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</si>
  <si>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</si>
  <si>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</si>
  <si>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</si>
  <si>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</si>
  <si>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</si>
  <si>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</si>
  <si>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</si>
  <si>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</si>
  <si>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</si>
  <si>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</si>
  <si>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</si>
  <si>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</si>
  <si>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</si>
  <si>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</si>
  <si>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</si>
  <si>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</si>
  <si>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</si>
  <si>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</si>
  <si>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</si>
  <si>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</si>
  <si>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</si>
  <si>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</si>
  <si>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</si>
  <si>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</si>
  <si>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</si>
  <si>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</si>
  <si>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</si>
  <si>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</si>
  <si>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</si>
  <si>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</si>
  <si>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</si>
  <si>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</si>
  <si>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</si>
  <si>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</si>
  <si>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</si>
  <si>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</si>
  <si>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</si>
  <si>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</si>
  <si>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</si>
  <si>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</si>
  <si>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</si>
  <si>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</si>
  <si>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</si>
  <si>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</si>
  <si>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</si>
  <si>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</si>
  <si>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</si>
  <si>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</si>
  <si>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</si>
  <si>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</si>
  <si>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</si>
  <si>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</si>
  <si>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</si>
  <si>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</si>
  <si>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</si>
  <si>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</si>
  <si>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</si>
  <si>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</si>
  <si>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</si>
  <si>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</si>
  <si>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</si>
  <si>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</si>
  <si>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</si>
  <si>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</si>
  <si>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</si>
  <si>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</si>
  <si>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</si>
  <si>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</si>
  <si>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</si>
  <si>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</si>
  <si>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</si>
  <si>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</si>
  <si>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</si>
  <si>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</si>
  <si>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</si>
  <si>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</si>
  <si>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</si>
  <si>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</si>
  <si>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</si>
  <si>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</si>
  <si>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</si>
  <si>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</si>
  <si>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</si>
  <si>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</si>
  <si>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</si>
  <si>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</si>
  <si>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</si>
  <si>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</si>
  <si>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</si>
  <si>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</si>
  <si>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</si>
  <si>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</si>
  <si>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</si>
  <si>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</si>
  <si>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</si>
  <si>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</si>
  <si>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</si>
  <si>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</si>
  <si>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</si>
  <si>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</si>
  <si>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</si>
  <si>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</si>
  <si>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</si>
  <si>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</si>
  <si>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</si>
  <si>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</si>
  <si>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</si>
  <si>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</si>
  <si>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</si>
  <si>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</si>
  <si>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</si>
  <si>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</si>
  <si>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</si>
  <si>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</si>
  <si>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</si>
  <si>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</si>
  <si>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</si>
  <si>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</si>
  <si>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</si>
  <si>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</si>
  <si>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</si>
  <si>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</si>
  <si>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</si>
  <si>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</si>
  <si>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</si>
  <si>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</si>
  <si>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</si>
  <si>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</si>
  <si>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</si>
  <si>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</si>
  <si>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</si>
  <si>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</si>
  <si>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</si>
  <si>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</si>
  <si>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</si>
  <si>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</si>
  <si>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</si>
  <si>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</si>
  <si>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</si>
  <si>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</si>
  <si>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</si>
  <si>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</si>
  <si>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</si>
  <si>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</si>
  <si>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</si>
  <si>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</si>
  <si>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</si>
  <si>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</si>
  <si>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</si>
  <si>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</si>
  <si>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</si>
  <si>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</si>
  <si>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</si>
  <si>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</si>
  <si>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</si>
  <si>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</si>
  <si>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</si>
  <si>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</si>
  <si>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</si>
  <si>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</si>
  <si>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</si>
  <si>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</si>
  <si>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</si>
  <si>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</si>
  <si>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</si>
  <si>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</si>
  <si>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</si>
  <si>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</si>
  <si>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</si>
  <si>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</si>
  <si>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</si>
  <si>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</si>
  <si>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</si>
  <si>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</si>
  <si>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</si>
  <si>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</si>
  <si>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</si>
  <si>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</si>
  <si>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</si>
  <si>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</si>
  <si>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</si>
  <si>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</si>
  <si>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</si>
  <si>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</si>
  <si>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</si>
  <si>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</si>
  <si>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</si>
  <si>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</si>
  <si>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</si>
  <si>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</si>
  <si>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</si>
  <si>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</si>
  <si>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</si>
  <si>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</si>
  <si>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</si>
  <si>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</si>
  <si>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</si>
  <si>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</si>
  <si>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</si>
  <si>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</si>
  <si>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</si>
  <si>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</si>
  <si>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</si>
  <si>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</si>
  <si>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</si>
  <si>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</si>
  <si>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</si>
  <si>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</si>
  <si>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</si>
  <si>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</si>
  <si>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</si>
  <si>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</si>
  <si>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</si>
  <si>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</si>
  <si>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</si>
  <si>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</si>
  <si>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</si>
  <si>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</si>
  <si>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</si>
  <si>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</si>
  <si>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</si>
  <si>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</si>
  <si>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</si>
  <si>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</si>
  <si>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</si>
  <si>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</si>
  <si>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</si>
  <si>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</si>
  <si>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</si>
  <si>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</si>
  <si>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</si>
  <si>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</si>
  <si>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</si>
  <si>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</si>
  <si>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</si>
  <si>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</si>
  <si>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</si>
  <si>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</si>
  <si>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</si>
  <si>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</si>
  <si>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</si>
  <si>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</si>
  <si>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</si>
  <si>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</si>
  <si>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</si>
  <si>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</si>
  <si>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</si>
  <si>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</si>
  <si>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</si>
  <si>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</si>
  <si>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</si>
  <si>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</si>
  <si>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</si>
  <si>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</si>
  <si>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</si>
  <si>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</si>
  <si>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</si>
  <si>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</si>
  <si>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</si>
  <si>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</si>
  <si>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</si>
  <si>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</si>
  <si>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</si>
  <si>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</si>
  <si>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</si>
  <si>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</si>
  <si>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</si>
  <si>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</si>
  <si>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</si>
  <si>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</si>
  <si>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</si>
  <si>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</si>
  <si>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</si>
  <si>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</si>
  <si>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</si>
  <si>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</si>
  <si>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</si>
  <si>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</si>
  <si>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</si>
  <si>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</si>
  <si>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</si>
  <si>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</si>
  <si>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</si>
  <si>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</si>
  <si>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</si>
  <si>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</si>
  <si>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</si>
  <si>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</si>
  <si>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</si>
  <si>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</si>
  <si>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</si>
  <si>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</si>
  <si>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</si>
  <si>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</si>
  <si>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</si>
  <si>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</si>
  <si>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</si>
  <si>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</si>
  <si>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</si>
  <si>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</si>
  <si>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</si>
  <si>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</si>
  <si>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</si>
  <si>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</si>
  <si>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</si>
  <si>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</si>
  <si>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</si>
  <si>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</si>
  <si>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</si>
  <si>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</si>
  <si>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</si>
  <si>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</si>
  <si>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</si>
  <si>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</si>
  <si>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</si>
  <si>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</si>
  <si>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</si>
  <si>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</si>
  <si>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</si>
  <si>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</si>
  <si>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</si>
  <si>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</si>
  <si>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</si>
  <si>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</si>
  <si>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</si>
  <si>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</si>
  <si>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</si>
  <si>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</si>
  <si>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</si>
  <si>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</si>
  <si>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</si>
  <si>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</si>
  <si>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</si>
  <si>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</si>
  <si>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</si>
  <si>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</si>
  <si>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</si>
  <si>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</si>
  <si>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</si>
  <si>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</si>
  <si>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</si>
  <si>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</si>
  <si>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</si>
  <si>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</si>
  <si>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</si>
  <si>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</si>
  <si>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</si>
  <si>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</si>
  <si>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</si>
  <si>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</si>
  <si>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</si>
  <si>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</si>
  <si>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</si>
  <si>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</si>
  <si>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</si>
  <si>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</si>
  <si>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</si>
  <si>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</si>
  <si>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</si>
  <si>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</si>
  <si>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</si>
  <si>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</si>
  <si>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</si>
  <si>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</si>
  <si>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</si>
  <si>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</si>
  <si>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</si>
  <si>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</si>
  <si>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</si>
  <si>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</si>
  <si>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</si>
  <si>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</si>
  <si>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</si>
  <si>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</si>
  <si>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</si>
  <si>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</si>
  <si>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</si>
  <si>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</si>
  <si>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</si>
  <si>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</si>
  <si>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</si>
  <si>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</si>
  <si>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</si>
  <si>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</si>
  <si>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</si>
  <si>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</si>
  <si>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</si>
  <si>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</si>
  <si>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</si>
  <si>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</si>
  <si>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</si>
  <si>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</si>
  <si>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</si>
  <si>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</si>
  <si>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</si>
  <si>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</si>
  <si>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</si>
  <si>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</si>
  <si>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</si>
  <si>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</si>
  <si>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</si>
  <si>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</si>
  <si>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</si>
  <si>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</si>
  <si>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</si>
  <si>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</si>
  <si>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</si>
  <si>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</si>
  <si>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</si>
  <si>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</si>
  <si>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</si>
  <si>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</si>
  <si>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</si>
  <si>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</si>
  <si>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</si>
  <si>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</si>
  <si>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</si>
  <si>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</si>
  <si>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</si>
  <si>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</si>
  <si>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</si>
  <si>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</si>
  <si>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</si>
  <si>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</si>
  <si>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</si>
  <si>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</si>
  <si>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</si>
  <si>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</si>
  <si>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</si>
  <si>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</si>
  <si>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</si>
  <si>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</si>
  <si>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</si>
  <si>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</si>
  <si>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</si>
  <si>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</si>
  <si>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</si>
  <si>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</si>
  <si>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</si>
  <si>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</si>
  <si>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</si>
  <si>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</si>
  <si>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</si>
  <si>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</si>
  <si>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</si>
  <si>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</si>
  <si>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</si>
  <si>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</si>
  <si>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</si>
  <si>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</si>
  <si>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</si>
  <si>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</si>
  <si>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</si>
  <si>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</si>
  <si>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</si>
  <si>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</si>
  <si>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</si>
  <si>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</si>
  <si>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</si>
  <si>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</si>
  <si>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</si>
  <si>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</si>
  <si>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</si>
  <si>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</si>
  <si>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</si>
  <si>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</si>
  <si>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</si>
  <si>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</si>
  <si>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</si>
  <si>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</si>
  <si>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</si>
  <si>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</si>
  <si>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</si>
  <si>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</si>
  <si>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</si>
  <si>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</si>
  <si>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</si>
  <si>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</si>
  <si>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</si>
  <si>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</si>
  <si>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</si>
  <si>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</si>
  <si>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</si>
  <si>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</si>
  <si>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</si>
  <si>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</si>
  <si>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</si>
  <si>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</si>
  <si>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</si>
  <si>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</si>
  <si>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</si>
  <si>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</si>
  <si>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</si>
  <si>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</si>
  <si>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</si>
  <si>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</si>
  <si>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</si>
  <si>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</si>
  <si>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</si>
  <si>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</si>
  <si>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</si>
  <si>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</si>
  <si>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</si>
  <si>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</si>
  <si>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</si>
  <si>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</si>
  <si>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</si>
  <si>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</si>
  <si>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</si>
  <si>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</si>
  <si>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</si>
  <si>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</si>
  <si>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</si>
  <si>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</si>
  <si>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</si>
  <si>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</si>
  <si>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</si>
  <si>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</si>
  <si>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</si>
  <si>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</si>
  <si>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</si>
  <si>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</si>
  <si>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</si>
  <si>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</si>
  <si>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</si>
  <si>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</si>
  <si>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</si>
  <si>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</si>
  <si>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</si>
  <si>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</si>
  <si>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</si>
  <si>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</si>
  <si>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</si>
  <si>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</si>
  <si>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</si>
  <si>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</si>
  <si>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</si>
  <si>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</si>
  <si>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</si>
  <si>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</si>
  <si>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</si>
  <si>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</si>
  <si>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</si>
  <si>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</si>
  <si>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</si>
  <si>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</si>
  <si>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</si>
  <si>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</si>
  <si>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</si>
  <si>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</si>
  <si>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</si>
  <si>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</si>
  <si>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</si>
  <si>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</si>
  <si>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</si>
  <si>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</si>
  <si>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</si>
  <si>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</si>
  <si>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</si>
  <si>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</si>
  <si>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</si>
  <si>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</si>
  <si>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</si>
  <si>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</si>
  <si>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</si>
  <si>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</si>
  <si>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</si>
  <si>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</si>
  <si>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</si>
  <si>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</si>
  <si>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</si>
  <si>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</si>
  <si>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</si>
  <si>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</si>
  <si>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</si>
  <si>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</si>
  <si>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</si>
  <si>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</si>
  <si>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</si>
  <si>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</si>
  <si>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</si>
  <si>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</si>
  <si>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</si>
  <si>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</si>
  <si>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</si>
  <si>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</si>
  <si>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</si>
  <si>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</si>
  <si>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</si>
  <si>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</si>
  <si>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</si>
  <si>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</si>
  <si>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</si>
  <si>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</si>
  <si>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</si>
  <si>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</si>
  <si>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</si>
  <si>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</si>
  <si>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</si>
  <si>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</si>
  <si>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</si>
  <si>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</si>
  <si>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</si>
  <si>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</si>
  <si>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</si>
  <si>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</si>
  <si>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</si>
  <si>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</si>
  <si>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</si>
  <si>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</si>
  <si>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</si>
  <si>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</si>
  <si>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</si>
  <si>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</si>
  <si>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</si>
  <si>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</si>
  <si>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</si>
  <si>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</si>
  <si>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</si>
  <si>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</si>
  <si>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</si>
  <si>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</si>
  <si>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</si>
  <si>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</si>
  <si>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</si>
  <si>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</si>
  <si>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</si>
  <si>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</si>
  <si>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</si>
  <si>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</si>
  <si>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</si>
  <si>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</si>
  <si>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</si>
  <si>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</si>
  <si>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</si>
  <si>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</si>
  <si>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</si>
  <si>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</si>
  <si>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</si>
  <si>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</si>
  <si>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</si>
  <si>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</si>
  <si>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</si>
  <si>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</si>
  <si>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</si>
  <si>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</si>
  <si>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</si>
  <si>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</si>
  <si>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</si>
  <si>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</si>
  <si>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</si>
  <si>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</si>
  <si>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</si>
  <si>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</si>
  <si>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</si>
  <si>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</si>
  <si>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</si>
  <si>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</si>
  <si>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</si>
  <si>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</si>
  <si>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</si>
  <si>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</si>
  <si>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</si>
  <si>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</si>
  <si>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</si>
  <si>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</si>
  <si>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</si>
  <si>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</si>
  <si>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</si>
  <si>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</si>
  <si>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</si>
  <si>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</si>
  <si>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</si>
  <si>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</si>
  <si>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</si>
  <si>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</si>
  <si>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</si>
  <si>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</si>
  <si>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</si>
  <si>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</si>
  <si>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</si>
  <si>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</si>
  <si>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</si>
  <si>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</si>
  <si>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</si>
  <si>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</si>
  <si>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</si>
  <si>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</si>
  <si>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</si>
  <si>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</si>
  <si>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</si>
  <si>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</si>
  <si>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</si>
  <si>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</si>
  <si>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</si>
  <si>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</si>
  <si>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</si>
  <si>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</si>
  <si>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</si>
  <si>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</si>
  <si>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</si>
  <si>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</si>
  <si>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</si>
  <si>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</si>
  <si>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</si>
  <si>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</si>
  <si>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</si>
  <si>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</si>
  <si>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</si>
  <si>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</si>
  <si>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</si>
  <si>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</si>
  <si>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</si>
  <si>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</si>
  <si>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</si>
  <si>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</si>
  <si>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</si>
  <si>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</si>
  <si>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</si>
  <si>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</si>
  <si>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</si>
  <si>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</si>
  <si>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</si>
  <si>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</si>
  <si>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</si>
  <si>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</si>
  <si>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</si>
  <si>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</si>
  <si>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</si>
  <si>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</si>
  <si>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</si>
  <si>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</si>
  <si>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</si>
  <si>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</si>
  <si>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</si>
  <si>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</si>
  <si>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</si>
  <si>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</si>
  <si>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</si>
  <si>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</si>
  <si>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</si>
  <si>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</si>
  <si>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</si>
  <si>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</si>
  <si>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</si>
  <si>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</si>
  <si>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</si>
  <si>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</si>
  <si>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</si>
  <si>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</si>
  <si>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</si>
  <si>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</si>
  <si>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</si>
  <si>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</si>
  <si>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</si>
  <si>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</si>
  <si>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</si>
  <si>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</si>
  <si>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</si>
  <si>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</si>
  <si>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</si>
  <si>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</si>
  <si>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</si>
  <si>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</si>
  <si>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</si>
  <si>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</si>
  <si>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</si>
  <si>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</si>
  <si>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</si>
  <si>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</si>
  <si>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</si>
  <si>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</si>
  <si>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</si>
  <si>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</si>
  <si>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</si>
  <si>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</si>
  <si>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</si>
  <si>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</si>
  <si>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</si>
  <si>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</si>
  <si>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</si>
  <si>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</si>
  <si>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</si>
  <si>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</si>
  <si>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</si>
  <si>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</si>
  <si>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</si>
  <si>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</si>
  <si>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</si>
  <si>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</si>
  <si>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</si>
  <si>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</si>
  <si>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</si>
  <si>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</si>
  <si>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</si>
  <si>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</si>
  <si>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</si>
  <si>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</si>
  <si>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</si>
  <si>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</si>
  <si>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</si>
  <si>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</si>
  <si>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</si>
  <si>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</si>
  <si>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</si>
  <si>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</si>
  <si>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</si>
  <si>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</si>
  <si>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</si>
  <si>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</si>
  <si>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</si>
  <si>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</si>
  <si>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</si>
  <si>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</si>
  <si>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</si>
  <si>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</si>
  <si>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</si>
  <si>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</si>
  <si>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</si>
  <si>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</si>
  <si>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</si>
  <si>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</si>
  <si>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</si>
  <si>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</si>
  <si>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</si>
  <si>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</si>
  <si>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</si>
  <si>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</si>
  <si>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</si>
  <si>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</si>
  <si>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</si>
  <si>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</si>
  <si>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</si>
  <si>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</si>
  <si>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</si>
  <si>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</si>
  <si>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</si>
  <si>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</si>
  <si>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</si>
  <si>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</si>
  <si>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</si>
  <si>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</si>
  <si>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</si>
  <si>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</si>
  <si>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</si>
  <si>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</si>
  <si>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</si>
  <si>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</si>
  <si>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</si>
  <si>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</si>
  <si>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</si>
  <si>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</si>
  <si>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</si>
  <si>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</si>
  <si>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</si>
  <si>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</si>
  <si>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</si>
  <si>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</si>
  <si>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</si>
  <si>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</si>
  <si>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</si>
  <si>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</si>
  <si>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</si>
  <si>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</si>
  <si>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</si>
  <si>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</si>
  <si>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</si>
  <si>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</si>
  <si>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</si>
  <si>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</si>
  <si>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</si>
  <si>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</si>
  <si>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</si>
  <si>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</si>
  <si>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</si>
  <si>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</si>
  <si>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</si>
  <si>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</si>
  <si>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</si>
  <si>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</si>
  <si>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</si>
  <si>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</si>
  <si>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</si>
  <si>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</si>
  <si>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</si>
  <si>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</si>
  <si>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</si>
  <si>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</si>
  <si>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</si>
  <si>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</si>
  <si>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</si>
  <si>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</si>
  <si>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</si>
  <si>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</si>
  <si>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</si>
  <si>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</si>
  <si>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</si>
  <si>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</si>
  <si>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</si>
  <si>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</si>
  <si>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</si>
  <si>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</si>
  <si>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</si>
  <si>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</si>
  <si>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</si>
  <si>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</si>
  <si>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</si>
  <si>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</si>
  <si>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</si>
  <si>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</si>
  <si>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</si>
  <si>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</si>
  <si>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</si>
  <si>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</si>
  <si>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</si>
  <si>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</si>
  <si>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</si>
  <si>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</si>
  <si>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</si>
  <si>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</si>
  <si>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</si>
  <si>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</si>
  <si>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</si>
  <si>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</si>
  <si>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</si>
  <si>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</si>
  <si>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</si>
  <si>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</si>
  <si>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</si>
  <si>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</si>
  <si>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</si>
  <si>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</si>
  <si>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</si>
  <si>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</si>
  <si>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</si>
  <si>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</si>
  <si>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</si>
  <si>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</si>
  <si>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</si>
  <si>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</si>
  <si>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</si>
  <si>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</si>
  <si>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</si>
  <si>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</si>
  <si>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</si>
  <si>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</si>
  <si>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</si>
  <si>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</si>
  <si>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</si>
  <si>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</si>
  <si>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</si>
  <si>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</si>
  <si>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</si>
  <si>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</si>
  <si>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</si>
  <si>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</si>
  <si>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</si>
  <si>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</si>
  <si>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</si>
  <si>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</si>
  <si>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</si>
  <si>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</si>
  <si>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</si>
  <si>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</si>
  <si>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</si>
  <si>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</si>
  <si>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</si>
  <si>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</si>
  <si>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</si>
  <si>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</si>
  <si>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</si>
  <si>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</si>
  <si>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</si>
  <si>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</si>
  <si>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</si>
  <si>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</si>
  <si>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</si>
  <si>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</si>
  <si>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</si>
  <si>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</si>
  <si>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</si>
  <si>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</si>
  <si>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</si>
  <si>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</si>
  <si>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</si>
  <si>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</si>
  <si>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</si>
  <si>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</si>
  <si>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</si>
  <si>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</si>
  <si>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</si>
  <si>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</si>
  <si>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</si>
  <si>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</si>
  <si>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</si>
  <si>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</si>
  <si>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</si>
  <si>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</si>
  <si>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</si>
  <si>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</si>
  <si>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</si>
  <si>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</si>
  <si>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</si>
  <si>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</si>
  <si>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</si>
  <si>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</si>
  <si>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</si>
  <si>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</si>
  <si>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</si>
  <si>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</si>
  <si>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</si>
  <si>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</si>
  <si>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</si>
  <si>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</si>
  <si>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</si>
  <si>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</si>
  <si>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</si>
  <si>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</si>
  <si>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</si>
  <si>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</si>
  <si>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</si>
  <si>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</si>
  <si>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</si>
  <si>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</si>
  <si>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</si>
  <si>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</si>
  <si>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</si>
  <si>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</si>
  <si>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</si>
  <si>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</si>
  <si>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</si>
  <si>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</si>
  <si>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</si>
  <si>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</si>
  <si>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</si>
  <si>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</si>
  <si>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</si>
  <si>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</si>
  <si>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</si>
  <si>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</si>
  <si>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</si>
  <si>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</si>
  <si>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</si>
  <si>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</si>
  <si>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</si>
  <si>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</si>
  <si>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</si>
  <si>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</si>
  <si>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</si>
  <si>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</si>
  <si>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</si>
  <si>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</si>
  <si>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</si>
  <si>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</si>
  <si>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</si>
  <si>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</si>
  <si>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</si>
  <si>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</si>
  <si>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</si>
  <si>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</si>
  <si>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</si>
  <si>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</si>
  <si>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</si>
  <si>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</si>
  <si>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</si>
  <si>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</si>
  <si>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</si>
  <si>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</si>
  <si>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</si>
  <si>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</si>
  <si>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</si>
  <si>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</si>
  <si>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</si>
  <si>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</si>
  <si>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</si>
  <si>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</si>
  <si>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</si>
  <si>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</si>
  <si>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</si>
  <si>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</si>
  <si>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</si>
  <si>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</si>
  <si>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</si>
  <si>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</si>
  <si>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</si>
  <si>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</si>
  <si>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</si>
  <si>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</si>
  <si>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</si>
  <si>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</si>
  <si>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</si>
  <si>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</si>
  <si>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</si>
  <si>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</si>
  <si>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</si>
  <si>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</si>
  <si>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</si>
  <si>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</si>
  <si>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</si>
  <si>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</si>
  <si>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</si>
  <si>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</si>
  <si>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</si>
  <si>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</si>
  <si>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</si>
  <si>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</si>
  <si>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</si>
  <si>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</si>
  <si>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</si>
  <si>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</si>
  <si>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</si>
  <si>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</si>
  <si>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</si>
  <si>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</si>
  <si>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</si>
  <si>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</si>
  <si>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</si>
  <si>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</si>
  <si>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</si>
  <si>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</si>
  <si>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</si>
  <si>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</si>
  <si>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</si>
  <si>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</si>
  <si>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</si>
  <si>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</si>
  <si>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</si>
  <si>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</si>
  <si>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</si>
  <si>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</si>
  <si>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</si>
  <si>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</si>
  <si>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</si>
  <si>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</si>
  <si>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</si>
  <si>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</si>
  <si>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</si>
  <si>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</si>
  <si>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</si>
  <si>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</si>
  <si>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</si>
  <si>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</si>
  <si>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</si>
  <si>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</si>
  <si>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</si>
  <si>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</si>
  <si>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</si>
  <si>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</si>
  <si>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</si>
  <si>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</si>
  <si>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</si>
  <si>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</si>
  <si>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</si>
  <si>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</si>
  <si>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</si>
  <si>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</si>
  <si>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</si>
  <si>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</si>
  <si>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</si>
  <si>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</si>
  <si>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</si>
  <si>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</si>
  <si>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</si>
  <si>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</si>
  <si>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</si>
  <si>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</si>
  <si>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</si>
  <si>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</si>
  <si>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</si>
  <si>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</si>
  <si>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</si>
  <si>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</si>
  <si>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</si>
  <si>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</si>
  <si>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</si>
  <si>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</si>
  <si>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</si>
  <si>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</si>
  <si>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</si>
  <si>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</si>
  <si>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</si>
  <si>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</si>
  <si>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</si>
  <si>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</si>
  <si>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</si>
  <si>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</si>
  <si>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</si>
  <si>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</si>
  <si>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</si>
  <si>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</si>
  <si>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</si>
  <si>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</si>
  <si>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</si>
  <si>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</si>
  <si>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</si>
  <si>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</si>
  <si>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</si>
  <si>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</si>
  <si>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</si>
  <si>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</si>
  <si>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</si>
  <si>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</si>
  <si>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</si>
  <si>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</si>
  <si>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</si>
  <si>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</si>
  <si>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</si>
  <si>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</si>
  <si>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</si>
  <si>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</si>
  <si>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</si>
  <si>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</si>
  <si>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</si>
  <si>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</si>
  <si>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</si>
  <si>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</si>
  <si>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</si>
  <si>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</si>
  <si>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</si>
  <si>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</si>
  <si>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</si>
  <si>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</si>
  <si>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</si>
  <si>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</si>
  <si>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</si>
  <si>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</si>
  <si>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</si>
  <si>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</si>
  <si>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</si>
  <si>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</si>
  <si>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</si>
  <si>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</si>
  <si>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</si>
  <si>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</si>
  <si>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</si>
  <si>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</si>
  <si>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</si>
  <si>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</si>
  <si>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</si>
  <si>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</si>
  <si>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</si>
  <si>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</si>
  <si>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</si>
  <si>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</si>
  <si>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</si>
  <si>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</si>
  <si>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</si>
  <si>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</si>
  <si>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</si>
  <si>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</si>
  <si>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</si>
  <si>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</si>
  <si>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</si>
  <si>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</si>
  <si>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</si>
  <si>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</si>
  <si>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</si>
  <si>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</si>
  <si>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</si>
  <si>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</si>
  <si>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</si>
  <si>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</si>
  <si>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</si>
  <si>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</si>
  <si>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</si>
  <si>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</si>
  <si>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</si>
  <si>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</si>
  <si>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</si>
  <si>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</si>
  <si>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</si>
  <si>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</si>
  <si>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</si>
  <si>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</si>
  <si>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</si>
  <si>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</si>
  <si>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</si>
  <si>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</si>
  <si>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</si>
  <si>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</si>
  <si>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</si>
  <si>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</si>
  <si>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</si>
  <si>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</si>
  <si>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</si>
  <si>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</si>
  <si>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</si>
  <si>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</si>
  <si>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</si>
  <si>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</si>
  <si>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</si>
  <si>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</si>
  <si>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</si>
  <si>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</si>
  <si>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</si>
  <si>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</si>
  <si>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</si>
  <si>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</si>
  <si>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</si>
  <si>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</si>
  <si>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</si>
  <si>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</si>
  <si>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</si>
  <si>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</si>
  <si>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</si>
  <si>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</si>
  <si>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</si>
  <si>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</si>
  <si>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</si>
  <si>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</si>
  <si>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</si>
  <si>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</si>
  <si>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</si>
  <si>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</si>
  <si>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</si>
  <si>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</si>
  <si>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</si>
  <si>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</si>
  <si>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</si>
  <si>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</si>
  <si>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</si>
  <si>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</si>
  <si>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</si>
  <si>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</si>
  <si>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</si>
  <si>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</si>
  <si>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</si>
  <si>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</si>
  <si>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</si>
  <si>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</si>
  <si>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</si>
  <si>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</si>
  <si>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</si>
  <si>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</si>
  <si>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</si>
  <si>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</si>
  <si>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</si>
  <si>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</si>
  <si>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</si>
  <si>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</si>
  <si>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</si>
  <si>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</si>
  <si>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</si>
  <si>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</si>
  <si>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</si>
  <si>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</si>
  <si>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</si>
  <si>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</si>
  <si>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</si>
  <si>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</si>
  <si>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</si>
  <si>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</si>
  <si>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</si>
  <si>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</si>
  <si>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</si>
  <si>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</si>
  <si>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</si>
  <si>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</si>
  <si>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</si>
  <si>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</si>
  <si>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</si>
  <si>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</si>
  <si>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</si>
  <si>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</si>
  <si>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</si>
  <si>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</si>
  <si>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</si>
  <si>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</si>
  <si>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</si>
  <si>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</si>
  <si>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</si>
  <si>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</si>
  <si>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</si>
  <si>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</si>
  <si>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</si>
  <si>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</si>
  <si>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</si>
  <si>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</si>
  <si>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</si>
  <si>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</si>
  <si>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</si>
  <si>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</si>
  <si>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</si>
  <si>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</si>
  <si>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</si>
  <si>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</si>
  <si>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</si>
  <si>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</si>
  <si>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</si>
  <si>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</si>
  <si>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</si>
  <si>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</si>
  <si>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</si>
  <si>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</si>
  <si>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</si>
  <si>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</si>
  <si>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</si>
  <si>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</si>
  <si>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</si>
  <si>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</si>
  <si>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</si>
  <si>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</si>
  <si>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</si>
  <si>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</si>
  <si>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</si>
  <si>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</si>
  <si>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</si>
  <si>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</si>
  <si>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</si>
  <si>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</si>
  <si>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</si>
  <si>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</si>
  <si>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</si>
  <si>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</si>
  <si>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</si>
  <si>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</si>
  <si>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</si>
  <si>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</si>
  <si>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</si>
  <si>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</si>
  <si>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</si>
  <si>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</si>
  <si>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</si>
  <si>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</si>
  <si>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</si>
  <si>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</si>
  <si>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</si>
  <si>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</si>
  <si>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</si>
  <si>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</si>
  <si>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</si>
  <si>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</si>
  <si>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</si>
  <si>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</si>
  <si>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</si>
  <si>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</si>
  <si>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</si>
  <si>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</si>
  <si>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</si>
  <si>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</si>
  <si>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</si>
  <si>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</si>
  <si>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</si>
  <si>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</si>
  <si>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</si>
  <si>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</si>
  <si>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</si>
  <si>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</si>
  <si>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</si>
  <si>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</si>
  <si>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</si>
  <si>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</si>
  <si>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</si>
  <si>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</si>
  <si>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</si>
  <si>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</si>
  <si>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</si>
  <si>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</si>
  <si>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</si>
  <si>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</si>
  <si>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</si>
  <si>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</si>
  <si>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</si>
  <si>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</si>
  <si>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</si>
  <si>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</si>
  <si>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</si>
  <si>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</si>
  <si>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</si>
  <si>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</si>
  <si>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</si>
  <si>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</si>
  <si>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</si>
  <si>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</si>
  <si>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</si>
  <si>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</si>
  <si>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</si>
  <si>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</si>
  <si>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</si>
  <si>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</si>
  <si>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</si>
  <si>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</si>
  <si>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</si>
  <si>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</si>
  <si>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</si>
  <si>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</si>
  <si>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</si>
  <si>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</si>
  <si>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</si>
  <si>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</si>
  <si>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</si>
  <si>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</si>
  <si>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</si>
  <si>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</si>
  <si>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</si>
  <si>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</si>
  <si>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</si>
  <si>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</si>
  <si>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</si>
  <si>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</si>
  <si>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</si>
  <si>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</si>
  <si>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</si>
  <si>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</si>
  <si>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</si>
  <si>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</si>
  <si>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</si>
  <si>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</si>
  <si>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</si>
  <si>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</si>
  <si>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</si>
  <si>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</si>
  <si>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</si>
  <si>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</si>
  <si>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</si>
  <si>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</si>
  <si>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</si>
  <si>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</si>
  <si>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</si>
  <si>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</si>
  <si>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</si>
  <si>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</si>
  <si>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</si>
  <si>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</si>
  <si>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</si>
  <si>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</si>
  <si>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</si>
  <si>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</si>
  <si>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</si>
  <si>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</si>
  <si>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</si>
  <si>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</si>
  <si>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</si>
  <si>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</si>
  <si>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</si>
  <si>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</si>
  <si>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</si>
  <si>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</si>
  <si>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</si>
  <si>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</si>
  <si>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</si>
  <si>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</si>
  <si>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</si>
  <si>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</si>
  <si>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</si>
  <si>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</si>
  <si>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</si>
  <si>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</si>
  <si>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</si>
  <si>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</si>
  <si>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</si>
  <si>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</si>
  <si>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</si>
  <si>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</si>
  <si>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</si>
  <si>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</si>
  <si>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</si>
  <si>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</si>
  <si>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</si>
  <si>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</si>
  <si>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</si>
  <si>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</si>
  <si>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</si>
  <si>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</si>
  <si>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</si>
  <si>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</si>
  <si>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</si>
  <si>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</si>
  <si>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</si>
  <si>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</si>
  <si>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</si>
  <si>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</si>
  <si>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</si>
  <si>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</si>
  <si>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</si>
  <si>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</si>
  <si>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</si>
  <si>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</si>
  <si>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</si>
  <si>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</si>
  <si>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</si>
  <si>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</si>
  <si>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</si>
  <si>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</si>
  <si>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</si>
  <si>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</si>
  <si>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</si>
  <si>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</si>
  <si>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</si>
  <si>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</si>
  <si>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</si>
  <si>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</si>
  <si>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</si>
  <si>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</si>
  <si>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</si>
  <si>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</si>
  <si>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</si>
  <si>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</si>
  <si>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</si>
  <si>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</si>
  <si>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</si>
  <si>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</si>
  <si>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</si>
  <si>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</si>
  <si>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</si>
  <si>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</si>
  <si>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</si>
  <si>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</si>
  <si>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</si>
  <si>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</si>
  <si>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</si>
  <si>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</si>
  <si>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</si>
  <si>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</si>
  <si>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</si>
  <si>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</si>
  <si>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</si>
  <si>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</si>
  <si>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</si>
  <si>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</si>
  <si>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</si>
  <si>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</si>
  <si>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</si>
  <si>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</si>
  <si>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</si>
  <si>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</si>
  <si>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</si>
  <si>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</si>
  <si>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</si>
  <si>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</si>
  <si>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</si>
  <si>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</si>
  <si>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</si>
  <si>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</si>
  <si>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</si>
  <si>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</si>
  <si>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</si>
  <si>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</si>
  <si>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</si>
  <si>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</si>
  <si>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</si>
  <si>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</si>
  <si>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</si>
  <si>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</si>
  <si>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</si>
  <si>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</si>
  <si>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</si>
  <si>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</si>
  <si>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</si>
  <si>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</si>
  <si>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</si>
  <si>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</si>
  <si>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</si>
  <si>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</si>
  <si>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</si>
  <si>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</si>
  <si>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</si>
  <si>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</si>
  <si>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</si>
  <si>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</si>
  <si>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</si>
  <si>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</si>
  <si>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</si>
  <si>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</si>
  <si>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</si>
  <si>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</si>
  <si>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</si>
  <si>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</si>
  <si>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</si>
  <si>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</si>
  <si>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</si>
  <si>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</si>
  <si>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</si>
  <si>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</si>
  <si>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</si>
  <si>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</si>
  <si>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</si>
  <si>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</si>
  <si>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</si>
  <si>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</si>
  <si>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</si>
  <si>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</si>
  <si>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</si>
  <si>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</si>
  <si>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</si>
  <si>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</si>
  <si>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</si>
  <si>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</si>
  <si>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</si>
  <si>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</si>
  <si>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</si>
  <si>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</si>
  <si>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</si>
  <si>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</si>
  <si>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</si>
  <si>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</si>
  <si>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</si>
  <si>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</si>
  <si>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</si>
  <si>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</si>
  <si>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</si>
  <si>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</si>
  <si>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</si>
  <si>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</si>
  <si>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</si>
  <si>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</si>
  <si>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</si>
  <si>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</si>
  <si>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</si>
  <si>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</si>
  <si>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</si>
  <si>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</si>
  <si>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</si>
  <si>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</si>
  <si>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</si>
  <si>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</si>
  <si>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</si>
  <si>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</si>
  <si>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</si>
  <si>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</si>
  <si>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</si>
  <si>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</si>
  <si>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</si>
  <si>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</si>
  <si>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</si>
  <si>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</si>
  <si>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</si>
  <si>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</si>
  <si>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</si>
  <si>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</si>
  <si>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</si>
  <si>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</si>
  <si>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</si>
  <si>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</si>
  <si>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</si>
  <si>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</si>
  <si>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</si>
  <si>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</si>
  <si>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</si>
  <si>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</si>
  <si>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</si>
  <si>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</si>
  <si>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</si>
  <si>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</si>
  <si>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</si>
  <si>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</si>
  <si>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</si>
  <si>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</si>
  <si>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</si>
  <si>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</si>
  <si>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</si>
  <si>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</si>
  <si>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</si>
  <si>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</si>
  <si>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</si>
  <si>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</si>
  <si>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</si>
  <si>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</si>
  <si>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</si>
  <si>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</si>
  <si>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</si>
  <si>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</si>
  <si>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</si>
  <si>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</si>
  <si>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</si>
  <si>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</si>
  <si>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</si>
  <si>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</si>
  <si>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</si>
  <si>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</si>
  <si>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</si>
  <si>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</si>
  <si>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</si>
  <si>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</si>
  <si>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</si>
  <si>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</si>
  <si>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</si>
  <si>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</si>
  <si>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</si>
  <si>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</si>
  <si>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</si>
  <si>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</si>
  <si>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</si>
  <si>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</si>
  <si>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</si>
  <si>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</si>
  <si>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</si>
  <si>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</si>
  <si>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</si>
  <si>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</si>
  <si>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</si>
  <si>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</si>
  <si>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</si>
  <si>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</si>
  <si>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</si>
  <si>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</si>
  <si>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</si>
  <si>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</si>
  <si>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</si>
  <si>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</si>
  <si>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</si>
  <si>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</si>
  <si>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</si>
  <si>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</si>
  <si>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</si>
  <si>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</si>
  <si>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</si>
  <si>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</si>
  <si>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</si>
  <si>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</si>
  <si>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</si>
  <si>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</si>
  <si>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</si>
  <si>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</si>
  <si>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</si>
  <si>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</si>
  <si>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</si>
  <si>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</si>
  <si>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</si>
  <si>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</si>
  <si>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</si>
  <si>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</si>
  <si>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</si>
  <si>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</si>
  <si>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</si>
  <si>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</si>
  <si>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</si>
  <si>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</si>
  <si>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</si>
  <si>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</si>
  <si>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</si>
  <si>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</si>
  <si>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</si>
  <si>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</si>
  <si>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</si>
  <si>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</si>
  <si>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</si>
  <si>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</si>
  <si>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</si>
  <si>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</si>
  <si>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</si>
  <si>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</si>
  <si>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</si>
  <si>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</si>
  <si>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</si>
  <si>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</si>
  <si>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</si>
  <si>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</si>
  <si>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</si>
  <si>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</si>
  <si>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</si>
  <si>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</si>
  <si>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</si>
  <si>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</si>
  <si>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</si>
  <si>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</si>
  <si>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</si>
  <si>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</si>
  <si>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</si>
  <si>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</si>
  <si>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</si>
  <si>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</si>
  <si>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</si>
  <si>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</si>
  <si>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</si>
  <si>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</si>
  <si>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</si>
  <si>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</si>
  <si>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</si>
  <si>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</si>
  <si>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</si>
  <si>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</si>
  <si>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</si>
  <si>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</si>
  <si>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</si>
  <si>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</si>
  <si>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</si>
  <si>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</si>
  <si>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</si>
  <si>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</si>
  <si>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</si>
  <si>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</si>
  <si>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</si>
  <si>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</si>
  <si>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</si>
  <si>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</si>
  <si>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</si>
  <si>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</si>
  <si>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</si>
  <si>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</si>
  <si>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</si>
  <si>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</si>
  <si>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</si>
  <si>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</si>
  <si>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</si>
  <si>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</si>
  <si>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</si>
  <si>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</si>
  <si>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</si>
  <si>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</si>
  <si>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</si>
  <si>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</si>
  <si>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</si>
  <si>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</si>
  <si>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</si>
  <si>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</si>
  <si>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</si>
  <si>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</si>
  <si>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</si>
  <si>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</si>
  <si>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</si>
  <si>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</si>
  <si>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</si>
  <si>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</si>
  <si>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</si>
  <si>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</si>
  <si>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</si>
  <si>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</si>
  <si>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</si>
  <si>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</si>
  <si>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</si>
  <si>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</si>
  <si>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</si>
  <si>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</si>
  <si>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</si>
  <si>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</si>
  <si>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</si>
  <si>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</si>
  <si>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</si>
  <si>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</si>
  <si>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</si>
  <si>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</si>
  <si>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</si>
  <si>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</si>
  <si>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</si>
  <si>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</si>
  <si>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</si>
  <si>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</si>
  <si>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</si>
  <si>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</si>
  <si>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</si>
  <si>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</si>
  <si>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</si>
  <si>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</si>
  <si>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</si>
  <si>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</si>
  <si>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</si>
  <si>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</si>
  <si>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</si>
  <si>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</si>
  <si>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</si>
  <si>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</si>
  <si>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</si>
  <si>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</si>
  <si>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</si>
  <si>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</si>
  <si>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</si>
  <si>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</si>
  <si>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</si>
  <si>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</si>
  <si>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</si>
  <si>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</si>
  <si>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</si>
  <si>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</si>
  <si>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</si>
  <si>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</si>
  <si>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</si>
  <si>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</si>
  <si>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</si>
  <si>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</si>
  <si>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</si>
  <si>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</si>
  <si>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</si>
  <si>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</si>
  <si>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</si>
  <si>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</si>
  <si>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</si>
  <si>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</si>
  <si>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</si>
  <si>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</si>
  <si>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</si>
  <si>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</si>
  <si>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</si>
  <si>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</si>
  <si>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</si>
  <si>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</si>
  <si>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</si>
  <si>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</si>
  <si>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</si>
  <si>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</si>
  <si>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</si>
  <si>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</si>
  <si>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</si>
  <si>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</si>
  <si>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</si>
  <si>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</si>
  <si>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</si>
  <si>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</si>
  <si>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</si>
  <si>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</si>
  <si>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</si>
  <si>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</si>
  <si>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</si>
  <si>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</si>
  <si>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</si>
  <si>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</si>
  <si>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</si>
  <si>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</si>
  <si>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</si>
  <si>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</si>
  <si>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</si>
  <si>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</si>
  <si>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</si>
  <si>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</si>
  <si>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</si>
  <si>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</si>
  <si>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</si>
  <si>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</si>
  <si>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</si>
  <si>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</si>
  <si>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</si>
  <si>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</si>
  <si>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</si>
  <si>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</si>
  <si>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</si>
  <si>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</si>
  <si>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</si>
  <si>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</si>
  <si>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</si>
  <si>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</si>
  <si>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</si>
  <si>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</si>
  <si>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</si>
  <si>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</si>
  <si>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</si>
  <si>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</si>
  <si>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</si>
  <si>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</si>
  <si>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</si>
  <si>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</si>
  <si>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</si>
  <si>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</si>
  <si>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</si>
  <si>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</si>
  <si>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</si>
  <si>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</si>
  <si>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</si>
  <si>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</si>
  <si>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</si>
  <si>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</si>
  <si>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</si>
  <si>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</si>
  <si>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</si>
  <si>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</si>
  <si>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</si>
  <si>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</si>
  <si>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</si>
  <si>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</si>
  <si>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</si>
  <si>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</si>
  <si>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</si>
  <si>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</si>
  <si>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</si>
  <si>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</si>
  <si>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</si>
  <si>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</si>
  <si>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</si>
  <si>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</si>
  <si>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</si>
  <si>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</si>
  <si>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</si>
  <si>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</si>
  <si>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</si>
  <si>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</si>
  <si>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</si>
  <si>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</si>
  <si>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</si>
  <si>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</si>
  <si>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</si>
  <si>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</si>
  <si>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</si>
  <si>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</si>
  <si>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</si>
  <si>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</si>
  <si>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</si>
  <si>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</si>
  <si>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</si>
  <si>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</si>
  <si>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</si>
  <si>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</si>
  <si>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</si>
  <si>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</si>
  <si>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</si>
  <si>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</si>
  <si>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</si>
  <si>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</si>
  <si>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</si>
  <si>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</si>
  <si>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</si>
  <si>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</si>
  <si>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</si>
  <si>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</si>
  <si>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</si>
  <si>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</si>
  <si>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</si>
  <si>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</si>
  <si>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</si>
  <si>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</si>
  <si>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</si>
  <si>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</si>
  <si>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</si>
  <si>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</si>
  <si>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</si>
  <si>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</si>
  <si>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</si>
  <si>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</si>
  <si>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</si>
  <si>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</si>
  <si>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</si>
  <si>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</si>
  <si>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</si>
  <si>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</si>
  <si>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</si>
  <si>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</si>
  <si>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</si>
  <si>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</si>
  <si>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</si>
  <si>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</si>
  <si>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</si>
  <si>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</si>
  <si>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</si>
  <si>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</si>
  <si>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</si>
  <si>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</si>
  <si>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</si>
  <si>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</si>
  <si>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</si>
  <si>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</si>
  <si>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</si>
  <si>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</si>
  <si>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</si>
  <si>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</si>
  <si>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</si>
  <si>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</si>
  <si>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</si>
  <si>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</si>
  <si>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</si>
  <si>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</si>
  <si>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</si>
  <si>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</si>
  <si>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</si>
  <si>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</si>
  <si>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</si>
  <si>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</si>
  <si>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</si>
  <si>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</si>
  <si>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</si>
  <si>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</si>
  <si>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</si>
  <si>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</si>
  <si>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</si>
  <si>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</si>
  <si>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</si>
  <si>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</si>
  <si>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</si>
  <si>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</si>
  <si>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</si>
  <si>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</si>
  <si>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</si>
  <si>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</si>
  <si>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</si>
  <si>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</si>
  <si>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</si>
  <si>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</si>
  <si>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</si>
  <si>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</si>
  <si>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</si>
  <si>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</si>
  <si>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</si>
  <si>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</si>
  <si>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</si>
  <si>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</si>
  <si>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</si>
  <si>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</si>
  <si>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</si>
  <si>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</si>
  <si>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</si>
  <si>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</si>
  <si>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</si>
  <si>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</si>
  <si>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</si>
  <si>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</si>
  <si>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</si>
  <si>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</si>
  <si>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</si>
  <si>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</si>
  <si>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</si>
  <si>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</si>
  <si>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</si>
  <si>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</si>
  <si>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</si>
  <si>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</si>
  <si>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</si>
  <si>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</si>
  <si>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</si>
  <si>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</si>
  <si>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</si>
  <si>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</si>
  <si>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</si>
  <si>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</si>
  <si>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</si>
  <si>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</si>
  <si>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</si>
  <si>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</si>
  <si>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</si>
  <si>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</si>
  <si>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</si>
  <si>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</si>
  <si>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</si>
  <si>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</si>
  <si>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</si>
  <si>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</si>
  <si>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</si>
  <si>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</si>
  <si>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</si>
  <si>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</si>
  <si>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</si>
  <si>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</si>
  <si>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</si>
  <si>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</si>
  <si>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</si>
  <si>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</si>
  <si>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</si>
  <si>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</si>
  <si>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</si>
  <si>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</si>
  <si>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</si>
  <si>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</si>
  <si>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</si>
  <si>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</si>
  <si>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</si>
  <si>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</si>
  <si>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</si>
  <si>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</si>
  <si>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</si>
  <si>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</si>
  <si>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</si>
  <si>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</si>
  <si>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</si>
  <si>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</si>
  <si>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</si>
  <si>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</si>
  <si>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</si>
  <si>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</si>
  <si>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</si>
  <si>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</si>
  <si>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</si>
  <si>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</si>
  <si>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</si>
  <si>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</si>
  <si>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</si>
  <si>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</si>
  <si>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</si>
  <si>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</si>
  <si>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</si>
  <si>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</si>
  <si>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</si>
  <si>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</si>
  <si>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</si>
  <si>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</si>
  <si>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</si>
  <si>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</si>
  <si>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</si>
  <si>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</si>
  <si>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</si>
  <si>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</si>
  <si>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</si>
  <si>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</si>
  <si>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</si>
  <si>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</si>
  <si>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</si>
  <si>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</si>
  <si>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</si>
  <si>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</si>
  <si>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</si>
  <si>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</si>
  <si>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</si>
  <si>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</si>
  <si>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</si>
  <si>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</si>
  <si>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</si>
  <si>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</si>
  <si>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</si>
  <si>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</si>
  <si>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</si>
  <si>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</si>
  <si>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</si>
  <si>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</si>
  <si>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</si>
  <si>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</si>
  <si>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</si>
  <si>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</si>
  <si>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</si>
  <si>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</si>
  <si>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</si>
  <si>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</si>
  <si>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</si>
  <si>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</si>
  <si>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</si>
  <si>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</si>
  <si>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</si>
  <si>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</si>
  <si>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</si>
  <si>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</si>
  <si>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</si>
  <si>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</si>
  <si>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</si>
  <si>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</si>
  <si>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</si>
  <si>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</si>
  <si>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</si>
  <si>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</si>
  <si>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</si>
  <si>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</si>
  <si>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</si>
  <si>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</si>
  <si>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</si>
  <si>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</si>
  <si>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</si>
  <si>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</si>
  <si>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</si>
  <si>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</si>
  <si>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</si>
  <si>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</si>
  <si>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</si>
  <si>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</si>
  <si>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</si>
  <si>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</si>
  <si>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</si>
  <si>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</si>
  <si>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</si>
  <si>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</si>
  <si>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</si>
  <si>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</si>
  <si>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</si>
  <si>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</si>
  <si>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</si>
  <si>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</si>
  <si>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</si>
  <si>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</si>
  <si>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</si>
  <si>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</si>
  <si>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</si>
  <si>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</si>
  <si>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</si>
  <si>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</si>
  <si>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</si>
  <si>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</si>
  <si>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</si>
  <si>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</si>
  <si>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</si>
  <si>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</si>
  <si>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</si>
  <si>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</si>
  <si>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</si>
  <si>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</si>
  <si>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</si>
  <si>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</si>
  <si>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</si>
  <si>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</si>
  <si>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</si>
  <si>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</si>
  <si>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</si>
  <si>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</si>
  <si>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</si>
  <si>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</si>
  <si>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</si>
  <si>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</si>
  <si>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</si>
  <si>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</si>
  <si>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</si>
  <si>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</si>
  <si>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</si>
  <si>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</si>
  <si>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</si>
  <si>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</si>
  <si>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</si>
  <si>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</si>
  <si>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</si>
  <si>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</si>
  <si>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</si>
  <si>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</si>
  <si>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</si>
  <si>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</si>
  <si>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</si>
  <si>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</si>
  <si>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</si>
  <si>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</si>
  <si>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</si>
  <si>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</si>
  <si>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</si>
  <si>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</si>
  <si>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</si>
  <si>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</si>
  <si>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</si>
  <si>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</si>
  <si>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</si>
  <si>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</si>
  <si>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</si>
  <si>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</si>
  <si>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</si>
  <si>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</si>
  <si>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</si>
  <si>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</si>
  <si>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</si>
  <si>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</si>
  <si>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</si>
  <si>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</si>
  <si>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</si>
  <si>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</si>
  <si>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</si>
  <si>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</si>
  <si>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</si>
  <si>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</si>
  <si>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</si>
  <si>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</si>
  <si>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</si>
  <si>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</si>
  <si>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</si>
  <si>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</si>
  <si>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</si>
  <si>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</si>
  <si>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</si>
  <si>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</si>
  <si>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</si>
  <si>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</si>
  <si>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</si>
  <si>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</si>
  <si>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</si>
  <si>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</si>
  <si>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</si>
  <si>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</si>
  <si>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</si>
  <si>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</si>
  <si>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</si>
  <si>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</si>
  <si>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</si>
  <si>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</si>
  <si>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</si>
  <si>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</si>
  <si>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</si>
  <si>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</si>
  <si>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</si>
  <si>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</si>
  <si>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</si>
  <si>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</si>
  <si>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</si>
  <si>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</si>
  <si>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</si>
  <si>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</si>
  <si>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</si>
  <si>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</si>
  <si>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</si>
  <si>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</si>
  <si>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</si>
  <si>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</si>
  <si>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</si>
  <si>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</si>
  <si>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</si>
  <si>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</si>
  <si>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</si>
  <si>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</si>
  <si>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</si>
  <si>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</si>
  <si>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</si>
  <si>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</si>
  <si>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</si>
  <si>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</si>
  <si>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</si>
  <si>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</si>
  <si>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</si>
  <si>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</si>
  <si>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</si>
  <si>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</si>
  <si>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</si>
  <si>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</si>
  <si>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</si>
  <si>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</si>
  <si>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</si>
  <si>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</si>
  <si>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</si>
  <si>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</si>
  <si>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</si>
  <si>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</si>
  <si>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</si>
  <si>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</si>
  <si>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</si>
  <si>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</si>
  <si>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</si>
  <si>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</si>
  <si>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</si>
  <si>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</si>
  <si>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</si>
  <si>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</si>
  <si>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</si>
  <si>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</si>
  <si>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</si>
  <si>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</si>
  <si>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</si>
  <si>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</si>
  <si>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</si>
  <si>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</si>
  <si>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</si>
  <si>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</si>
  <si>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</si>
  <si>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</si>
  <si>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</si>
  <si>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</si>
  <si>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</si>
  <si>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</si>
  <si>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</si>
  <si>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</si>
  <si>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</si>
  <si>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</si>
  <si>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</si>
  <si>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</si>
  <si>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</si>
  <si>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</si>
  <si>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</si>
  <si>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</si>
  <si>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</si>
  <si>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</si>
  <si>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</si>
  <si>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</si>
  <si>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</si>
  <si>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</si>
  <si>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</si>
  <si>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</si>
  <si>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</si>
  <si>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</si>
  <si>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</si>
  <si>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</si>
  <si>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</si>
  <si>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</si>
  <si>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</si>
  <si>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</si>
  <si>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</si>
  <si>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</si>
  <si>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</si>
  <si>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</si>
  <si>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</si>
  <si>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</si>
  <si>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</si>
  <si>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</si>
  <si>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</si>
  <si>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</si>
  <si>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</si>
  <si>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</si>
  <si>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</si>
  <si>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</si>
  <si>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</si>
  <si>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</si>
  <si>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</si>
  <si>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</si>
  <si>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</si>
  <si>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</si>
  <si>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</si>
  <si>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</si>
  <si>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</si>
  <si>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</si>
  <si>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</si>
  <si>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</si>
  <si>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</si>
  <si>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</si>
  <si>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</si>
  <si>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</si>
  <si>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</si>
  <si>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</si>
  <si>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</si>
  <si>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</si>
  <si>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</si>
  <si>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</si>
  <si>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</si>
  <si>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</si>
  <si>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</si>
  <si>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</si>
  <si>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</si>
  <si>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</si>
  <si>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</si>
  <si>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</si>
  <si>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</si>
  <si>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</si>
  <si>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</si>
  <si>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</si>
  <si>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</si>
  <si>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</si>
  <si>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</si>
  <si>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</si>
  <si>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</si>
  <si>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</si>
  <si>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</si>
  <si>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</si>
  <si>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</si>
  <si>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</si>
  <si>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</si>
  <si>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</si>
  <si>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</si>
  <si>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</si>
  <si>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</si>
  <si>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</si>
  <si>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</si>
  <si>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</si>
  <si>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</si>
  <si>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</si>
  <si>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</si>
  <si>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</si>
  <si>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</si>
  <si>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</si>
  <si>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</si>
  <si>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</si>
  <si>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</si>
  <si>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</si>
  <si>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</si>
  <si>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</si>
  <si>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</si>
  <si>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</si>
  <si>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</si>
  <si>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</si>
  <si>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</si>
  <si>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</si>
  <si>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</si>
  <si>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</si>
  <si>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</si>
  <si>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</si>
  <si>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</si>
  <si>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</si>
  <si>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</si>
  <si>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</si>
  <si>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</si>
  <si>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</si>
  <si>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</si>
  <si>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</si>
  <si>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</si>
  <si>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</si>
  <si>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</si>
  <si>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</si>
  <si>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</si>
  <si>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</si>
  <si>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</si>
  <si>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</si>
  <si>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</si>
  <si>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</si>
  <si>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</si>
  <si>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</si>
  <si>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</si>
  <si>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</si>
  <si>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</si>
  <si>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</si>
  <si>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</si>
  <si>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</si>
  <si>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</si>
  <si>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</si>
  <si>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</si>
  <si>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</si>
  <si>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</si>
  <si>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</si>
  <si>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</si>
  <si>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</si>
  <si>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</si>
  <si>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</si>
  <si>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</si>
  <si>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</si>
  <si>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</si>
  <si>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</si>
  <si>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</si>
  <si>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</si>
  <si>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</si>
  <si>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</si>
  <si>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</si>
  <si>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</si>
  <si>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</si>
  <si>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</si>
  <si>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</si>
  <si>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</si>
  <si>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</si>
  <si>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</si>
  <si>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</si>
  <si>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</si>
  <si>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</si>
  <si>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</si>
  <si>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</si>
  <si>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</si>
  <si>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</si>
  <si>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</si>
  <si>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</si>
  <si>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</si>
  <si>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</si>
  <si>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</si>
  <si>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</si>
  <si>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</si>
  <si>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</si>
  <si>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</si>
  <si>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</si>
  <si>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</si>
  <si>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</si>
  <si>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</si>
  <si>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</si>
  <si>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</si>
  <si>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</si>
  <si>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</si>
  <si>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</si>
  <si>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</si>
  <si>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</si>
  <si>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</si>
  <si>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</si>
  <si>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</si>
  <si>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</si>
  <si>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</si>
  <si>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</si>
  <si>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</si>
  <si>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</si>
  <si>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</si>
  <si>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</si>
  <si>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</si>
  <si>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</si>
  <si>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</si>
  <si>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</si>
  <si>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</si>
  <si>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</si>
  <si>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</si>
  <si>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</si>
  <si>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</si>
  <si>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</si>
  <si>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</si>
  <si>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</si>
  <si>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</si>
  <si>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</si>
  <si>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</si>
  <si>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</si>
  <si>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</si>
  <si>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</si>
  <si>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</si>
  <si>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</si>
  <si>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</si>
  <si>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</si>
  <si>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</si>
  <si>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</si>
  <si>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</si>
  <si>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</si>
  <si>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</si>
  <si>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</si>
  <si>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</si>
  <si>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</si>
  <si>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</si>
  <si>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</si>
  <si>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</si>
  <si>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</si>
  <si>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</si>
  <si>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</si>
  <si>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</si>
  <si>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</si>
  <si>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</si>
  <si>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</si>
  <si>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</si>
  <si>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</si>
  <si>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</si>
  <si>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</si>
  <si>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</si>
  <si>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</si>
  <si>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</si>
  <si>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</si>
  <si>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</si>
  <si>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</si>
  <si>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</si>
  <si>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</si>
  <si>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</si>
  <si>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</si>
  <si>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</si>
  <si>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</si>
  <si>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</si>
  <si>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</si>
  <si>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</si>
  <si>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</si>
  <si>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</si>
  <si>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</si>
  <si>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</si>
  <si>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</si>
  <si>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</si>
  <si>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</si>
  <si>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</si>
  <si>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</si>
  <si>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</si>
  <si>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</si>
  <si>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</si>
  <si>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</si>
  <si>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</si>
  <si>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</si>
  <si>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</si>
  <si>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</si>
  <si>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</si>
  <si>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</si>
  <si>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</si>
  <si>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</si>
  <si>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</si>
  <si>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</si>
  <si>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</si>
  <si>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</si>
  <si>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</si>
  <si>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</si>
  <si>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</si>
  <si>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</si>
  <si>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</si>
  <si>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</si>
  <si>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</si>
  <si>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</si>
  <si>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</si>
  <si>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</si>
  <si>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</si>
  <si>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</si>
  <si>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</si>
  <si>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</si>
  <si>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</si>
  <si>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</si>
  <si>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</si>
  <si>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</si>
  <si>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</si>
  <si>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</si>
  <si>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</si>
  <si>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</si>
  <si>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</si>
  <si>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</si>
  <si>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</si>
  <si>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</si>
  <si>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</si>
  <si>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</si>
  <si>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</si>
  <si>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</si>
  <si>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</si>
  <si>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</si>
  <si>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</si>
  <si>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</si>
  <si>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</si>
  <si>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</si>
  <si>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</si>
  <si>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</si>
  <si>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</si>
  <si>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</si>
  <si>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</si>
  <si>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</si>
  <si>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</si>
  <si>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</si>
  <si>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</si>
  <si>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</si>
  <si>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</si>
  <si>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</si>
  <si>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</si>
  <si>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</si>
  <si>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</si>
  <si>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</si>
  <si>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</si>
  <si>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</si>
  <si>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</si>
  <si>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</si>
  <si>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</si>
  <si>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</si>
  <si>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</si>
  <si>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</si>
  <si>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</si>
  <si>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</si>
  <si>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</si>
  <si>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</si>
  <si>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</si>
  <si>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</si>
  <si>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</si>
  <si>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</si>
  <si>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</si>
  <si>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</si>
  <si>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</si>
  <si>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</si>
  <si>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</si>
  <si>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</si>
  <si>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</si>
  <si>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</si>
  <si>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</si>
  <si>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</si>
  <si>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</si>
  <si>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</si>
  <si>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</si>
  <si>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</si>
  <si>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</si>
  <si>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</si>
  <si>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</si>
  <si>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</si>
  <si>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</si>
  <si>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</si>
  <si>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</si>
  <si>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</si>
  <si>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</si>
  <si>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</si>
  <si>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</si>
  <si>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</si>
  <si>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</si>
  <si>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</si>
  <si>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</si>
  <si>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</si>
  <si>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</si>
  <si>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</si>
  <si>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</si>
  <si>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</si>
  <si>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</si>
  <si>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</si>
  <si>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</si>
  <si>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</si>
  <si>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</si>
  <si>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</si>
  <si>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</si>
  <si>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</si>
  <si>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</si>
  <si>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</si>
  <si>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</si>
  <si>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</si>
  <si>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</si>
  <si>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</si>
  <si>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</si>
  <si>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</si>
  <si>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</si>
  <si>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</si>
  <si>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</si>
  <si>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</si>
  <si>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</si>
  <si>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</si>
  <si>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</si>
  <si>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</si>
  <si>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</si>
  <si>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</si>
  <si>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</si>
  <si>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</si>
  <si>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</si>
  <si>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</si>
  <si>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</si>
  <si>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</si>
  <si>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</si>
  <si>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</si>
  <si>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</si>
  <si>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</si>
  <si>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</si>
  <si>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</si>
  <si>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</si>
  <si>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</si>
  <si>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</si>
  <si>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</si>
  <si>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</si>
  <si>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</si>
  <si>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</si>
  <si>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</si>
  <si>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</si>
  <si>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</si>
  <si>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</si>
  <si>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</si>
  <si>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</si>
  <si>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</si>
  <si>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</si>
  <si>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</si>
  <si>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</si>
  <si>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</si>
  <si>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</si>
  <si>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</si>
  <si>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</si>
  <si>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</si>
  <si>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</si>
  <si>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</si>
  <si>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</si>
  <si>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</si>
  <si>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</si>
  <si>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</si>
  <si>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</si>
  <si>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</si>
  <si>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</si>
  <si>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</si>
  <si>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</si>
  <si>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</si>
  <si>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</si>
  <si>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</si>
  <si>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</si>
  <si>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</si>
  <si>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</si>
  <si>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</si>
  <si>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</si>
  <si>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</si>
  <si>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</si>
  <si>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</si>
  <si>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</si>
  <si>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</si>
  <si>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</si>
  <si>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</si>
  <si>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</si>
  <si>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</si>
  <si>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</si>
  <si>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</si>
  <si>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</si>
  <si>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</si>
  <si>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</si>
  <si>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</si>
  <si>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</si>
  <si>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</si>
  <si>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</si>
  <si>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</si>
  <si>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</si>
  <si>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</si>
  <si>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</si>
  <si>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</si>
  <si>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</si>
  <si>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</si>
  <si>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</si>
  <si>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</si>
  <si>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</si>
  <si>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</si>
  <si>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</si>
  <si>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</si>
  <si>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</si>
  <si>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</si>
  <si>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</si>
  <si>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</si>
  <si>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</si>
  <si>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</si>
  <si>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</si>
  <si>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</si>
  <si>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</si>
  <si>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</si>
  <si>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</si>
  <si>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</si>
  <si>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</si>
  <si>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</si>
  <si>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</si>
  <si>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</si>
  <si>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</si>
  <si>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</si>
  <si>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</si>
  <si>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</si>
  <si>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</si>
  <si>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</si>
  <si>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</si>
  <si>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</si>
  <si>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</si>
  <si>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</si>
  <si>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</si>
  <si>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</si>
  <si>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</si>
  <si>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</si>
  <si>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</si>
  <si>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</si>
  <si>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</si>
  <si>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</si>
  <si>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</si>
  <si>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</si>
  <si>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</si>
  <si>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</si>
  <si>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</si>
  <si>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</si>
  <si>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</si>
  <si>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</si>
  <si>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</si>
  <si>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</si>
  <si>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</si>
  <si>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</si>
  <si>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</si>
  <si>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</si>
  <si>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</si>
  <si>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</si>
  <si>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</si>
  <si>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</si>
  <si>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</si>
  <si>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</si>
  <si>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</si>
  <si>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</si>
  <si>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</si>
  <si>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</si>
  <si>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</si>
  <si>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</si>
  <si>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</si>
  <si>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</si>
  <si>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</si>
  <si>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</si>
  <si>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</si>
  <si>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</si>
  <si>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</si>
  <si>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</si>
  <si>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</si>
  <si>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</si>
  <si>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</si>
  <si>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</si>
  <si>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</si>
  <si>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</si>
  <si>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</si>
  <si>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</si>
  <si>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</si>
  <si>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</si>
  <si>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</si>
  <si>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</si>
  <si>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</si>
  <si>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</si>
  <si>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</si>
  <si>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</si>
  <si>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</si>
  <si>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</si>
  <si>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</si>
  <si>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</si>
  <si>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</si>
  <si>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</si>
  <si>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</si>
  <si>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</si>
  <si>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</si>
  <si>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</si>
  <si>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</si>
  <si>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</si>
  <si>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</si>
  <si>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</si>
  <si>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</si>
  <si>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</si>
  <si>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</si>
  <si>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</si>
  <si>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</si>
  <si>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</si>
  <si>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</si>
  <si>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</si>
  <si>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</si>
  <si>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</si>
  <si>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</si>
  <si>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</si>
  <si>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</si>
  <si>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</si>
  <si>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</si>
  <si>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</si>
  <si>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</si>
  <si>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</si>
  <si>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</si>
  <si>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</si>
  <si>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</si>
  <si>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</si>
  <si>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</si>
  <si>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</si>
  <si>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</si>
  <si>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</si>
  <si>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</si>
  <si>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</si>
  <si>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</si>
  <si>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</si>
  <si>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</si>
  <si>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</si>
  <si>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</si>
  <si>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</si>
  <si>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</si>
  <si>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</si>
  <si>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</si>
  <si>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</si>
  <si>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</si>
  <si>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</si>
  <si>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</si>
  <si>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</si>
  <si>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</si>
  <si>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</si>
  <si>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</si>
  <si>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</si>
  <si>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</si>
  <si>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</si>
  <si>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</si>
  <si>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</si>
  <si>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</si>
  <si>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</si>
  <si>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</si>
  <si>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</si>
  <si>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</si>
  <si>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</si>
  <si>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</si>
  <si>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</si>
  <si>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</si>
  <si>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</si>
  <si>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</si>
  <si>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</si>
  <si>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</si>
  <si>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</si>
  <si>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</si>
  <si>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</si>
  <si>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</si>
  <si>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</si>
  <si>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</si>
  <si>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</si>
  <si>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</si>
  <si>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</si>
  <si>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</si>
  <si>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</si>
  <si>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</si>
  <si>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</si>
  <si>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</si>
  <si>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</si>
  <si>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</si>
  <si>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</si>
  <si>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</si>
  <si>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</si>
  <si>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</si>
  <si>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</si>
  <si>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</si>
  <si>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</si>
  <si>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</si>
  <si>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</si>
  <si>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</si>
  <si>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</si>
  <si>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</si>
  <si>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</si>
  <si>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</si>
  <si>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</si>
  <si>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</si>
  <si>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</si>
  <si>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</si>
  <si>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</si>
  <si>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</si>
  <si>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</si>
  <si>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</si>
  <si>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</si>
  <si>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</si>
  <si>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</si>
  <si>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</si>
  <si>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</si>
  <si>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</si>
  <si>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</si>
  <si>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</si>
  <si>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</si>
  <si>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</si>
  <si>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</si>
  <si>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</si>
  <si>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</si>
  <si>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</si>
  <si>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</si>
  <si>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</si>
  <si>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</si>
  <si>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</si>
  <si>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</si>
  <si>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</si>
  <si>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</si>
  <si>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</si>
  <si>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</si>
  <si>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</si>
  <si>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</si>
  <si>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</si>
  <si>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</si>
  <si>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</si>
  <si>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</si>
  <si>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</si>
  <si>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</si>
  <si>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</si>
  <si>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</si>
  <si>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</si>
  <si>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</si>
  <si>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</si>
  <si>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</si>
  <si>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</si>
  <si>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</si>
  <si>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</si>
  <si>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</si>
  <si>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</si>
  <si>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</si>
  <si>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</si>
  <si>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</si>
  <si>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</si>
  <si>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</si>
  <si>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</si>
  <si>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</si>
  <si>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</si>
  <si>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</si>
  <si>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</si>
  <si>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</si>
  <si>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</si>
  <si>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</si>
  <si>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</si>
  <si>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</si>
  <si>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</si>
  <si>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</si>
  <si>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</si>
  <si>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</si>
  <si>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</si>
  <si>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</si>
  <si>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</si>
  <si>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</si>
  <si>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</si>
  <si>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</si>
  <si>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</si>
  <si>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</si>
  <si>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</si>
  <si>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</si>
  <si>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</si>
  <si>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</si>
  <si>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</si>
  <si>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</si>
  <si>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</si>
  <si>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</si>
  <si>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</si>
  <si>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</si>
  <si>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</si>
  <si>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</si>
  <si>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</si>
  <si>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</si>
  <si>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</si>
  <si>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</si>
  <si>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</si>
  <si>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</si>
  <si>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</si>
  <si>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</si>
  <si>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</si>
  <si>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</si>
  <si>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</si>
  <si>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</si>
  <si>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</si>
  <si>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</si>
  <si>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</si>
  <si>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</si>
  <si>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</si>
  <si>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</si>
  <si>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</si>
  <si>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</si>
  <si>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</si>
  <si>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</si>
  <si>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</si>
  <si>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</si>
  <si>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</si>
  <si>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</si>
  <si>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</si>
  <si>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</si>
  <si>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</si>
  <si>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</si>
  <si>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</si>
  <si>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</si>
  <si>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</si>
  <si>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</si>
  <si>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</si>
  <si>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</si>
  <si>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</si>
  <si>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</si>
  <si>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</si>
  <si>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</si>
  <si>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</si>
  <si>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</si>
  <si>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</si>
  <si>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</si>
  <si>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</si>
  <si>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</si>
  <si>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</si>
  <si>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</si>
  <si>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</si>
  <si>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</si>
  <si>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</si>
  <si>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</si>
  <si>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</si>
  <si>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</si>
  <si>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</si>
  <si>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</si>
  <si>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</si>
  <si>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</si>
  <si>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</si>
  <si>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</si>
  <si>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</si>
  <si>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</si>
  <si>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</si>
  <si>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</si>
  <si>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</si>
  <si>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</si>
  <si>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</si>
  <si>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</si>
  <si>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</si>
  <si>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</si>
  <si>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</si>
  <si>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</si>
  <si>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</si>
  <si>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</si>
  <si>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</si>
  <si>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</si>
  <si>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</si>
  <si>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</si>
  <si>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</si>
  <si>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</si>
  <si>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</si>
  <si>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</si>
  <si>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</si>
  <si>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</si>
  <si>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</si>
  <si>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</si>
  <si>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</si>
  <si>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</si>
  <si>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</si>
  <si>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</si>
  <si>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</si>
  <si>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</si>
  <si>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</si>
  <si>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</si>
  <si>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</si>
  <si>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</si>
  <si>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</si>
  <si>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</si>
  <si>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</si>
  <si>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</si>
  <si>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</si>
  <si>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</si>
  <si>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</si>
  <si>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</si>
  <si>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</si>
  <si>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</si>
  <si>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</si>
  <si>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</si>
  <si>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</si>
  <si>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</si>
  <si>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</si>
  <si>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</si>
  <si>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</si>
  <si>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</si>
  <si>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</si>
  <si>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</si>
  <si>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</si>
  <si>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</si>
  <si>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</si>
  <si>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</si>
  <si>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</si>
  <si>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</si>
  <si>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</si>
  <si>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</si>
  <si>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</si>
  <si>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</si>
  <si>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</si>
  <si>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</si>
  <si>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</si>
  <si>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</si>
  <si>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</si>
  <si>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</si>
  <si>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</si>
  <si>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</si>
  <si>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</si>
  <si>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</si>
  <si>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</si>
  <si>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</si>
  <si>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</si>
  <si>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</si>
  <si>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</si>
  <si>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</si>
  <si>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</si>
  <si>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</si>
  <si>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</si>
  <si>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</si>
  <si>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</si>
  <si>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</si>
  <si>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</si>
  <si>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</si>
  <si>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</si>
  <si>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</si>
  <si>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</si>
  <si>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</si>
  <si>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</si>
  <si>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</si>
  <si>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</si>
  <si>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</si>
  <si>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</si>
  <si>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</si>
  <si>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</si>
  <si>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</si>
  <si>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</si>
  <si>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</si>
  <si>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</si>
  <si>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</si>
  <si>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</si>
  <si>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</si>
  <si>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</si>
  <si>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</si>
  <si>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</si>
  <si>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</si>
  <si>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</si>
  <si>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</si>
  <si>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</si>
  <si>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</si>
  <si>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</si>
  <si>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</si>
  <si>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</si>
  <si>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</si>
  <si>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</si>
  <si>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</si>
  <si>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</si>
  <si>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</si>
  <si>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</si>
  <si>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</si>
  <si>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</si>
  <si>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</si>
  <si>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</si>
  <si>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</si>
  <si>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</si>
  <si>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</si>
  <si>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</si>
  <si>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</si>
  <si>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</si>
  <si>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</si>
  <si>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</si>
  <si>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</si>
  <si>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</si>
  <si>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</si>
  <si>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</si>
  <si>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</si>
  <si>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</si>
  <si>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</si>
  <si>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</si>
  <si>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</si>
  <si>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</si>
  <si>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</si>
  <si>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</si>
  <si>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</si>
  <si>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</si>
  <si>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</si>
  <si>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</si>
  <si>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</si>
  <si>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</si>
  <si>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</si>
  <si>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</si>
  <si>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</si>
  <si>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</si>
  <si>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</si>
  <si>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</si>
  <si>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</si>
  <si>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</si>
  <si>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</si>
  <si>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</si>
  <si>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</si>
  <si>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</si>
  <si>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</si>
  <si>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</si>
  <si>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</si>
  <si>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</si>
  <si>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</si>
  <si>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</si>
  <si>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</si>
  <si>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</si>
  <si>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</si>
  <si>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</si>
  <si>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</si>
  <si>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</si>
  <si>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</si>
  <si>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</si>
  <si>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</si>
  <si>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</si>
  <si>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</si>
  <si>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</si>
  <si>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</si>
  <si>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</si>
  <si>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</si>
  <si>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</si>
  <si>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</si>
  <si>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</si>
  <si>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</si>
  <si>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</si>
  <si>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</si>
  <si>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</si>
  <si>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</si>
  <si>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</si>
  <si>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</si>
  <si>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</si>
  <si>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</si>
  <si>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</si>
  <si>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</si>
  <si>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</si>
  <si>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</si>
  <si>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</si>
  <si>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</si>
  <si>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</si>
  <si>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</si>
  <si>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</si>
  <si>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</si>
  <si>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</si>
  <si>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</si>
  <si>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</si>
  <si>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</si>
  <si>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</si>
  <si>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</si>
  <si>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</si>
  <si>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</si>
  <si>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</si>
  <si>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</si>
  <si>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</si>
  <si>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</si>
  <si>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</si>
  <si>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</si>
  <si>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</si>
  <si>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</si>
  <si>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</si>
  <si>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</si>
  <si>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</si>
  <si>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</si>
  <si>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</si>
  <si>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</si>
  <si>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</si>
  <si>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</si>
  <si>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</si>
  <si>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</si>
  <si>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</si>
  <si>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</si>
  <si>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</si>
  <si>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</si>
  <si>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</si>
  <si>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</si>
  <si>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</si>
  <si>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</si>
  <si>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</si>
  <si>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</si>
  <si>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</si>
  <si>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</si>
  <si>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</si>
  <si>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</si>
  <si>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</si>
  <si>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</si>
  <si>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</si>
  <si>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</si>
  <si>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</si>
  <si>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</si>
  <si>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</si>
  <si>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</si>
  <si>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</si>
  <si>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</si>
  <si>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</si>
  <si>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</si>
  <si>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</si>
  <si>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</si>
  <si>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</si>
  <si>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</si>
  <si>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</si>
  <si>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</si>
  <si>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</si>
  <si>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</si>
  <si>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</si>
  <si>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</si>
  <si>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</si>
  <si>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</si>
  <si>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</si>
  <si>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</si>
  <si>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</si>
  <si>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</si>
  <si>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</si>
  <si>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</si>
  <si>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</si>
  <si>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</si>
  <si>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</si>
  <si>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</si>
  <si>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</si>
  <si>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</si>
  <si>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</si>
  <si>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</si>
  <si>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</si>
  <si>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</si>
  <si>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</si>
  <si>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</si>
  <si>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</si>
  <si>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</si>
  <si>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</si>
  <si>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</si>
  <si>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</si>
  <si>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</si>
  <si>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</si>
  <si>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</si>
  <si>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</si>
  <si>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</si>
  <si>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</si>
  <si>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</si>
  <si>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</si>
  <si>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</si>
  <si>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</si>
  <si>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</si>
  <si>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</si>
  <si>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</si>
  <si>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</si>
  <si>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</si>
  <si>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</si>
  <si>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</si>
  <si>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</si>
  <si>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</si>
  <si>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</si>
  <si>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</si>
  <si>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</si>
  <si>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</si>
  <si>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</si>
  <si>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</si>
  <si>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</si>
  <si>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</si>
  <si>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</si>
  <si>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</si>
  <si>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</si>
  <si>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</si>
  <si>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</si>
  <si>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</si>
  <si>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</si>
  <si>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</si>
  <si>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</si>
  <si>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</si>
  <si>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</si>
  <si>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</si>
  <si>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</si>
  <si>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</si>
  <si>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</si>
  <si>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</si>
  <si>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</si>
  <si>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</si>
  <si>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</si>
  <si>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</si>
  <si>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</si>
  <si>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</si>
  <si>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</si>
  <si>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</si>
  <si>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</si>
  <si>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</si>
  <si>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</si>
  <si>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</si>
  <si>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</si>
  <si>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</si>
  <si>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</si>
  <si>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</si>
  <si>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</si>
  <si>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</si>
  <si>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</si>
  <si>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</si>
  <si>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</si>
  <si>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</si>
  <si>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</si>
  <si>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</si>
  <si>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</si>
  <si>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</si>
  <si>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</si>
  <si>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</si>
  <si>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</si>
  <si>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</si>
  <si>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</si>
  <si>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</si>
  <si>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</si>
  <si>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</si>
  <si>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</si>
  <si>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</si>
  <si>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</si>
  <si>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</si>
  <si>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</si>
  <si>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</si>
  <si>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</si>
  <si>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</si>
  <si>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</si>
  <si>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</si>
  <si>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</si>
  <si>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</si>
  <si>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</si>
  <si>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</si>
  <si>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</si>
  <si>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</si>
  <si>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</si>
  <si>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</si>
  <si>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</si>
  <si>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</si>
  <si>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</si>
  <si>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</si>
  <si>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</si>
  <si>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</si>
  <si>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</si>
  <si>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</si>
  <si>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</si>
  <si>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</si>
  <si>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</si>
  <si>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</si>
  <si>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</si>
  <si>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</si>
  <si>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</si>
  <si>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</si>
  <si>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</si>
  <si>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</si>
  <si>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</si>
  <si>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</si>
  <si>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</si>
  <si>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</si>
  <si>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</si>
  <si>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</si>
  <si>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</si>
  <si>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</si>
  <si>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</si>
  <si>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</si>
  <si>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</si>
  <si>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</si>
  <si>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</si>
  <si>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</si>
  <si>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</si>
  <si>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</si>
  <si>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</si>
  <si>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</si>
  <si>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</si>
  <si>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</si>
  <si>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</si>
  <si>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</si>
  <si>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</si>
  <si>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</si>
  <si>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</si>
  <si>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</si>
  <si>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</si>
  <si>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</si>
  <si>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</si>
  <si>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</si>
  <si>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</si>
  <si>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</si>
  <si>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</si>
  <si>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</si>
  <si>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</si>
  <si>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</si>
  <si>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</si>
  <si>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</si>
  <si>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</si>
  <si>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</si>
  <si>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</si>
  <si>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</si>
  <si>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</si>
  <si>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</si>
  <si>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</si>
  <si>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</si>
  <si>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</si>
  <si>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</si>
  <si>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</si>
  <si>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</si>
  <si>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</si>
  <si>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</si>
  <si>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</si>
  <si>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</si>
  <si>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</si>
  <si>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</si>
  <si>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</si>
  <si>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</si>
  <si>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</si>
  <si>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</si>
  <si>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</si>
  <si>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</si>
  <si>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</si>
  <si>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</si>
  <si>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</si>
  <si>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</si>
  <si>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</si>
  <si>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</si>
  <si>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</si>
  <si>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</si>
  <si>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</si>
  <si>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</si>
  <si>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</si>
  <si>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</si>
  <si>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</si>
  <si>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</si>
  <si>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</si>
  <si>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</si>
  <si>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</si>
  <si>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</si>
  <si>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</si>
  <si>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</si>
  <si>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</si>
  <si>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</si>
  <si>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</si>
  <si>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</si>
  <si>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</si>
  <si>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</si>
  <si>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</si>
  <si>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</si>
  <si>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</si>
  <si>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</si>
  <si>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</si>
  <si>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</si>
  <si>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</si>
  <si>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</si>
  <si>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</si>
  <si>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</si>
  <si>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</si>
  <si>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</si>
  <si>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</si>
  <si>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</si>
  <si>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</si>
  <si>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</si>
  <si>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</si>
  <si>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</si>
  <si>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</si>
  <si>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</si>
  <si>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</si>
  <si>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</si>
  <si>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</si>
  <si>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</si>
  <si>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</si>
  <si>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</si>
  <si>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</si>
  <si>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</si>
  <si>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</si>
  <si>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</si>
  <si>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</si>
  <si>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</si>
  <si>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</si>
  <si>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</si>
  <si>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</si>
  <si>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</si>
  <si>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</si>
  <si>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</si>
  <si>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</si>
  <si>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</si>
  <si>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</si>
  <si>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</si>
  <si>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</si>
  <si>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</si>
  <si>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</si>
  <si>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</si>
  <si>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</si>
  <si>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</si>
  <si>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</si>
  <si>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</si>
  <si>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</si>
  <si>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</si>
  <si>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</si>
  <si>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</si>
  <si>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</si>
  <si>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</si>
  <si>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</si>
  <si>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</si>
  <si>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</si>
  <si>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</si>
  <si>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</si>
  <si>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</si>
  <si>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</si>
  <si>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</si>
  <si>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</si>
  <si>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</si>
  <si>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</si>
  <si>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</si>
  <si>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</si>
  <si>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</si>
  <si>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</si>
  <si>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</si>
  <si>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</si>
  <si>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</si>
  <si>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</si>
  <si>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</si>
  <si>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</si>
  <si>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</si>
  <si>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</si>
  <si>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</si>
  <si>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</si>
  <si>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</si>
  <si>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</si>
  <si>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</si>
  <si>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</si>
  <si>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</si>
  <si>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</si>
  <si>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</si>
  <si>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</si>
  <si>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</si>
  <si>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</si>
  <si>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</si>
  <si>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</si>
  <si>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</si>
  <si>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</si>
  <si>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</si>
  <si>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</si>
  <si>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</si>
  <si>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</si>
  <si>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</si>
  <si>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</si>
  <si>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</si>
  <si>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</si>
  <si>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</si>
  <si>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</si>
  <si>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</si>
  <si>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</si>
  <si>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</si>
  <si>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</si>
  <si>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</si>
  <si>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</si>
  <si>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</si>
  <si>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</si>
  <si>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</si>
  <si>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</si>
  <si>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</si>
  <si>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</si>
  <si>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</si>
  <si>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</si>
  <si>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</si>
  <si>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</si>
  <si>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</si>
  <si>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</si>
  <si>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</si>
  <si>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</si>
  <si>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</si>
  <si>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</si>
  <si>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</si>
  <si>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</si>
  <si>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</si>
  <si>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</si>
  <si>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</si>
  <si>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</si>
  <si>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</si>
  <si>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</si>
  <si>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</si>
  <si>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</si>
  <si>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</si>
  <si>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</si>
  <si>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</si>
  <si>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</si>
  <si>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</si>
  <si>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</si>
  <si>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</si>
  <si>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</si>
  <si>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</si>
  <si>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</si>
  <si>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</si>
  <si>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</si>
  <si>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</si>
  <si>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</si>
  <si>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</si>
  <si>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</si>
  <si>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</si>
  <si>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</si>
  <si>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</si>
  <si>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</si>
  <si>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</si>
  <si>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</si>
  <si>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</si>
  <si>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</si>
  <si>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</si>
  <si>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</si>
  <si>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</si>
  <si>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</si>
  <si>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</si>
  <si>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</si>
  <si>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</si>
  <si>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</si>
  <si>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</si>
  <si>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</si>
  <si>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</si>
  <si>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</si>
  <si>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</si>
  <si>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</si>
  <si>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</si>
  <si>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</si>
  <si>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</si>
  <si>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</si>
  <si>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</si>
  <si>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</si>
  <si>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</si>
  <si>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</si>
  <si>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</si>
  <si>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</si>
  <si>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</si>
  <si>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</si>
  <si>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</si>
  <si>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</si>
  <si>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</si>
  <si>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</si>
  <si>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</si>
  <si>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</si>
  <si>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</si>
  <si>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</si>
  <si>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</si>
  <si>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</si>
  <si>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</si>
  <si>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</si>
  <si>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</si>
  <si>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</si>
  <si>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</si>
  <si>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</si>
  <si>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</si>
  <si>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</si>
  <si>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</si>
  <si>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</si>
  <si>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</si>
  <si>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</si>
  <si>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</si>
  <si>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</si>
  <si>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</si>
  <si>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</si>
  <si>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</si>
  <si>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</si>
  <si>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</si>
  <si>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</si>
  <si>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</si>
  <si>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</si>
  <si>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</si>
  <si>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</si>
  <si>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</si>
  <si>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</si>
  <si>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</si>
  <si>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</si>
  <si>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</si>
  <si>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</si>
  <si>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</si>
  <si>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</si>
  <si>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</si>
  <si>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</si>
  <si>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</si>
  <si>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</si>
  <si>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</si>
  <si>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</si>
  <si>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</si>
  <si>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</si>
  <si>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</si>
  <si>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</si>
  <si>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</si>
  <si>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</si>
  <si>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</si>
  <si>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</si>
  <si>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</si>
  <si>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</si>
  <si>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</si>
  <si>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</si>
  <si>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</si>
  <si>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</si>
  <si>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</si>
  <si>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</si>
  <si>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</si>
  <si>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</si>
  <si>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</si>
  <si>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</si>
  <si>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</si>
  <si>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</si>
  <si>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</si>
  <si>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</si>
  <si>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</si>
  <si>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</si>
  <si>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</si>
  <si>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</si>
  <si>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</si>
  <si>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</si>
  <si>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</si>
  <si>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</si>
  <si>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</si>
  <si>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</si>
  <si>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</si>
  <si>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</si>
  <si>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</si>
  <si>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</si>
  <si>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</si>
  <si>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</si>
  <si>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</si>
  <si>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</si>
  <si>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</si>
  <si>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</si>
  <si>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</si>
  <si>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</si>
  <si>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</si>
  <si>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</si>
  <si>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</si>
  <si>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</si>
  <si>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</si>
  <si>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</si>
  <si>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</si>
  <si>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</si>
  <si>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</si>
  <si>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</si>
  <si>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</si>
  <si>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</si>
  <si>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</si>
  <si>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</si>
  <si>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</si>
  <si>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</si>
  <si>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</si>
  <si>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</si>
  <si>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</si>
  <si>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</si>
  <si>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</si>
  <si>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</si>
  <si>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</si>
  <si>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</si>
  <si>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</si>
  <si>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</si>
  <si>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</si>
  <si>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</si>
  <si>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</si>
  <si>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</si>
  <si>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</si>
  <si>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</si>
  <si>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</si>
  <si>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</si>
  <si>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</si>
  <si>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</si>
  <si>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</si>
  <si>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</si>
  <si>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</si>
  <si>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</si>
  <si>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</si>
  <si>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</si>
  <si>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</si>
  <si>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</si>
  <si>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</si>
  <si>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</si>
  <si>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</si>
  <si>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</si>
  <si>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</si>
  <si>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</si>
  <si>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</si>
  <si>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</si>
  <si>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</si>
  <si>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</si>
  <si>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</si>
  <si>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</si>
  <si>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</si>
  <si>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</si>
  <si>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</si>
  <si>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</si>
  <si>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</si>
  <si>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</si>
  <si>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</si>
  <si>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</si>
  <si>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</si>
  <si>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</si>
  <si>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</si>
  <si>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</si>
  <si>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</si>
  <si>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</si>
  <si>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</si>
  <si>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</si>
  <si>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</si>
  <si>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</si>
  <si>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</si>
  <si>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</si>
  <si>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</si>
  <si>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</si>
  <si>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</si>
  <si>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</si>
  <si>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</si>
  <si>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</si>
  <si>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</si>
  <si>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</si>
  <si>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</si>
  <si>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</si>
  <si>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</si>
  <si>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</si>
  <si>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</si>
  <si>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</si>
  <si>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</si>
  <si>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</si>
  <si>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</si>
  <si>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</si>
  <si>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</si>
  <si>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</si>
  <si>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</si>
  <si>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</si>
  <si>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</si>
  <si>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</si>
  <si>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</si>
  <si>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</si>
  <si>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</si>
  <si>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</si>
  <si>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</si>
  <si>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</si>
  <si>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</si>
  <si>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</si>
  <si>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</si>
  <si>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</si>
  <si>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</si>
  <si>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</si>
  <si>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</si>
  <si>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</si>
  <si>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</si>
  <si>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</si>
  <si>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</si>
  <si>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</si>
  <si>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</si>
  <si>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</si>
  <si>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</si>
  <si>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</si>
  <si>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</si>
  <si>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</si>
  <si>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</si>
  <si>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</si>
  <si>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</si>
  <si>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</si>
  <si>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</si>
  <si>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</si>
  <si>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</si>
  <si>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</si>
  <si>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</si>
  <si>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</si>
  <si>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</si>
  <si>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</si>
  <si>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</si>
  <si>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</si>
  <si>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</si>
  <si>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</si>
  <si>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</si>
  <si>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</si>
  <si>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</si>
  <si>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</si>
  <si>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</si>
  <si>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</si>
  <si>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</si>
  <si>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</si>
  <si>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</si>
  <si>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</si>
  <si>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</si>
  <si>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</si>
  <si>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</si>
  <si>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</si>
  <si>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</si>
  <si>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</si>
  <si>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</si>
  <si>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</si>
  <si>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</si>
  <si>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</si>
  <si>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</si>
  <si>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</si>
  <si>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</si>
  <si>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</si>
  <si>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</si>
  <si>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</si>
  <si>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</si>
  <si>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</si>
  <si>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</si>
  <si>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</si>
  <si>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</si>
  <si>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</si>
  <si>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</si>
  <si>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</si>
  <si>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</si>
  <si>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</si>
  <si>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</si>
  <si>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</si>
  <si>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</si>
  <si>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</si>
  <si>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</si>
  <si>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</si>
  <si>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</si>
  <si>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</si>
  <si>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</si>
  <si>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</si>
  <si>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</si>
  <si>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</si>
  <si>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</si>
  <si>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</si>
  <si>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</si>
  <si>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</si>
  <si>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</si>
  <si>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</si>
  <si>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</si>
  <si>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</si>
  <si>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</si>
  <si>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</si>
  <si>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</si>
  <si>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</si>
  <si>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</si>
  <si>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</si>
  <si>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</si>
  <si>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</si>
  <si>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</si>
  <si>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</si>
  <si>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</si>
  <si>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</si>
  <si>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</si>
  <si>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</si>
  <si>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</si>
  <si>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</si>
  <si>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</si>
  <si>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</si>
  <si>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</si>
  <si>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</si>
  <si>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</si>
  <si>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</si>
  <si>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</si>
  <si>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</si>
  <si>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</si>
  <si>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</si>
  <si>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</si>
  <si>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</si>
  <si>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</si>
  <si>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</si>
  <si>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</si>
  <si>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</si>
  <si>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</si>
  <si>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</si>
  <si>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</si>
  <si>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</si>
  <si>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</si>
  <si>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</si>
  <si>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</si>
  <si>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</si>
  <si>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</si>
  <si>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</si>
  <si>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</si>
  <si>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</si>
  <si>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</si>
  <si>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</si>
  <si>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</si>
  <si>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</si>
  <si>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</si>
  <si>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</si>
  <si>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</si>
  <si>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</si>
  <si>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</si>
  <si>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</si>
  <si>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</si>
  <si>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</si>
  <si>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</si>
  <si>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</si>
  <si>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</si>
  <si>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</si>
  <si>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</si>
  <si>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</si>
  <si>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</si>
  <si>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</si>
  <si>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</si>
  <si>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</si>
  <si>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</si>
  <si>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</si>
  <si>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</si>
  <si>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</si>
  <si>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</si>
  <si>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</si>
  <si>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</si>
  <si>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</si>
  <si>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</si>
  <si>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</si>
  <si>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</si>
  <si>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</si>
  <si>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</si>
  <si>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</si>
  <si>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</si>
  <si>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</si>
  <si>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</si>
  <si>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</si>
  <si>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</si>
  <si>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</si>
  <si>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</si>
  <si>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</si>
  <si>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</si>
  <si>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</si>
  <si>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</si>
  <si>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</si>
  <si>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</si>
  <si>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</si>
  <si>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</si>
  <si>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</si>
  <si>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</si>
  <si>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</si>
  <si>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</si>
  <si>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</si>
  <si>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</si>
  <si>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</si>
  <si>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</si>
  <si>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</si>
  <si>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</si>
  <si>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</si>
  <si>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</si>
  <si>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</si>
  <si>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</si>
  <si>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</si>
  <si>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</si>
  <si>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</si>
  <si>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</si>
  <si>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</si>
  <si>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</si>
  <si>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</si>
  <si>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</si>
  <si>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</si>
  <si>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</si>
  <si>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</si>
  <si>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</si>
  <si>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</si>
  <si>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</si>
  <si>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</si>
  <si>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</si>
  <si>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</si>
  <si>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</si>
  <si>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</si>
  <si>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</si>
  <si>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</si>
  <si>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</si>
  <si>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</si>
  <si>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</si>
  <si>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</si>
  <si>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</si>
  <si>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</si>
  <si>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</si>
  <si>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</si>
  <si>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</si>
  <si>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</si>
  <si>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</si>
  <si>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</si>
  <si>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</si>
  <si>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</si>
  <si>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</si>
  <si>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</si>
  <si>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</si>
  <si>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</si>
  <si>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</si>
  <si>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</si>
  <si>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</si>
  <si>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</si>
  <si>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</si>
  <si>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</si>
  <si>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</si>
  <si>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</si>
  <si>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</si>
  <si>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</si>
  <si>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</si>
  <si>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</si>
  <si>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</si>
  <si>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</si>
  <si>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</si>
  <si>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</si>
  <si>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</si>
  <si>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</si>
  <si>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</si>
  <si>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</si>
  <si>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</si>
  <si>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</si>
  <si>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</si>
  <si>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</si>
  <si>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</si>
  <si>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</si>
  <si>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</si>
  <si>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</si>
  <si>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</si>
  <si>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</si>
  <si>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</si>
  <si>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</si>
  <si>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</si>
  <si>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</si>
  <si>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</si>
  <si>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</si>
  <si>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</si>
  <si>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</si>
  <si>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</si>
  <si>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</si>
  <si>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</si>
  <si>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</si>
  <si>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</si>
  <si>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</si>
  <si>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</si>
  <si>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</si>
  <si>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</si>
  <si>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</si>
  <si>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</si>
  <si>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</si>
  <si>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</si>
  <si>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</si>
  <si>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</si>
  <si>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</si>
  <si>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</si>
  <si>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</si>
  <si>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</si>
  <si>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</si>
  <si>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</si>
  <si>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</si>
  <si>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</si>
  <si>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</si>
  <si>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</si>
  <si>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</si>
  <si>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</si>
  <si>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</si>
  <si>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</si>
  <si>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</si>
  <si>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</si>
  <si>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</si>
  <si>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</si>
  <si>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</si>
  <si>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</si>
  <si>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</si>
  <si>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</si>
  <si>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</si>
  <si>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</si>
  <si>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</si>
  <si>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</si>
  <si>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</si>
  <si>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</si>
  <si>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</si>
  <si>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</si>
  <si>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</si>
  <si>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</si>
  <si>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</si>
  <si>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</si>
  <si>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</si>
  <si>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</si>
  <si>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</si>
  <si>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</si>
  <si>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</si>
  <si>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</si>
  <si>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</si>
  <si>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</si>
  <si>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</si>
  <si>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</si>
  <si>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</si>
  <si>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</si>
  <si>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</si>
  <si>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</si>
  <si>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</si>
  <si>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</si>
  <si>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</si>
  <si>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</si>
  <si>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</si>
  <si>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</si>
  <si>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</si>
  <si>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</si>
  <si>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</si>
  <si>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</si>
  <si>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</si>
  <si>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</si>
  <si>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</si>
  <si>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</si>
  <si>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</si>
  <si>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</si>
  <si>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</si>
  <si>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</si>
  <si>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</si>
  <si>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</si>
  <si>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</si>
  <si>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</si>
  <si>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</si>
  <si>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</si>
  <si>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</si>
  <si>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</si>
  <si>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</si>
  <si>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</si>
  <si>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</si>
  <si>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</si>
  <si>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</si>
  <si>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</si>
  <si>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</si>
  <si>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</si>
  <si>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</si>
  <si>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</si>
  <si>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</si>
  <si>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</si>
  <si>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</si>
  <si>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</si>
  <si>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</si>
  <si>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</si>
  <si>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</si>
  <si>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</si>
  <si>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</si>
  <si>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</si>
  <si>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</si>
  <si>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</si>
  <si>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</si>
  <si>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</si>
  <si>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</si>
  <si>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</si>
  <si>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</si>
  <si>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</si>
  <si>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</si>
  <si>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</si>
  <si>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</si>
  <si>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</si>
  <si>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</si>
  <si>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</si>
  <si>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</si>
  <si>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</si>
  <si>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</si>
  <si>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</si>
  <si>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</si>
  <si>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</si>
  <si>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</si>
  <si>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</si>
  <si>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</si>
  <si>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</si>
  <si>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</si>
  <si>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</si>
  <si>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</si>
  <si>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</si>
  <si>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</si>
  <si>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</si>
  <si>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</si>
  <si>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</si>
  <si>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</si>
  <si>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</si>
  <si>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</si>
  <si>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</si>
  <si>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</si>
  <si>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</si>
  <si>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</si>
  <si>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</si>
  <si>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</si>
  <si>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</si>
  <si>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</si>
  <si>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</si>
  <si>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</si>
  <si>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</si>
  <si>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</si>
  <si>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</si>
  <si>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</si>
  <si>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</si>
  <si>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</si>
  <si>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</si>
  <si>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</si>
  <si>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</si>
  <si>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</si>
  <si>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</si>
  <si>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</si>
  <si>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</si>
  <si>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</si>
  <si>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</si>
  <si>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</si>
  <si>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</si>
  <si>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</si>
  <si>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</si>
  <si>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</si>
  <si>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</si>
  <si>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</si>
  <si>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</si>
  <si>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</si>
  <si>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</si>
  <si>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</si>
  <si>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</si>
  <si>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</si>
  <si>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</si>
  <si>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</si>
  <si>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</si>
  <si>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</si>
  <si>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</si>
  <si>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</si>
  <si>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</si>
  <si>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</si>
  <si>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</si>
  <si>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</si>
  <si>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</si>
  <si>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</si>
  <si>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</si>
  <si>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</si>
  <si>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</si>
  <si>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</si>
  <si>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</si>
  <si>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</si>
  <si>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</si>
  <si>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</si>
  <si>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</si>
  <si>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</si>
  <si>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</si>
  <si>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</si>
  <si>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</si>
  <si>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</si>
  <si>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</si>
  <si>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</si>
  <si>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</si>
  <si>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</si>
  <si>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</si>
  <si>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</si>
  <si>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</si>
  <si>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</si>
  <si>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</si>
  <si>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</si>
  <si>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</si>
  <si>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</si>
  <si>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</si>
  <si>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</si>
  <si>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</si>
  <si>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</si>
  <si>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</si>
  <si>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</si>
  <si>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</si>
  <si>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</si>
  <si>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</si>
  <si>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</si>
  <si>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</si>
  <si>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</si>
  <si>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</si>
  <si>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</si>
  <si>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</si>
  <si>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</si>
  <si>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</si>
  <si>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</si>
  <si>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</si>
  <si>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</si>
  <si>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</si>
  <si>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</si>
  <si>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</si>
  <si>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</si>
  <si>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</si>
  <si>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</si>
  <si>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</si>
  <si>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</si>
  <si>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</si>
  <si>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</si>
  <si>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</si>
  <si>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</si>
  <si>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</si>
  <si>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</si>
  <si>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</si>
  <si>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</si>
  <si>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</si>
  <si>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</si>
  <si>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</si>
  <si>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</si>
  <si>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</si>
  <si>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</si>
  <si>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</si>
  <si>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</si>
  <si>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</si>
  <si>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</si>
  <si>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</si>
  <si>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</si>
  <si>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</si>
  <si>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</si>
  <si>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</si>
  <si>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</si>
  <si>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</si>
  <si>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</si>
  <si>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</si>
  <si>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</si>
  <si>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</si>
  <si>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</si>
  <si>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</si>
  <si>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</si>
  <si>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</si>
  <si>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</si>
  <si>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</si>
  <si>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</si>
  <si>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</si>
  <si>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</si>
  <si>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</si>
  <si>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</si>
  <si>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</si>
  <si>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</si>
  <si>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</si>
  <si>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</si>
  <si>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</si>
  <si>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</si>
  <si>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</si>
  <si>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</si>
  <si>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</si>
  <si>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</si>
  <si>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</si>
  <si>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</si>
  <si>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</si>
  <si>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</si>
  <si>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</si>
  <si>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</si>
  <si>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</si>
  <si>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</si>
  <si>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</si>
  <si>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</si>
  <si>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</si>
  <si>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</si>
  <si>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</si>
  <si>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</si>
  <si>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</si>
  <si>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</si>
  <si>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</si>
  <si>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</si>
  <si>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</si>
  <si>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</si>
  <si>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</si>
  <si>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</si>
  <si>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</si>
  <si>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</si>
  <si>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</si>
  <si>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</si>
  <si>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</si>
  <si>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</si>
  <si>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</si>
  <si>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</si>
  <si>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</si>
  <si>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</si>
  <si>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</si>
  <si>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</si>
  <si>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</si>
  <si>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</si>
  <si>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</si>
  <si>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</si>
  <si>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</si>
  <si>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</si>
  <si>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</si>
  <si>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</si>
  <si>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</si>
  <si>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</si>
  <si>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</si>
  <si>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</si>
  <si>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</si>
  <si>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</si>
  <si>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</si>
  <si>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</si>
  <si>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</si>
  <si>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</si>
  <si>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</si>
  <si>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</si>
  <si>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</si>
  <si>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</si>
  <si>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</si>
  <si>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</si>
  <si>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</si>
  <si>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</si>
  <si>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</si>
  <si>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</si>
  <si>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</si>
  <si>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</si>
  <si>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</si>
  <si>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</si>
  <si>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</si>
  <si>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</si>
  <si>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</si>
  <si>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</si>
  <si>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</si>
  <si>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</si>
  <si>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</si>
  <si>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</si>
  <si>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</si>
  <si>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</si>
  <si>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</si>
  <si>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</si>
  <si>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</si>
  <si>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</si>
  <si>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</si>
  <si>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</si>
  <si>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</si>
  <si>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</si>
  <si>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</si>
  <si>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</si>
  <si>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</si>
  <si>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</si>
  <si>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</si>
  <si>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</si>
  <si>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</si>
  <si>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</si>
  <si>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</si>
  <si>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</si>
  <si>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</si>
  <si>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</si>
  <si>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</si>
  <si>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</si>
  <si>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</si>
  <si>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</si>
  <si>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</si>
  <si>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</si>
  <si>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</si>
  <si>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</si>
  <si>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</si>
  <si>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</si>
  <si>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</si>
  <si>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</si>
  <si>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</si>
  <si>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</si>
  <si>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</si>
  <si>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</si>
  <si>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</si>
  <si>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</si>
  <si>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</si>
  <si>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</si>
  <si>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</si>
  <si>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</si>
  <si>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</si>
  <si>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</si>
  <si>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</si>
  <si>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</si>
  <si>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</si>
  <si>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</si>
  <si>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</si>
  <si>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</si>
  <si>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</si>
  <si>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</si>
  <si>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</si>
  <si>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</si>
  <si>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</si>
  <si>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</si>
  <si>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</si>
  <si>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</si>
  <si>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</si>
  <si>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</si>
  <si>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</si>
  <si>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</si>
  <si>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</si>
  <si>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</si>
  <si>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</si>
  <si>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</si>
  <si>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</si>
  <si>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</si>
  <si>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</si>
  <si>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</si>
  <si>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</si>
  <si>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</si>
  <si>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</si>
  <si>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</si>
  <si>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</si>
  <si>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</si>
  <si>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</si>
  <si>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</si>
  <si>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</si>
  <si>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</si>
  <si>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</si>
  <si>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</si>
  <si>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</si>
  <si>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</si>
  <si>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</si>
  <si>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</si>
  <si>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</si>
  <si>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</si>
  <si>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</si>
  <si>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</si>
  <si>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</si>
  <si>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</si>
  <si>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</si>
  <si>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</si>
  <si>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</si>
  <si>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</si>
  <si>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</si>
  <si>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</si>
  <si>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</si>
  <si>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</si>
  <si>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</si>
  <si>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</si>
  <si>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</si>
  <si>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</si>
  <si>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</si>
  <si>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</si>
  <si>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</si>
  <si>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</si>
  <si>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</si>
  <si>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</si>
  <si>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</si>
  <si>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</si>
  <si>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</si>
  <si>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</si>
  <si>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</si>
  <si>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</si>
  <si>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</si>
  <si>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</si>
  <si>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</si>
  <si>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</si>
  <si>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</si>
  <si>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</si>
  <si>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</si>
  <si>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</si>
  <si>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</si>
  <si>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</si>
  <si>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</si>
  <si>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</si>
  <si>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</si>
  <si>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</si>
  <si>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</si>
  <si>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</si>
  <si>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</si>
  <si>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</si>
  <si>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</si>
  <si>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</si>
  <si>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</si>
  <si>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</si>
  <si>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</si>
  <si>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</si>
  <si>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</si>
  <si>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</si>
  <si>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</si>
  <si>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</si>
  <si>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</si>
  <si>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</si>
  <si>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</si>
  <si>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</si>
  <si>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</si>
  <si>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</si>
  <si>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</si>
  <si>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</si>
  <si>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</si>
  <si>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</si>
  <si>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</si>
  <si>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</si>
  <si>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</si>
  <si>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</si>
  <si>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</si>
  <si>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</si>
  <si>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</si>
  <si>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</si>
  <si>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</si>
  <si>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</si>
  <si>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</si>
  <si>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</si>
  <si>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</si>
  <si>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</si>
  <si>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</si>
  <si>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</si>
  <si>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</si>
  <si>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</si>
  <si>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</si>
  <si>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</si>
  <si>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</si>
  <si>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</si>
  <si>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</si>
  <si>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</si>
  <si>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</si>
  <si>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</si>
  <si>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</si>
  <si>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</si>
  <si>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</si>
  <si>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</si>
  <si>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</si>
  <si>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</si>
  <si>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</si>
  <si>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</si>
  <si>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</si>
  <si>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</si>
  <si>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</si>
  <si>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</si>
  <si>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</si>
  <si>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</si>
  <si>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</si>
  <si>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</si>
  <si>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</si>
  <si>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</si>
  <si>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</si>
  <si>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</si>
  <si>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</si>
  <si>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</si>
  <si>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</si>
  <si>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</si>
  <si>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</si>
  <si>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</si>
  <si>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</si>
  <si>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</si>
  <si>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</si>
  <si>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</si>
  <si>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</si>
  <si>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</si>
  <si>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</si>
  <si>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</si>
  <si>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</si>
  <si>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</si>
  <si>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</si>
  <si>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</si>
  <si>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</si>
  <si>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</si>
  <si>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</si>
  <si>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</si>
  <si>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</si>
  <si>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</si>
  <si>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</si>
  <si>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</si>
  <si>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</si>
  <si>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</si>
  <si>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</si>
  <si>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</si>
  <si>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</si>
  <si>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</si>
  <si>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</si>
  <si>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</si>
  <si>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</si>
  <si>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</si>
  <si>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</si>
  <si>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</si>
  <si>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</si>
  <si>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</si>
  <si>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</si>
  <si>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</si>
  <si>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</si>
  <si>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</si>
  <si>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</si>
  <si>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</si>
  <si>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</si>
  <si>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</si>
  <si>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</si>
  <si>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</si>
  <si>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</si>
  <si>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</si>
  <si>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</si>
  <si>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</si>
  <si>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</si>
  <si>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</si>
  <si>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</si>
  <si>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</si>
  <si>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</si>
  <si>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</si>
  <si>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</si>
  <si>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</si>
  <si>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</si>
  <si>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</si>
  <si>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</si>
  <si>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</si>
  <si>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</si>
  <si>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</si>
  <si>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</si>
  <si>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</si>
  <si>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</si>
  <si>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</si>
  <si>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</si>
  <si>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</si>
  <si>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</si>
  <si>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</si>
  <si>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</si>
  <si>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</si>
  <si>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</si>
  <si>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</si>
  <si>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</si>
  <si>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</si>
  <si>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</si>
  <si>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</si>
  <si>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</si>
  <si>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</si>
  <si>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</si>
  <si>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</si>
  <si>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</si>
  <si>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</si>
  <si>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</si>
  <si>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</si>
  <si>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</si>
  <si>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</si>
  <si>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</si>
  <si>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</si>
  <si>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</si>
  <si>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</si>
  <si>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</si>
  <si>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</si>
  <si>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</si>
  <si>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</si>
  <si>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</si>
  <si>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</si>
  <si>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</si>
  <si>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</si>
  <si>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</si>
  <si>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</si>
  <si>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</si>
  <si>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</si>
  <si>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</si>
  <si>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</si>
  <si>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</si>
  <si>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</si>
  <si>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</si>
  <si>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</si>
  <si>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</si>
  <si>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</si>
  <si>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</si>
  <si>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</si>
  <si>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</si>
  <si>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</si>
  <si>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</si>
  <si>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</si>
  <si>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</si>
  <si>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</si>
  <si>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</si>
  <si>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</si>
  <si>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</si>
  <si>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</si>
  <si>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</si>
  <si>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</si>
  <si>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</si>
  <si>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</si>
  <si>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</si>
  <si>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</si>
  <si>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</si>
  <si>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</si>
  <si>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</si>
  <si>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</si>
  <si>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</si>
  <si>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</si>
  <si>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</si>
  <si>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</si>
  <si>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</si>
  <si>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</si>
  <si>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</si>
  <si>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</si>
  <si>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</si>
  <si>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</si>
  <si>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</si>
  <si>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</si>
  <si>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</si>
  <si>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</si>
  <si>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</si>
  <si>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</si>
  <si>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</si>
  <si>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</si>
  <si>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</si>
  <si>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</si>
  <si>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</si>
  <si>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</si>
  <si>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</si>
  <si>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</si>
  <si>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</si>
  <si>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</si>
  <si>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</si>
  <si>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</si>
  <si>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</si>
  <si>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</si>
  <si>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</si>
  <si>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</si>
  <si>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</si>
  <si>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</si>
  <si>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</si>
  <si>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</si>
  <si>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</si>
  <si>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</si>
  <si>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</si>
  <si>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</si>
  <si>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</si>
  <si>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</si>
  <si>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</si>
  <si>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</si>
  <si>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</si>
  <si>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</si>
  <si>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</si>
  <si>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</si>
  <si>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</si>
  <si>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</si>
  <si>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</si>
  <si>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</si>
  <si>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</si>
  <si>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</si>
  <si>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</si>
  <si>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</si>
  <si>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</si>
  <si>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</si>
  <si>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</si>
  <si>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</si>
  <si>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</si>
  <si>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</si>
  <si>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</si>
  <si>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</si>
  <si>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</si>
  <si>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</si>
  <si>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</si>
  <si>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</si>
  <si>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</si>
  <si>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</si>
  <si>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</si>
  <si>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</si>
  <si>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</si>
  <si>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</si>
  <si>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</si>
  <si>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</si>
  <si>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</si>
  <si>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</si>
  <si>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</si>
  <si>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</si>
  <si>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</si>
  <si>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</si>
  <si>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</si>
  <si>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</si>
  <si>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</si>
  <si>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</si>
  <si>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</si>
  <si>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</si>
  <si>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</si>
  <si>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</si>
  <si>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</si>
  <si>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</si>
  <si>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</si>
  <si>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</si>
  <si>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</si>
  <si>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</si>
  <si>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</si>
  <si>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</si>
  <si>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</si>
  <si>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</si>
  <si>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</si>
  <si>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</si>
  <si>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</si>
  <si>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</si>
  <si>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</si>
  <si>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</si>
  <si>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</si>
  <si>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</si>
  <si>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</si>
  <si>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</si>
  <si>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</si>
  <si>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</si>
  <si>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</si>
  <si>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</si>
  <si>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</si>
  <si>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</si>
  <si>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</si>
  <si>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</si>
  <si>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</si>
  <si>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</si>
  <si>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</si>
  <si>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</si>
  <si>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</si>
  <si>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</si>
  <si>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</si>
  <si>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</si>
  <si>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</si>
  <si>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</si>
  <si>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</si>
  <si>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</si>
  <si>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</si>
  <si>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</si>
  <si>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</si>
  <si>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</si>
  <si>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</si>
  <si>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</si>
  <si>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</si>
  <si>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</si>
  <si>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</si>
  <si>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</si>
  <si>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</si>
  <si>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</si>
  <si>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</si>
  <si>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</si>
  <si>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</si>
  <si>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</si>
  <si>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</si>
  <si>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</si>
  <si>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</si>
  <si>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</si>
  <si>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</si>
  <si>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</si>
  <si>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</si>
  <si>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</si>
  <si>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</si>
  <si>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</si>
  <si>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</si>
  <si>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</si>
  <si>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</si>
  <si>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</si>
  <si>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</si>
  <si>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</si>
  <si>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</si>
  <si>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</si>
  <si>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</si>
  <si>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</si>
  <si>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</si>
  <si>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</si>
  <si>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</si>
  <si>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</si>
  <si>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</si>
  <si>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</si>
  <si>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</si>
  <si>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</si>
  <si>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</si>
  <si>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</si>
  <si>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</si>
  <si>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</si>
  <si>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</si>
  <si>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</si>
  <si>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</si>
  <si>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</si>
  <si>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</si>
  <si>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</si>
  <si>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</si>
  <si>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</si>
  <si>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</si>
  <si>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</si>
  <si>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</si>
  <si>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</si>
  <si>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</si>
  <si>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</si>
  <si>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</si>
  <si>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</si>
  <si>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</si>
  <si>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</si>
  <si>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</si>
  <si>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</si>
  <si>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</si>
  <si>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</si>
  <si>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</si>
  <si>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</si>
  <si>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</si>
  <si>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</si>
  <si>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</si>
  <si>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</si>
  <si>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</si>
  <si>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</si>
  <si>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</si>
  <si>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</si>
  <si>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</si>
  <si>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</si>
  <si>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</si>
  <si>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</si>
  <si>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</si>
  <si>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</si>
  <si>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</si>
  <si>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</si>
  <si>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</si>
  <si>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</si>
  <si>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</si>
  <si>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</si>
  <si>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</si>
  <si>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</si>
  <si>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</si>
  <si>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</si>
  <si>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</si>
  <si>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</si>
  <si>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</si>
  <si>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</si>
  <si>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</si>
  <si>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</si>
  <si>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</si>
  <si>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</si>
  <si>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</si>
  <si>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</si>
  <si>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</si>
  <si>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</si>
  <si>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</si>
  <si>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</si>
  <si>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</si>
  <si>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</si>
  <si>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</si>
  <si>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</si>
  <si>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</si>
  <si>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</si>
  <si>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</si>
  <si>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</si>
  <si>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</si>
  <si>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</si>
  <si>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</si>
  <si>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</si>
  <si>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</si>
  <si>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</si>
  <si>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</si>
  <si>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</si>
  <si>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</si>
  <si>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</si>
  <si>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</si>
  <si>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</si>
  <si>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</si>
  <si>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</si>
  <si>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</si>
  <si>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</si>
  <si>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</si>
  <si>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</si>
  <si>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</si>
  <si>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</si>
  <si>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</si>
  <si>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</si>
  <si>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</si>
  <si>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</si>
  <si>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</si>
  <si>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</si>
  <si>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</si>
  <si>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</si>
  <si>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</si>
  <si>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</si>
  <si>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</si>
  <si>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</si>
  <si>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</si>
  <si>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</si>
  <si>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</si>
  <si>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</si>
  <si>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</si>
  <si>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</si>
  <si>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</si>
  <si>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</si>
  <si>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</si>
  <si>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</si>
  <si>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</si>
  <si>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</si>
  <si>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</si>
  <si>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</si>
  <si>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</si>
  <si>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</si>
  <si>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</si>
  <si>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</si>
  <si>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</si>
  <si>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</si>
  <si>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</si>
  <si>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</si>
  <si>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</si>
  <si>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</si>
  <si>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</si>
  <si>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</si>
  <si>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</si>
  <si>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</si>
  <si>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</si>
  <si>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</si>
  <si>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</si>
  <si>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</si>
  <si>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</si>
  <si>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</si>
  <si>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</si>
  <si>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</si>
  <si>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</si>
  <si>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</si>
  <si>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</si>
  <si>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</si>
  <si>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</si>
  <si>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</si>
  <si>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</si>
  <si>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</si>
  <si>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</si>
  <si>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</si>
  <si>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</si>
  <si>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</si>
  <si>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</si>
  <si>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</si>
  <si>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</si>
  <si>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</si>
  <si>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</si>
  <si>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</si>
  <si>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</si>
  <si>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</si>
  <si>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</si>
  <si>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</si>
  <si>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</si>
  <si>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</si>
  <si>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</si>
  <si>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</si>
  <si>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</si>
  <si>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</si>
  <si>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</si>
  <si>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</si>
  <si>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</si>
  <si>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</si>
  <si>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</si>
  <si>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</si>
  <si>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</si>
  <si>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</si>
  <si>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</si>
  <si>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</si>
  <si>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</si>
  <si>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</si>
  <si>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</si>
  <si>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</si>
  <si>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</si>
  <si>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</si>
  <si>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</si>
  <si>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</si>
  <si>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</si>
  <si>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</si>
  <si>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</si>
  <si>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</si>
  <si>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</si>
  <si>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</si>
  <si>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</si>
  <si>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</si>
  <si>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</si>
  <si>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</si>
  <si>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</si>
  <si>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</si>
  <si>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</si>
  <si>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</si>
  <si>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</si>
  <si>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</si>
  <si>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</si>
  <si>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</si>
  <si>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</si>
  <si>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</si>
  <si>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</si>
  <si>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</si>
  <si>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</si>
  <si>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</si>
  <si>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</si>
  <si>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</si>
  <si>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</si>
  <si>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</si>
  <si>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</si>
  <si>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</si>
  <si>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</si>
  <si>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</si>
  <si>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</si>
  <si>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</si>
  <si>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</si>
  <si>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</si>
  <si>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</si>
  <si>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</si>
  <si>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</si>
  <si>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</si>
  <si>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</si>
  <si>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</si>
  <si>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</si>
  <si>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</si>
  <si>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</si>
  <si>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</si>
  <si>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</si>
  <si>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</si>
  <si>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</si>
  <si>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</si>
  <si>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</si>
  <si>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</si>
  <si>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</si>
  <si>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</si>
  <si>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</si>
  <si>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</si>
  <si>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</si>
  <si>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</si>
  <si>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</si>
  <si>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</si>
  <si>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</si>
  <si>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</si>
  <si>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</si>
  <si>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</si>
  <si>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</si>
  <si>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</si>
  <si>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</si>
  <si>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</si>
  <si>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</si>
  <si>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</si>
  <si>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</si>
  <si>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</si>
  <si>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</si>
  <si>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</si>
  <si>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</si>
  <si>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</si>
  <si>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</si>
  <si>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</si>
  <si>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</si>
  <si>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</si>
  <si>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</si>
  <si>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</si>
  <si>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</si>
  <si>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</si>
  <si>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</si>
  <si>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</si>
  <si>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</si>
  <si>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</si>
  <si>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</si>
  <si>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</si>
  <si>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</si>
  <si>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</si>
  <si>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</si>
  <si>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</si>
  <si>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</si>
  <si>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</si>
  <si>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</si>
  <si>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</si>
  <si>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</si>
  <si>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</si>
  <si>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</si>
  <si>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</si>
  <si>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</si>
  <si>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</si>
  <si>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</si>
  <si>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</si>
  <si>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</si>
  <si>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</si>
  <si>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</si>
  <si>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</si>
  <si>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</si>
  <si>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</si>
  <si>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</si>
  <si>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</si>
  <si>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</si>
  <si>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</si>
  <si>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</si>
  <si>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</si>
  <si>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</si>
  <si>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</si>
  <si>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</si>
  <si>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</si>
  <si>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</si>
  <si>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</si>
  <si>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</si>
  <si>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</si>
  <si>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</si>
  <si>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</si>
  <si>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</si>
  <si>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</si>
  <si>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</si>
  <si>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</si>
  <si>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</si>
  <si>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</si>
  <si>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</si>
  <si>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</si>
  <si>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</si>
  <si>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</si>
  <si>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</si>
  <si>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</si>
  <si>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</si>
  <si>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</si>
  <si>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</si>
  <si>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</si>
  <si>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</si>
  <si>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</si>
  <si>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</si>
  <si>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</si>
  <si>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</si>
  <si>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</si>
  <si>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</si>
  <si>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</si>
  <si>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</si>
  <si>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</si>
  <si>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</si>
  <si>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</si>
  <si>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</si>
  <si>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</si>
  <si>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</si>
  <si>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</si>
  <si>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</si>
  <si>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</si>
  <si>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</si>
  <si>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</si>
  <si>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</si>
  <si>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</si>
  <si>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</si>
  <si>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</si>
  <si>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</si>
  <si>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</si>
  <si>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</si>
  <si>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</si>
  <si>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</si>
  <si>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</si>
  <si>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</si>
  <si>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</si>
  <si>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</si>
  <si>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</si>
  <si>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</si>
  <si>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</si>
  <si>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</si>
  <si>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</si>
  <si>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</si>
  <si>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</si>
  <si>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</si>
  <si>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</si>
  <si>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</si>
  <si>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</si>
  <si>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</si>
  <si>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</si>
  <si>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</si>
  <si>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</si>
  <si>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</si>
  <si>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</si>
  <si>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</si>
  <si>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</si>
  <si>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</si>
  <si>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</si>
  <si>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</si>
  <si>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</si>
  <si>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</si>
  <si>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</si>
  <si>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</si>
  <si>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</si>
  <si>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</si>
  <si>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</si>
  <si>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</si>
  <si>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</si>
  <si>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</si>
  <si>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</si>
  <si>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</si>
  <si>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</si>
  <si>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</si>
  <si>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</si>
  <si>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</si>
  <si>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</si>
  <si>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</si>
  <si>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</si>
  <si>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</si>
  <si>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</si>
  <si>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</si>
  <si>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</si>
  <si>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</si>
  <si>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</si>
  <si>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</si>
  <si>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</si>
  <si>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</si>
  <si>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</si>
  <si>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</si>
  <si>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</si>
  <si>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</si>
  <si>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</si>
  <si>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</si>
  <si>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</si>
  <si>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</si>
  <si>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</si>
  <si>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</si>
  <si>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</si>
  <si>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</si>
  <si>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</si>
  <si>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</si>
  <si>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</si>
  <si>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</si>
  <si>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</si>
  <si>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</si>
  <si>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</si>
  <si>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</si>
  <si>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</si>
  <si>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</si>
  <si>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</si>
  <si>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</si>
  <si>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</si>
  <si>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</si>
  <si>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</si>
  <si>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</si>
  <si>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</si>
  <si>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</si>
  <si>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</si>
  <si>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</si>
  <si>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</si>
  <si>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</si>
  <si>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</si>
  <si>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</si>
  <si>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</si>
  <si>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</si>
  <si>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</si>
  <si>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</si>
  <si>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</si>
  <si>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</si>
  <si>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</si>
  <si>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</si>
  <si>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</si>
  <si>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</si>
  <si>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</si>
  <si>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</si>
  <si>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</si>
  <si>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</si>
  <si>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</si>
  <si>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</si>
  <si>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</si>
  <si>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</si>
  <si>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</si>
  <si>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</si>
  <si>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</si>
  <si>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</si>
  <si>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</si>
  <si>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</si>
  <si>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</si>
  <si>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</si>
  <si>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</si>
  <si>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</si>
  <si>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</si>
  <si>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</si>
  <si>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</si>
  <si>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</si>
  <si>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</si>
  <si>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</si>
  <si>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</si>
  <si>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</si>
  <si>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</si>
  <si>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</si>
  <si>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</si>
  <si>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</si>
  <si>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</si>
  <si>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</si>
  <si>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</si>
  <si>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</si>
  <si>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</si>
  <si>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</si>
  <si>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</si>
  <si>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</si>
  <si>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</si>
  <si>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</si>
  <si>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</si>
  <si>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</si>
  <si>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</si>
  <si>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</si>
  <si>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</si>
  <si>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</si>
  <si>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</si>
  <si>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</si>
  <si>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</si>
  <si>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</si>
  <si>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</si>
  <si>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</si>
  <si>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</si>
  <si>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</si>
  <si>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</si>
  <si>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</si>
  <si>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</si>
  <si>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</si>
  <si>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</si>
  <si>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</si>
  <si>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</si>
  <si>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</si>
  <si>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</si>
  <si>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</si>
  <si>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</si>
  <si>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</si>
  <si>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</si>
  <si>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</si>
  <si>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</si>
  <si>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</si>
  <si>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</si>
  <si>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</si>
  <si>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</si>
  <si>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</si>
  <si>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</si>
  <si>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</si>
  <si>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</si>
  <si>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</si>
  <si>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</si>
  <si>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</si>
  <si>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</si>
  <si>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</si>
  <si>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</si>
  <si>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</si>
  <si>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</si>
  <si>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</si>
  <si>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</si>
  <si>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</si>
  <si>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</si>
  <si>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</si>
  <si>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</si>
  <si>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</si>
  <si>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</si>
  <si>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</si>
  <si>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</si>
  <si>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</si>
  <si>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</si>
  <si>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</si>
  <si>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</si>
  <si>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</si>
  <si>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</si>
  <si>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</si>
  <si>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</si>
  <si>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</si>
  <si>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</si>
  <si>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</si>
  <si>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</si>
  <si>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</si>
  <si>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</si>
  <si>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</si>
  <si>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</si>
  <si>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</si>
  <si>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</si>
  <si>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</si>
  <si>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</si>
  <si>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</si>
  <si>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</si>
  <si>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</si>
  <si>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</si>
  <si>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</si>
  <si>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</si>
  <si>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</si>
  <si>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</si>
  <si>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</si>
  <si>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</si>
  <si>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</si>
  <si>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</si>
  <si>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</si>
  <si>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</si>
  <si>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</si>
  <si>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</si>
  <si>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</si>
  <si>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</si>
  <si>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</si>
  <si>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</si>
  <si>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</si>
  <si>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</si>
  <si>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</si>
  <si>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</si>
  <si>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</si>
  <si>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</si>
  <si>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</si>
  <si>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</si>
  <si>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</si>
  <si>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</si>
  <si>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</si>
  <si>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</si>
  <si>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</si>
  <si>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</si>
  <si>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</si>
  <si>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</si>
  <si>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</si>
  <si>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</si>
  <si>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</si>
  <si>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</si>
  <si>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</si>
  <si>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</si>
  <si>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</si>
  <si>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</si>
  <si>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</si>
  <si>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</si>
  <si>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</si>
  <si>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</si>
  <si>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</si>
  <si>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</si>
  <si>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</si>
  <si>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</si>
  <si>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</si>
  <si>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</si>
  <si>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</si>
  <si>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</si>
  <si>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</si>
  <si>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</si>
  <si>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</si>
  <si>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</si>
  <si>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</si>
  <si>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</si>
  <si>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</si>
  <si>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</si>
  <si>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</si>
  <si>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</si>
  <si>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</si>
  <si>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</si>
  <si>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</si>
  <si>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</si>
  <si>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</si>
  <si>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</si>
  <si>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</si>
  <si>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</si>
  <si>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</si>
  <si>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</si>
  <si>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</si>
  <si>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</si>
  <si>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</si>
  <si>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</si>
  <si>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</si>
  <si>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</si>
  <si>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</si>
  <si>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</si>
  <si>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</si>
  <si>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</si>
  <si>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</si>
  <si>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</si>
  <si>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</si>
  <si>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</si>
  <si>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</si>
  <si>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</si>
  <si>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</si>
  <si>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</si>
  <si>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</si>
  <si>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</si>
  <si>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</si>
  <si>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</si>
  <si>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</si>
  <si>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</si>
  <si>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</si>
  <si>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</si>
  <si>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</si>
  <si>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</si>
  <si>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</si>
  <si>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</si>
  <si>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</si>
  <si>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</si>
  <si>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</si>
  <si>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</si>
  <si>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</si>
  <si>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</si>
  <si>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</si>
  <si>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</si>
  <si>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</si>
  <si>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</si>
  <si>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</si>
  <si>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</si>
  <si>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</si>
  <si>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</si>
  <si>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</si>
  <si>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</si>
  <si>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</si>
  <si>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</si>
  <si>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</si>
  <si>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</si>
  <si>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</si>
  <si>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</si>
  <si>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</si>
  <si>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</si>
  <si>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</si>
  <si>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</si>
  <si>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</si>
  <si>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</si>
  <si>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</si>
  <si>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</si>
  <si>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</si>
  <si>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</si>
  <si>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</si>
  <si>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</si>
  <si>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</si>
  <si>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</si>
  <si>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</si>
  <si>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</si>
  <si>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</si>
  <si>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</si>
  <si>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</si>
  <si>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</si>
  <si>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</si>
  <si>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</si>
  <si>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</si>
  <si>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</si>
  <si>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</si>
  <si>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</si>
  <si>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</si>
  <si>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</si>
  <si>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</si>
  <si>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</si>
  <si>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</si>
  <si>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</si>
  <si>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</si>
  <si>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</si>
  <si>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</si>
  <si>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</si>
  <si>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</si>
  <si>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</si>
  <si>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</si>
  <si>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</si>
  <si>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</si>
  <si>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</si>
  <si>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</si>
  <si>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</si>
  <si>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</si>
  <si>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</si>
  <si>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</si>
  <si>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</si>
  <si>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</si>
  <si>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</si>
  <si>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</si>
  <si>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</si>
  <si>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</si>
  <si>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</si>
  <si>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</si>
  <si>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</si>
  <si>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</si>
  <si>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</si>
  <si>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</si>
  <si>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</si>
  <si>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</si>
  <si>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</si>
  <si>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</si>
  <si>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</si>
  <si>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</si>
  <si>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</si>
  <si>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</si>
  <si>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</si>
  <si>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</si>
  <si>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</si>
  <si>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</si>
  <si>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</si>
  <si>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</si>
  <si>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</si>
  <si>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</si>
  <si>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</si>
  <si>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</si>
  <si>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</si>
  <si>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</si>
  <si>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</si>
  <si>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</si>
  <si>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</si>
  <si>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</si>
  <si>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</si>
  <si>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</si>
  <si>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</si>
  <si>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</si>
  <si>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</si>
  <si>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</si>
  <si>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</si>
  <si>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</si>
  <si>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</si>
  <si>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</si>
  <si>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</si>
  <si>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</si>
  <si>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</si>
  <si>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</si>
  <si>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</si>
  <si>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</si>
  <si>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</si>
  <si>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</si>
  <si>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</si>
  <si>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</si>
  <si>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</si>
  <si>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</si>
  <si>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</si>
  <si>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</si>
  <si>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</si>
  <si>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</si>
  <si>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</si>
  <si>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</si>
  <si>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</si>
  <si>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</si>
  <si>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</si>
  <si>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</si>
  <si>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</si>
  <si>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</si>
  <si>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</si>
  <si>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</si>
  <si>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</si>
  <si>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</si>
  <si>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</si>
  <si>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</si>
  <si>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</si>
  <si>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</si>
  <si>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</si>
  <si>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</si>
  <si>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</si>
  <si>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</si>
  <si>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</si>
  <si>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</si>
  <si>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</si>
  <si>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</si>
  <si>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</si>
  <si>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</si>
  <si>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</si>
  <si>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</si>
  <si>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</si>
  <si>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</si>
  <si>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</si>
  <si>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</si>
  <si>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</si>
  <si>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</si>
  <si>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</si>
  <si>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</si>
  <si>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</si>
  <si>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</si>
  <si>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</si>
  <si>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</si>
  <si>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</si>
  <si>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</si>
  <si>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</si>
  <si>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</si>
  <si>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</si>
  <si>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</si>
  <si>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</si>
  <si>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</si>
  <si>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</si>
  <si>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</si>
  <si>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</si>
  <si>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</si>
  <si>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</si>
  <si>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</si>
  <si>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</si>
  <si>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</si>
  <si>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</si>
  <si>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</si>
  <si>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</si>
  <si>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</si>
  <si>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</si>
  <si>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</si>
  <si>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</si>
  <si>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</si>
  <si>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</si>
  <si>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</si>
  <si>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</si>
  <si>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</si>
  <si>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</si>
  <si>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</si>
  <si>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</si>
  <si>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</si>
  <si>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</si>
  <si>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</si>
  <si>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</si>
  <si>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</si>
  <si>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</si>
  <si>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</si>
  <si>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</si>
  <si>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</si>
  <si>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</si>
  <si>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</si>
  <si>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</si>
  <si>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</si>
  <si>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</si>
  <si>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</si>
  <si>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</si>
  <si>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</si>
  <si>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</si>
  <si>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</si>
  <si>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</si>
  <si>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</si>
  <si>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</si>
  <si>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</si>
  <si>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</si>
  <si>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</si>
  <si>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</si>
  <si>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</si>
  <si>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</si>
  <si>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</si>
  <si>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</si>
  <si>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</si>
  <si>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</si>
  <si>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</si>
  <si>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</si>
  <si>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</si>
  <si>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</si>
  <si>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</si>
  <si>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</si>
  <si>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</si>
  <si>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</si>
  <si>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</si>
  <si>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</si>
  <si>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</si>
  <si>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</si>
  <si>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</si>
  <si>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</si>
  <si>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</si>
  <si>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</si>
  <si>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</si>
  <si>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</si>
  <si>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</si>
  <si>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</si>
  <si>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</si>
  <si>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</si>
  <si>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</si>
  <si>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</si>
  <si>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</si>
  <si>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</si>
  <si>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</si>
  <si>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</si>
  <si>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</si>
  <si>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</si>
  <si>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</si>
  <si>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</si>
  <si>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</si>
  <si>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</si>
  <si>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</si>
  <si>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</si>
  <si>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</si>
  <si>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</si>
  <si>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</si>
  <si>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</si>
  <si>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</si>
  <si>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</si>
  <si>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</si>
  <si>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</si>
  <si>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</si>
  <si>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</si>
  <si>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</si>
  <si>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</si>
  <si>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</si>
  <si>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</si>
  <si>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</si>
  <si>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</si>
  <si>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</si>
  <si>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</si>
  <si>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</si>
  <si>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</si>
  <si>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</si>
  <si>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</si>
  <si>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</si>
  <si>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</si>
  <si>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</si>
  <si>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</si>
  <si>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</si>
  <si>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</si>
  <si>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</si>
  <si>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</si>
  <si>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</si>
  <si>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</si>
  <si>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</si>
  <si>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</si>
  <si>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</si>
  <si>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</si>
  <si>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</si>
  <si>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</si>
  <si>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</si>
  <si>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</si>
  <si>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</si>
  <si>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</si>
  <si>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</si>
  <si>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</si>
  <si>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</si>
  <si>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</si>
  <si>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</si>
  <si>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</si>
  <si>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</si>
  <si>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</si>
  <si>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</si>
  <si>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</si>
  <si>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</si>
  <si>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</si>
  <si>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</si>
  <si>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</si>
  <si>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</si>
  <si>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</si>
  <si>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</si>
  <si>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</si>
  <si>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</si>
  <si>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</si>
  <si>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</si>
  <si>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</si>
  <si>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</si>
  <si>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</si>
  <si>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</si>
  <si>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</si>
  <si>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</si>
  <si>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</si>
  <si>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</si>
  <si>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</si>
  <si>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</si>
  <si>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</si>
  <si>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</si>
  <si>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</si>
  <si>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</si>
  <si>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</si>
  <si>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</si>
  <si>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</si>
  <si>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</si>
  <si>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</si>
  <si>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</si>
  <si>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</si>
  <si>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</si>
  <si>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</si>
  <si>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</si>
  <si>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</si>
  <si>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</si>
  <si>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</si>
  <si>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</si>
  <si>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</si>
  <si>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</si>
  <si>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</si>
  <si>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</si>
  <si>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</si>
  <si>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</si>
  <si>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</si>
  <si>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</si>
  <si>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</si>
  <si>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</si>
  <si>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</si>
  <si>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</si>
  <si>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</si>
  <si>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</si>
  <si>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</si>
  <si>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</si>
  <si>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</si>
  <si>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</si>
  <si>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</si>
  <si>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</si>
  <si>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</si>
  <si>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</si>
  <si>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</si>
  <si>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</si>
  <si>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</si>
  <si>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</si>
  <si>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</si>
  <si>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</si>
  <si>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</si>
  <si>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</si>
  <si>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</si>
  <si>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</si>
  <si>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</si>
  <si>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</si>
  <si>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</si>
  <si>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</si>
  <si>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</si>
  <si>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</si>
  <si>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</si>
  <si>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</si>
  <si>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</si>
  <si>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</si>
  <si>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</si>
  <si>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</si>
  <si>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</si>
  <si>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</si>
  <si>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</si>
  <si>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</si>
  <si>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</si>
  <si>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</si>
  <si>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</si>
  <si>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</si>
  <si>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</si>
  <si>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</si>
  <si>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</si>
  <si>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</si>
  <si>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</si>
  <si>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</si>
  <si>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</si>
  <si>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</si>
  <si>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</si>
  <si>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</si>
  <si>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</si>
  <si>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</si>
  <si>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</si>
  <si>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</si>
  <si>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</si>
  <si>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</si>
  <si>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</si>
  <si>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</si>
  <si>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</si>
  <si>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</si>
  <si>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</si>
  <si>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</si>
  <si>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</si>
  <si>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</si>
  <si>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</si>
  <si>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</si>
  <si>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</si>
  <si>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</si>
  <si>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</si>
  <si>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</si>
  <si>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</si>
  <si>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</si>
  <si>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</si>
  <si>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</si>
  <si>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</si>
  <si>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</si>
  <si>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</si>
  <si>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</si>
  <si>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</si>
  <si>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</si>
  <si>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</si>
  <si>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</si>
  <si>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</si>
  <si>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</si>
  <si>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</si>
  <si>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</si>
  <si>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</si>
  <si>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</si>
  <si>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</si>
  <si>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</si>
  <si>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</si>
  <si>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</si>
  <si>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</si>
  <si>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</si>
  <si>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</si>
  <si>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</si>
  <si>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</si>
  <si>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</si>
  <si>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</si>
  <si>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</si>
  <si>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</si>
  <si>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</si>
  <si>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</si>
  <si>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</si>
  <si>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</si>
  <si>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</si>
  <si>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</si>
  <si>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</si>
  <si>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</si>
  <si>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</si>
  <si>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</si>
  <si>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</si>
  <si>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</si>
  <si>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</si>
  <si>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</si>
  <si>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</si>
  <si>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</si>
  <si>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</si>
  <si>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</si>
  <si>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</si>
  <si>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</si>
  <si>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</si>
  <si>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</si>
  <si>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</si>
  <si>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</si>
  <si>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</si>
  <si>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</si>
  <si>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</si>
  <si>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</si>
  <si>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</si>
  <si>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</si>
  <si>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</si>
  <si>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</si>
  <si>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</si>
  <si>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</si>
  <si>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</si>
  <si>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</si>
  <si>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</si>
  <si>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</si>
  <si>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</si>
  <si>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</si>
  <si>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</si>
  <si>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</si>
  <si>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</si>
  <si>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</si>
  <si>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</si>
  <si>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</si>
  <si>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</si>
  <si>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</si>
  <si>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</si>
  <si>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</si>
  <si>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</si>
  <si>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</si>
  <si>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</si>
  <si>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</si>
  <si>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</si>
  <si>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</si>
  <si>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</si>
  <si>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</si>
  <si>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</si>
  <si>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</si>
  <si>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</si>
  <si>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</si>
  <si>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</si>
  <si>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</si>
  <si>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</si>
  <si>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</si>
  <si>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</si>
  <si>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</si>
  <si>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</si>
  <si>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</si>
  <si>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</si>
  <si>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</si>
  <si>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</si>
  <si>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</si>
  <si>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</si>
  <si>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</si>
  <si>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</si>
  <si>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</si>
  <si>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</si>
  <si>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</si>
  <si>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</si>
  <si>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</si>
  <si>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</si>
  <si>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</si>
  <si>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</si>
  <si>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</si>
  <si>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</si>
  <si>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</si>
  <si>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</si>
  <si>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</si>
  <si>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</si>
  <si>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</si>
  <si>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</si>
  <si>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</si>
  <si>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</si>
  <si>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</si>
  <si>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</si>
  <si>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</si>
  <si>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</si>
  <si>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</si>
  <si>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</si>
  <si>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</si>
  <si>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</si>
  <si>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</si>
  <si>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</si>
  <si>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</si>
  <si>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</si>
  <si>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</si>
  <si>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</si>
  <si>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</si>
  <si>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</si>
  <si>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</si>
  <si>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</si>
  <si>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</si>
  <si>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</si>
  <si>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</si>
  <si>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</si>
  <si>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</si>
  <si>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</si>
  <si>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</si>
  <si>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</si>
  <si>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</si>
  <si>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</si>
  <si>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</si>
  <si>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</si>
  <si>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</si>
  <si>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</si>
  <si>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</si>
  <si>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</si>
  <si>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</si>
  <si>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</si>
  <si>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</si>
  <si>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</si>
  <si>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</si>
  <si>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</si>
  <si>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</si>
  <si>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</si>
  <si>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</si>
  <si>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</si>
  <si>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</si>
  <si>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</si>
  <si>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</si>
  <si>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</si>
  <si>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</si>
  <si>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</si>
  <si>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</si>
  <si>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</si>
  <si>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</si>
  <si>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</si>
  <si>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</si>
  <si>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</si>
  <si>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</si>
  <si>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</si>
  <si>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</si>
  <si>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</si>
  <si>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</si>
  <si>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</si>
  <si>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</si>
  <si>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</si>
  <si>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</si>
  <si>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</si>
  <si>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</si>
  <si>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</si>
  <si>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</si>
  <si>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</si>
  <si>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</si>
  <si>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</si>
  <si>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</si>
  <si>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</si>
  <si>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</si>
  <si>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</si>
  <si>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</si>
  <si>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</si>
  <si>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</si>
  <si>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</si>
  <si>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</si>
  <si>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</si>
  <si>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</si>
  <si>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</si>
  <si>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</si>
  <si>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</si>
  <si>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</si>
  <si>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</si>
  <si>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</si>
  <si>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</si>
  <si>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</si>
  <si>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</si>
  <si>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</si>
  <si>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</si>
  <si>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</si>
  <si>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</si>
  <si>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</si>
  <si>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</si>
  <si>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</si>
  <si>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</si>
  <si>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</si>
  <si>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</si>
  <si>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</si>
  <si>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</si>
  <si>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</si>
  <si>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</si>
  <si>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</si>
  <si>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</si>
  <si>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</si>
  <si>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</si>
  <si>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</si>
  <si>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</si>
  <si>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</si>
  <si>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</si>
  <si>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</si>
  <si>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</si>
  <si>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</si>
  <si>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</si>
  <si>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</si>
  <si>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</si>
  <si>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</si>
  <si>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</si>
  <si>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</si>
  <si>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</si>
  <si>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</si>
  <si>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</si>
  <si>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</si>
  <si>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</si>
  <si>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</si>
  <si>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</si>
  <si>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</si>
  <si>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</si>
  <si>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</si>
  <si>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</si>
  <si>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</si>
  <si>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</si>
  <si>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</si>
  <si>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</si>
  <si>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</si>
  <si>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</si>
  <si>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</si>
  <si>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</si>
  <si>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</si>
  <si>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</si>
  <si>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</si>
  <si>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</si>
  <si>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</si>
  <si>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</si>
  <si>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</si>
  <si>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</si>
  <si>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</si>
  <si>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</si>
  <si>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</si>
  <si>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</si>
  <si>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</si>
  <si>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</si>
  <si>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</si>
  <si>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</si>
  <si>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</si>
  <si>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</si>
  <si>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</si>
  <si>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</si>
  <si>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</si>
  <si>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</si>
  <si>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</si>
  <si>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</si>
  <si>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</si>
  <si>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</si>
  <si>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</si>
  <si>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</si>
  <si>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</si>
  <si>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</si>
  <si>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</si>
  <si>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</si>
  <si>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</si>
  <si>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</si>
  <si>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</si>
  <si>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</si>
  <si>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</si>
  <si>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</si>
  <si>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</si>
  <si>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</si>
  <si>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</si>
  <si>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</si>
  <si>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</si>
  <si>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</si>
  <si>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</si>
  <si>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</si>
  <si>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</si>
  <si>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</si>
  <si>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</si>
  <si>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</si>
  <si>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</si>
  <si>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</si>
  <si>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</si>
  <si>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</si>
  <si>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</si>
  <si>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</si>
  <si>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</si>
  <si>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</si>
  <si>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</si>
  <si>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</si>
  <si>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</si>
  <si>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</si>
  <si>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</si>
  <si>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</si>
  <si>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</si>
  <si>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</si>
  <si>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</si>
  <si>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</si>
  <si>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</si>
  <si>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</si>
  <si>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</si>
  <si>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</si>
  <si>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</si>
  <si>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</si>
  <si>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</si>
  <si>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</si>
  <si>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</si>
  <si>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</si>
  <si>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</si>
  <si>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</si>
  <si>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</si>
  <si>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</si>
  <si>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</si>
  <si>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</si>
  <si>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</si>
  <si>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</si>
  <si>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</si>
  <si>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</si>
  <si>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</si>
  <si>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</si>
  <si>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</si>
  <si>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</si>
  <si>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</si>
  <si>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</si>
  <si>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</si>
  <si>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</si>
  <si>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</si>
  <si>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</si>
  <si>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</si>
  <si>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</si>
  <si>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</si>
  <si>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</si>
  <si>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</si>
  <si>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</si>
  <si>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</si>
  <si>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</si>
  <si>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</si>
  <si>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</si>
  <si>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</si>
  <si>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</si>
  <si>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</si>
  <si>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</si>
  <si>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</si>
  <si>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</si>
  <si>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</si>
  <si>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</si>
  <si>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</si>
  <si>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</si>
  <si>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</si>
  <si>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</si>
  <si>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</si>
  <si>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</si>
  <si>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</si>
  <si>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</si>
  <si>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</si>
  <si>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</si>
  <si>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</si>
  <si>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</si>
  <si>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</si>
  <si>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</si>
  <si>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</si>
  <si>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</si>
  <si>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</si>
  <si>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</si>
  <si>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</si>
  <si>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</si>
  <si>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</si>
  <si>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</si>
  <si>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</si>
  <si>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</si>
  <si>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</si>
  <si>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</si>
  <si>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</si>
  <si>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</si>
  <si>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</si>
  <si>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</si>
  <si>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</si>
  <si>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</si>
  <si>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</si>
  <si>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</si>
  <si>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</si>
  <si>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</si>
  <si>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</si>
  <si>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</si>
  <si>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</si>
  <si>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</si>
  <si>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</si>
  <si>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</si>
  <si>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</si>
  <si>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</si>
  <si>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</si>
  <si>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</si>
  <si>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</si>
  <si>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</si>
  <si>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</si>
  <si>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</si>
  <si>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</si>
  <si>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</si>
  <si>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</si>
  <si>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</si>
  <si>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</si>
  <si>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</si>
  <si>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</si>
  <si>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</si>
  <si>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</si>
  <si>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</si>
  <si>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</si>
  <si>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</si>
  <si>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</si>
  <si>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</si>
  <si>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</si>
  <si>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</si>
  <si>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</si>
  <si>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</si>
  <si>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</si>
  <si>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</si>
  <si>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</si>
  <si>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</si>
  <si>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</si>
  <si>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</si>
  <si>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</si>
  <si>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</si>
  <si>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</si>
  <si>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</si>
  <si>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</si>
  <si>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</si>
  <si>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</si>
  <si>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</si>
  <si>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</si>
  <si>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</si>
  <si>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</si>
  <si>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</si>
  <si>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</si>
  <si>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</si>
  <si>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</si>
  <si>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</si>
  <si>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</si>
  <si>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</si>
  <si>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</si>
  <si>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</si>
  <si>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</si>
  <si>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</si>
  <si>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</si>
  <si>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</si>
  <si>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</si>
  <si>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</si>
  <si>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</si>
  <si>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</si>
  <si>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</si>
  <si>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</si>
  <si>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</si>
  <si>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</si>
  <si>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</si>
  <si>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</si>
  <si>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</si>
  <si>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</si>
  <si>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</si>
  <si>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</si>
  <si>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</si>
  <si>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</si>
  <si>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</si>
  <si>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</si>
  <si>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</si>
  <si>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</si>
  <si>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</si>
  <si>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</si>
  <si>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</si>
  <si>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</si>
  <si>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</si>
  <si>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</si>
  <si>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</si>
  <si>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</si>
  <si>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</si>
  <si>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</si>
  <si>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</si>
  <si>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</si>
  <si>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</si>
  <si>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</si>
  <si>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</si>
  <si>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</si>
  <si>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</si>
  <si>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</si>
  <si>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</si>
  <si>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</si>
  <si>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</si>
  <si>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</si>
  <si>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</si>
  <si>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</si>
  <si>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</si>
  <si>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</si>
  <si>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</si>
  <si>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</si>
  <si>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</si>
  <si>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</si>
  <si>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</si>
  <si>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</si>
  <si>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</si>
  <si>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</si>
  <si>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</si>
  <si>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</si>
  <si>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</si>
  <si>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</si>
  <si>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</si>
  <si>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</si>
  <si>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</si>
  <si>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</si>
  <si>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</si>
  <si>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</si>
  <si>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</si>
  <si>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</si>
  <si>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</si>
  <si>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</si>
  <si>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</si>
  <si>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</si>
  <si>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</si>
  <si>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</si>
  <si>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</si>
  <si>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</si>
  <si>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</si>
  <si>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</si>
  <si>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</si>
  <si>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</si>
  <si>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</si>
  <si>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</si>
  <si>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</si>
  <si>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</si>
  <si>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</si>
  <si>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</si>
  <si>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</si>
  <si>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</si>
  <si>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</si>
  <si>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</si>
  <si>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</si>
  <si>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</si>
  <si>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</si>
  <si>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</si>
  <si>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</si>
  <si>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</si>
  <si>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</si>
  <si>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</si>
  <si>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</si>
  <si>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</si>
  <si>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</si>
  <si>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</si>
  <si>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</si>
  <si>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</si>
  <si>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</si>
  <si>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</si>
  <si>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</si>
  <si>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</si>
  <si>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</si>
  <si>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</si>
  <si>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</si>
  <si>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</si>
  <si>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</si>
  <si>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</si>
  <si>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</si>
  <si>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</si>
  <si>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</si>
  <si>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</si>
  <si>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</si>
  <si>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</si>
  <si>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</si>
  <si>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</si>
  <si>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</si>
  <si>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</si>
  <si>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</si>
  <si>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</si>
  <si>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</si>
  <si>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</si>
  <si>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</si>
  <si>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</si>
  <si>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</si>
  <si>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</si>
  <si>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</si>
  <si>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</si>
  <si>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</si>
  <si>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</si>
  <si>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</si>
  <si>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</si>
  <si>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</si>
  <si>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</si>
  <si>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</si>
  <si>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</si>
  <si>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</si>
  <si>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</si>
  <si>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</si>
  <si>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</si>
  <si>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</si>
  <si>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</si>
  <si>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</si>
  <si>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</si>
  <si>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</si>
  <si>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</si>
  <si>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</si>
  <si>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</si>
  <si>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</si>
  <si>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</si>
  <si>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</si>
  <si>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</si>
  <si>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</si>
  <si>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</si>
  <si>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</si>
  <si>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</si>
  <si>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</si>
  <si>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</si>
  <si>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</si>
  <si>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</si>
  <si>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</si>
  <si>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</si>
  <si>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</si>
  <si>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</si>
  <si>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</si>
  <si>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</si>
  <si>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</si>
  <si>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</si>
  <si>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</si>
  <si>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</si>
  <si>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</si>
  <si>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</si>
  <si>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</si>
  <si>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</si>
  <si>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</si>
  <si>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</si>
  <si>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</si>
  <si>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</si>
  <si>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</si>
  <si>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</si>
  <si>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</si>
  <si>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</si>
  <si>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</si>
  <si>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</si>
  <si>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</si>
  <si>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</si>
  <si>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</si>
  <si>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</si>
  <si>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</si>
  <si>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</si>
  <si>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</si>
  <si>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</si>
  <si>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</si>
  <si>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</si>
  <si>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</si>
  <si>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</si>
  <si>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Date Ended Conversion </t>
  </si>
  <si>
    <t xml:space="preserve">Name </t>
  </si>
  <si>
    <t>Blurb</t>
  </si>
  <si>
    <t xml:space="preserve">Goal </t>
  </si>
  <si>
    <t>Pledge</t>
  </si>
  <si>
    <t>Average Donation</t>
  </si>
  <si>
    <t xml:space="preserve">Number of Backers </t>
  </si>
  <si>
    <t>Goal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</si>
  <si>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</si>
  <si>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</si>
  <si>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</si>
  <si>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</si>
  <si>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</si>
  <si>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</si>
  <si>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</si>
  <si>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</si>
  <si>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</si>
  <si>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</si>
  <si>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</si>
  <si>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</si>
  <si>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</si>
  <si>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</si>
  <si>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</si>
  <si>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</si>
  <si>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</si>
  <si>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</si>
  <si>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 xml:space="preserve">Sum of Percentage Successful </t>
  </si>
  <si>
    <t>Sum of Percentage Failed</t>
  </si>
  <si>
    <t>Sum of Percentage Canceled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</si>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</sst>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6">
    <dxf>
      <fill>
        <patternFill>
          <bgColor rgb="FF7030A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2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2-3B4A-A4BD-4825430D6F9C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2-3B4A-A4BD-4825430D6F9C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2-3B4A-A4BD-4825430D6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80224"/>
        <c:axId val="1912190896"/>
      </c:lineChart>
      <c:catAx>
        <c:axId val="191228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190896"/>
        <c:crosses val="autoZero"/>
        <c:auto val="1"/>
        <c:lblAlgn val="ctr"/>
        <c:lblOffset val="100"/>
        <c:noMultiLvlLbl val="0"/>
      </c:catAx>
      <c:valAx>
        <c:axId val="19121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8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B-0142-9019-2B405233AE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9-B94F-BE97-7C04D5BDC9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9-B94F-BE97-7C04D5BDC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777408"/>
        <c:axId val="679994799"/>
      </c:lineChart>
      <c:catAx>
        <c:axId val="7897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4799"/>
        <c:crosses val="autoZero"/>
        <c:auto val="1"/>
        <c:lblAlgn val="ctr"/>
        <c:lblOffset val="100"/>
        <c:noMultiLvlLbl val="0"/>
      </c:catAx>
      <c:valAx>
        <c:axId val="6799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2-E44C-A426-D740187A20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2-E44C-A426-D740187A20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2-E44C-A426-D740187A20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A2-E44C-A426-D740187A2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230560"/>
        <c:axId val="2010232240"/>
      </c:barChart>
      <c:catAx>
        <c:axId val="20102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32240"/>
        <c:crosses val="autoZero"/>
        <c:auto val="1"/>
        <c:lblAlgn val="ctr"/>
        <c:lblOffset val="100"/>
        <c:noMultiLvlLbl val="0"/>
      </c:catAx>
      <c:valAx>
        <c:axId val="201023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87379702537184"/>
          <c:y val="2.5428331875182269E-2"/>
          <c:w val="0.72267825896762905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2-804F-9989-BDC9F4FED4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5-3C47-8A0C-1074F98D80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5-3C47-8A0C-1074F98D80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85-3C47-8A0C-1074F98D8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273103"/>
        <c:axId val="1695274751"/>
      </c:lineChart>
      <c:catAx>
        <c:axId val="169527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74751"/>
        <c:crosses val="autoZero"/>
        <c:auto val="1"/>
        <c:lblAlgn val="ctr"/>
        <c:lblOffset val="100"/>
        <c:noMultiLvlLbl val="0"/>
      </c:catAx>
      <c:valAx>
        <c:axId val="169527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7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table-category and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Sub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table-category and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table-category and sub'!$B$5:$B$46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B-CF43-966D-1DB507E9D392}"/>
            </c:ext>
          </c:extLst>
        </c:ser>
        <c:ser>
          <c:idx val="1"/>
          <c:order val="1"/>
          <c:tx>
            <c:strRef>
              <c:f>'Pivot table-category and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table-category and sub'!$C$5:$C$46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F-3F4E-9FF9-8AF7FCBF120D}"/>
            </c:ext>
          </c:extLst>
        </c:ser>
        <c:ser>
          <c:idx val="2"/>
          <c:order val="2"/>
          <c:tx>
            <c:strRef>
              <c:f>'Pivot table-category and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table-category and sub'!$D$5:$D$46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F-3F4E-9FF9-8AF7FCBF120D}"/>
            </c:ext>
          </c:extLst>
        </c:ser>
        <c:ser>
          <c:idx val="3"/>
          <c:order val="3"/>
          <c:tx>
            <c:strRef>
              <c:f>'Pivot table-category and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table-category and sub'!$E$5:$E$46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F-3F4E-9FF9-8AF7FCBF1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9208111"/>
        <c:axId val="1399209791"/>
      </c:barChart>
      <c:catAx>
        <c:axId val="13992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209791"/>
        <c:crosses val="autoZero"/>
        <c:auto val="1"/>
        <c:lblAlgn val="ctr"/>
        <c:lblOffset val="100"/>
        <c:noMultiLvlLbl val="0"/>
      </c:catAx>
      <c:valAx>
        <c:axId val="139920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2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-Sub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Outcome</a:t>
            </a:r>
          </a:p>
        </c:rich>
      </c:tx>
      <c:layout>
        <c:manualLayout>
          <c:xMode val="edge"/>
          <c:yMode val="edge"/>
          <c:x val="0.4076777071444051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4357071774010509E-2"/>
          <c:w val="0.72267825896762905"/>
          <c:h val="0.609674040190652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-Sub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-Sub category'!$B$5:$B$46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2-C247-BDB6-AAFAE390AF6B}"/>
            </c:ext>
          </c:extLst>
        </c:ser>
        <c:ser>
          <c:idx val="1"/>
          <c:order val="1"/>
          <c:tx>
            <c:strRef>
              <c:f>'Pivot table -Sub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-Sub category'!$C$5:$C$46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5D-8044-BFD5-37AA66489290}"/>
            </c:ext>
          </c:extLst>
        </c:ser>
        <c:ser>
          <c:idx val="2"/>
          <c:order val="2"/>
          <c:tx>
            <c:strRef>
              <c:f>'Pivot table -Sub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-Sub category'!$D$5:$D$46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5D-8044-BFD5-37AA66489290}"/>
            </c:ext>
          </c:extLst>
        </c:ser>
        <c:ser>
          <c:idx val="3"/>
          <c:order val="3"/>
          <c:tx>
            <c:strRef>
              <c:f>'Pivot table -Sub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-Sub category'!$E$5:$E$46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5D-8044-BFD5-37AA6648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34559583"/>
        <c:axId val="334561231"/>
      </c:barChart>
      <c:catAx>
        <c:axId val="3345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61231"/>
        <c:crosses val="autoZero"/>
        <c:auto val="1"/>
        <c:lblAlgn val="ctr"/>
        <c:lblOffset val="100"/>
        <c:noMultiLvlLbl val="0"/>
      </c:catAx>
      <c:valAx>
        <c:axId val="33456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678915135608036E-2"/>
          <c:y val="4.3935185185185188E-2"/>
          <c:w val="0.72270231846019251"/>
          <c:h val="0.59252223680373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A-8642-85D2-F8048D25CE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66A-8642-85D2-F8048D25CE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66A-8642-85D2-F8048D25CEC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66A-8642-85D2-F8048D25C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182016"/>
        <c:axId val="2010190432"/>
      </c:barChart>
      <c:catAx>
        <c:axId val="201018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90432"/>
        <c:crosses val="autoZero"/>
        <c:auto val="1"/>
        <c:lblAlgn val="ctr"/>
        <c:lblOffset val="100"/>
        <c:noMultiLvlLbl val="0"/>
      </c:catAx>
      <c:valAx>
        <c:axId val="20101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8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2</xdr:row>
      <xdr:rowOff>165100</xdr:rowOff>
    </xdr:from>
    <xdr:to>
      <xdr:col>14</xdr:col>
      <xdr:colOff>647700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A5C54A-FD84-4145-BF91-8A7757746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101600</xdr:rowOff>
    </xdr:from>
    <xdr:to>
      <xdr:col>16</xdr:col>
      <xdr:colOff>165100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53157-7E10-AF47-917E-63B374122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0</xdr:rowOff>
    </xdr:from>
    <xdr:to>
      <xdr:col>13</xdr:col>
      <xdr:colOff>114300</xdr:colOff>
      <xdr:row>25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3ED43F-EAB4-1C44-9841-BAF250F53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1</xdr:row>
      <xdr:rowOff>38100</xdr:rowOff>
    </xdr:from>
    <xdr:to>
      <xdr:col>17</xdr:col>
      <xdr:colOff>127000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10646-5F3E-9F4D-A0D8-5A3058561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16</xdr:row>
      <xdr:rowOff>139700</xdr:rowOff>
    </xdr:from>
    <xdr:to>
      <xdr:col>21</xdr:col>
      <xdr:colOff>101600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F4942-B4AF-044A-8FD2-BD8F08112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1</xdr:row>
      <xdr:rowOff>76200</xdr:rowOff>
    </xdr:from>
    <xdr:to>
      <xdr:col>21</xdr:col>
      <xdr:colOff>165100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9F080-4F4A-BA49-9335-E43AA3584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3</xdr:row>
      <xdr:rowOff>165100</xdr:rowOff>
    </xdr:from>
    <xdr:to>
      <xdr:col>16</xdr:col>
      <xdr:colOff>152400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5AFBC-BCD2-364D-B7D3-C3FB78246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y Rao" refreshedDate="44547.761916550924" createdVersion="7" refreshedVersion="7" minRefreshableVersion="3" recordCount="4115" xr:uid="{B03BFB54-2A2A-9D48-8289-AC6AC29A835B}">
  <cacheSource type="worksheet">
    <worksheetSource ref="A1:T1048576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64">
      <sharedItems containsString="0" containsBlank="1" containsNumber="1" containsInteger="1" minValue="0" maxValue="2260300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s" numFmtId="0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y Rao" refreshedDate="44547.761916898147" createdVersion="7" refreshedVersion="7" minRefreshableVersion="3" recordCount="4115" xr:uid="{94DE0315-5A38-BE4C-BC25-17D41AA71F16}">
  <cacheSource type="worksheet">
    <worksheetSource ref="A1:R1048576" sheet="Kickstarter_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64">
      <sharedItems containsString="0" containsBlank="1" containsNumber="1" containsInteger="1" minValue="0" maxValue="2260300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s" numFmtId="0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y Rao" refreshedDate="44547.761917129632" createdVersion="7" refreshedVersion="7" minRefreshableVersion="3" recordCount="4114" xr:uid="{E3350148-7CF1-3940-8E22-4EEA887C2B2F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s" numFmtId="0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y Rao" refreshedDate="44551.770781597224" createdVersion="7" refreshedVersion="7" minRefreshableVersion="3" recordCount="4115" xr:uid="{E9923783-0F92-3C40-952E-15FFA2836DD3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4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y Rao" refreshedDate="44553.848008449073" createdVersion="7" refreshedVersion="7" minRefreshableVersion="3" recordCount="13" xr:uid="{00A2F050-1EE9-0146-A79A-94B30A99D4F7}">
  <cacheSource type="worksheet">
    <worksheetSource ref="A1:H1048576" sheet="Outcomes Based on Goals "/>
  </cacheSource>
  <cacheFields count="8">
    <cacheField name="Goal" numFmtId="49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 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 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s v="US"/>
    <s v="USD"/>
    <n v="1437620400"/>
    <n v="1434931811"/>
    <b v="0"/>
    <n v="182"/>
    <b v="1"/>
    <s v="film &amp; video/television"/>
    <n v="63.92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s v="US"/>
    <s v="USD"/>
    <n v="1488464683"/>
    <n v="1485872683"/>
    <b v="0"/>
    <n v="79"/>
    <b v="1"/>
    <s v="film &amp; video/television"/>
    <n v="185.48"/>
    <x v="0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s v="GB"/>
    <s v="GBP"/>
    <n v="1455555083"/>
    <n v="1454691083"/>
    <b v="0"/>
    <n v="35"/>
    <b v="1"/>
    <s v="film &amp; video/television"/>
    <n v="15"/>
    <x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s v="US"/>
    <s v="USD"/>
    <n v="1407414107"/>
    <n v="1404822107"/>
    <b v="0"/>
    <n v="150"/>
    <b v="1"/>
    <s v="film &amp; video/television"/>
    <n v="69.27"/>
    <x v="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s v="US"/>
    <s v="USD"/>
    <n v="1450555279"/>
    <n v="1447963279"/>
    <b v="0"/>
    <n v="284"/>
    <b v="1"/>
    <s v="film &amp; video/television"/>
    <n v="190.55"/>
    <x v="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s v="US"/>
    <s v="USD"/>
    <n v="1469770500"/>
    <n v="1468362207"/>
    <b v="0"/>
    <n v="47"/>
    <b v="1"/>
    <s v="film &amp; video/television"/>
    <n v="93.4"/>
    <x v="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s v="US"/>
    <s v="USD"/>
    <n v="1402710250"/>
    <n v="1401846250"/>
    <b v="0"/>
    <n v="58"/>
    <b v="1"/>
    <s v="film &amp; video/television"/>
    <n v="146.88"/>
    <x v="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s v="US"/>
    <s v="USD"/>
    <n v="1467680867"/>
    <n v="1464224867"/>
    <b v="0"/>
    <n v="57"/>
    <b v="1"/>
    <s v="film &amp; video/television"/>
    <n v="159.82"/>
    <x v="0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s v="US"/>
    <s v="USD"/>
    <n v="1460754000"/>
    <n v="1460155212"/>
    <b v="0"/>
    <n v="12"/>
    <b v="1"/>
    <s v="film &amp; video/television"/>
    <n v="291.79000000000002"/>
    <x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s v="US"/>
    <s v="USD"/>
    <n v="1460860144"/>
    <n v="1458268144"/>
    <b v="0"/>
    <n v="20"/>
    <b v="1"/>
    <s v="film &amp; video/television"/>
    <n v="31.5"/>
    <x v="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s v="US"/>
    <s v="USD"/>
    <n v="1403660279"/>
    <n v="1400636279"/>
    <b v="0"/>
    <n v="19"/>
    <b v="1"/>
    <s v="film &amp; video/television"/>
    <n v="158.68"/>
    <x v="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s v="US"/>
    <s v="USD"/>
    <n v="1471834800"/>
    <n v="1469126462"/>
    <b v="0"/>
    <n v="75"/>
    <b v="1"/>
    <s v="film &amp; video/television"/>
    <n v="80.33"/>
    <x v="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s v="US"/>
    <s v="USD"/>
    <n v="1405479600"/>
    <n v="1401642425"/>
    <b v="0"/>
    <n v="827"/>
    <b v="1"/>
    <s v="film &amp; video/television"/>
    <n v="59.96"/>
    <x v="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s v="US"/>
    <s v="USD"/>
    <n v="1466713620"/>
    <n v="1463588109"/>
    <b v="0"/>
    <n v="51"/>
    <b v="1"/>
    <s v="film &amp; video/television"/>
    <n v="109.78"/>
    <x v="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s v="AU"/>
    <s v="AUD"/>
    <n v="1405259940"/>
    <n v="1403051888"/>
    <b v="0"/>
    <n v="41"/>
    <b v="1"/>
    <s v="film &amp; video/television"/>
    <n v="147.71"/>
    <x v="0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s v="ES"/>
    <s v="EUR"/>
    <n v="1443384840"/>
    <n v="1441790658"/>
    <b v="0"/>
    <n v="98"/>
    <b v="1"/>
    <s v="film &amp; video/television"/>
    <n v="21.76"/>
    <x v="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s v="US"/>
    <s v="USD"/>
    <n v="1402896600"/>
    <n v="1398971211"/>
    <b v="0"/>
    <n v="70"/>
    <b v="1"/>
    <s v="film &amp; video/television"/>
    <n v="171.84"/>
    <x v="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s v="GB"/>
    <s v="GBP"/>
    <n v="1415126022"/>
    <n v="1412530422"/>
    <b v="0"/>
    <n v="36"/>
    <b v="1"/>
    <s v="film &amp; video/television"/>
    <n v="41.94"/>
    <x v="0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s v="US"/>
    <s v="USD"/>
    <n v="1410958856"/>
    <n v="1408366856"/>
    <b v="0"/>
    <n v="342"/>
    <b v="1"/>
    <s v="film &amp; video/television"/>
    <n v="93.26"/>
    <x v="0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s v="US"/>
    <s v="USD"/>
    <n v="1437420934"/>
    <n v="1434828934"/>
    <b v="0"/>
    <n v="22"/>
    <b v="1"/>
    <s v="film &amp; video/television"/>
    <n v="56.14"/>
    <x v="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s v="US"/>
    <s v="USD"/>
    <n v="1442167912"/>
    <n v="1436983912"/>
    <b v="0"/>
    <n v="25"/>
    <b v="1"/>
    <s v="film &amp; video/television"/>
    <n v="80.16"/>
    <x v="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s v="US"/>
    <s v="USD"/>
    <n v="1411743789"/>
    <n v="1409151789"/>
    <b v="0"/>
    <n v="101"/>
    <b v="1"/>
    <s v="film &amp; video/television"/>
    <n v="199.9"/>
    <x v="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s v="US"/>
    <s v="USD"/>
    <n v="1420099140"/>
    <n v="1418766740"/>
    <b v="0"/>
    <n v="8"/>
    <b v="1"/>
    <s v="film &amp; video/television"/>
    <n v="51.25"/>
    <x v="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s v="US"/>
    <s v="USD"/>
    <n v="1430407200"/>
    <n v="1428086501"/>
    <b v="0"/>
    <n v="23"/>
    <b v="1"/>
    <s v="film &amp; video/television"/>
    <n v="103.04"/>
    <x v="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s v="US"/>
    <s v="USD"/>
    <n v="1442345940"/>
    <n v="1439494863"/>
    <b v="0"/>
    <n v="574"/>
    <b v="1"/>
    <s v="film &amp; video/television"/>
    <n v="66.349999999999994"/>
    <x v="0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s v="US"/>
    <s v="USD"/>
    <n v="1452299761"/>
    <n v="1447115761"/>
    <b v="0"/>
    <n v="14"/>
    <b v="1"/>
    <s v="film &amp; video/television"/>
    <n v="57.14"/>
    <x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s v="US"/>
    <s v="USD"/>
    <n v="1408278144"/>
    <n v="1404822144"/>
    <b v="0"/>
    <n v="19"/>
    <b v="1"/>
    <s v="film &amp; video/television"/>
    <n v="102.11"/>
    <x v="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s v="NZ"/>
    <s v="NZD"/>
    <n v="1416113833"/>
    <n v="1413518233"/>
    <b v="0"/>
    <n v="150"/>
    <b v="1"/>
    <s v="film &amp; video/television"/>
    <n v="148.97"/>
    <x v="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s v="US"/>
    <s v="USD"/>
    <n v="1450307284"/>
    <n v="1447715284"/>
    <b v="0"/>
    <n v="71"/>
    <b v="1"/>
    <s v="film &amp; video/television"/>
    <n v="169.61"/>
    <x v="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s v="GB"/>
    <s v="GBP"/>
    <n v="1406045368"/>
    <n v="1403453368"/>
    <b v="0"/>
    <n v="117"/>
    <b v="1"/>
    <s v="film &amp; video/television"/>
    <n v="31.62"/>
    <x v="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s v="US"/>
    <s v="USD"/>
    <n v="1408604515"/>
    <n v="1406012515"/>
    <b v="0"/>
    <n v="53"/>
    <b v="1"/>
    <s v="film &amp; video/television"/>
    <n v="76.45"/>
    <x v="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s v="US"/>
    <s v="USD"/>
    <n v="1453748434"/>
    <n v="1452193234"/>
    <b v="0"/>
    <n v="1"/>
    <b v="1"/>
    <s v="film &amp; video/television"/>
    <n v="13"/>
    <x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s v="US"/>
    <s v="USD"/>
    <n v="1463111940"/>
    <n v="1459523017"/>
    <b v="0"/>
    <n v="89"/>
    <b v="1"/>
    <s v="film &amp; video/television"/>
    <n v="320.45"/>
    <x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s v="US"/>
    <s v="USD"/>
    <n v="1447001501"/>
    <n v="1444405901"/>
    <b v="0"/>
    <n v="64"/>
    <b v="1"/>
    <s v="film &amp; video/television"/>
    <n v="83.75"/>
    <x v="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s v="US"/>
    <s v="USD"/>
    <n v="1407224601"/>
    <n v="1405928601"/>
    <b v="0"/>
    <n v="68"/>
    <b v="1"/>
    <s v="film &amp; video/television"/>
    <n v="49.88"/>
    <x v="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s v="US"/>
    <s v="USD"/>
    <n v="1430179200"/>
    <n v="1428130814"/>
    <b v="0"/>
    <n v="28"/>
    <b v="1"/>
    <s v="film &amp; video/television"/>
    <n v="59.46"/>
    <x v="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s v="US"/>
    <s v="USD"/>
    <n v="1428128525"/>
    <n v="1425540125"/>
    <b v="0"/>
    <n v="44"/>
    <b v="1"/>
    <s v="film &amp; video/television"/>
    <n v="193.84"/>
    <x v="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s v="US"/>
    <s v="USD"/>
    <n v="1425055079"/>
    <n v="1422463079"/>
    <b v="0"/>
    <n v="253"/>
    <b v="1"/>
    <s v="film &amp; video/television"/>
    <n v="159.51"/>
    <x v="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s v="US"/>
    <s v="USD"/>
    <n v="1368235344"/>
    <n v="1365643344"/>
    <b v="0"/>
    <n v="66"/>
    <b v="1"/>
    <s v="film &amp; video/television"/>
    <n v="41.68"/>
    <x v="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s v="GB"/>
    <s v="GBP"/>
    <n v="1401058740"/>
    <n v="1398388068"/>
    <b v="0"/>
    <n v="217"/>
    <b v="1"/>
    <s v="film &amp; video/television"/>
    <n v="150.9"/>
    <x v="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s v="US"/>
    <s v="USD"/>
    <n v="1403150400"/>
    <n v="1401426488"/>
    <b v="0"/>
    <n v="16"/>
    <b v="1"/>
    <s v="film &amp; video/television"/>
    <n v="126.69"/>
    <x v="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s v="US"/>
    <s v="USD"/>
    <n v="1412516354"/>
    <n v="1409924354"/>
    <b v="0"/>
    <n v="19"/>
    <b v="1"/>
    <s v="film &amp; video/television"/>
    <n v="105.26"/>
    <x v="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s v="US"/>
    <s v="USD"/>
    <n v="1419780026"/>
    <n v="1417188026"/>
    <b v="0"/>
    <n v="169"/>
    <b v="1"/>
    <s v="film &amp; video/television"/>
    <n v="117.51"/>
    <x v="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s v="US"/>
    <s v="USD"/>
    <n v="1405209600"/>
    <n v="1402599486"/>
    <b v="0"/>
    <n v="263"/>
    <b v="1"/>
    <s v="film &amp; video/television"/>
    <n v="117.36"/>
    <x v="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s v="US"/>
    <s v="USD"/>
    <n v="1412648537"/>
    <n v="1408760537"/>
    <b v="0"/>
    <n v="15"/>
    <b v="1"/>
    <s v="film &amp; video/television"/>
    <n v="133.33000000000001"/>
    <x v="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s v="US"/>
    <s v="USD"/>
    <n v="1461769107"/>
    <n v="1459177107"/>
    <b v="0"/>
    <n v="61"/>
    <b v="1"/>
    <s v="film &amp; video/television"/>
    <n v="98.36"/>
    <x v="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s v="AU"/>
    <s v="AUD"/>
    <n v="1450220974"/>
    <n v="1447628974"/>
    <b v="0"/>
    <n v="45"/>
    <b v="1"/>
    <s v="film &amp; video/television"/>
    <n v="194.44"/>
    <x v="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s v="US"/>
    <s v="USD"/>
    <n v="1419021607"/>
    <n v="1413834007"/>
    <b v="0"/>
    <n v="70"/>
    <b v="1"/>
    <s v="film &amp; video/television"/>
    <n v="76.87"/>
    <x v="0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s v="GB"/>
    <s v="GBP"/>
    <n v="1425211200"/>
    <n v="1422534260"/>
    <b v="0"/>
    <n v="38"/>
    <b v="1"/>
    <s v="film &amp; video/television"/>
    <n v="56.82"/>
    <x v="0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s v="US"/>
    <s v="USD"/>
    <n v="1445660045"/>
    <n v="1443068045"/>
    <b v="0"/>
    <n v="87"/>
    <b v="1"/>
    <s v="film &amp; video/television"/>
    <n v="137.93"/>
    <x v="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s v="GB"/>
    <s v="GBP"/>
    <n v="1422637200"/>
    <n v="1419271458"/>
    <b v="0"/>
    <n v="22"/>
    <b v="1"/>
    <s v="film &amp; video/television"/>
    <n v="27.27"/>
    <x v="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s v="US"/>
    <s v="USD"/>
    <n v="1439245037"/>
    <n v="1436653037"/>
    <b v="0"/>
    <n v="119"/>
    <b v="1"/>
    <s v="film &amp; video/television"/>
    <n v="118.34"/>
    <x v="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s v="US"/>
    <s v="USD"/>
    <n v="1405615846"/>
    <n v="1403023846"/>
    <b v="0"/>
    <n v="52"/>
    <b v="1"/>
    <s v="film &amp; video/television"/>
    <n v="223.48"/>
    <x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s v="US"/>
    <s v="USD"/>
    <n v="1396648800"/>
    <n v="1395407445"/>
    <b v="0"/>
    <n v="117"/>
    <b v="1"/>
    <s v="film &amp; video/television"/>
    <n v="28.11"/>
    <x v="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s v="US"/>
    <s v="USD"/>
    <n v="1451063221"/>
    <n v="1448471221"/>
    <b v="0"/>
    <n v="52"/>
    <b v="1"/>
    <s v="film &amp; video/television"/>
    <n v="194.23"/>
    <x v="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s v="US"/>
    <s v="USD"/>
    <n v="1464390916"/>
    <n v="1462576516"/>
    <b v="0"/>
    <n v="86"/>
    <b v="1"/>
    <s v="film &amp; video/television"/>
    <n v="128.94999999999999"/>
    <x v="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s v="GB"/>
    <s v="GBP"/>
    <n v="1433779200"/>
    <n v="1432559424"/>
    <b v="0"/>
    <n v="174"/>
    <b v="1"/>
    <s v="film &amp; video/television"/>
    <n v="49.32"/>
    <x v="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s v="US"/>
    <s v="USD"/>
    <n v="1429991962"/>
    <n v="1427399962"/>
    <b v="0"/>
    <n v="69"/>
    <b v="1"/>
    <s v="film &amp; video/television"/>
    <n v="221.52"/>
    <x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s v="US"/>
    <s v="USD"/>
    <n v="1416423172"/>
    <n v="1413827572"/>
    <b v="0"/>
    <n v="75"/>
    <b v="1"/>
    <s v="film &amp; video/television"/>
    <n v="137.21"/>
    <x v="0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s v="US"/>
    <s v="USD"/>
    <n v="1442264400"/>
    <n v="1439530776"/>
    <b v="0"/>
    <n v="33"/>
    <b v="1"/>
    <s v="film &amp; video/television"/>
    <n v="606.82000000000005"/>
    <x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s v="GB"/>
    <s v="GBP"/>
    <n v="1395532800"/>
    <n v="1393882717"/>
    <b v="0"/>
    <n v="108"/>
    <b v="1"/>
    <s v="film &amp; video/shorts"/>
    <n v="43.04"/>
    <x v="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s v="US"/>
    <s v="USD"/>
    <n v="1370547157"/>
    <n v="1368646357"/>
    <b v="0"/>
    <n v="23"/>
    <b v="1"/>
    <s v="film &amp; video/shorts"/>
    <n v="322.39"/>
    <x v="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s v="US"/>
    <s v="USD"/>
    <n v="1362337878"/>
    <n v="1360177878"/>
    <b v="0"/>
    <n v="48"/>
    <b v="1"/>
    <s v="film &amp; video/shorts"/>
    <n v="96.71"/>
    <x v="0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s v="US"/>
    <s v="USD"/>
    <n v="1388206740"/>
    <n v="1386194013"/>
    <b v="0"/>
    <n v="64"/>
    <b v="1"/>
    <s v="film &amp; video/shorts"/>
    <n v="35.47"/>
    <x v="0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s v="US"/>
    <s v="USD"/>
    <n v="1373243181"/>
    <n v="1370651181"/>
    <b v="0"/>
    <n v="24"/>
    <b v="1"/>
    <s v="film &amp; video/shorts"/>
    <n v="86.67"/>
    <x v="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s v="CA"/>
    <s v="CAD"/>
    <n v="1407736740"/>
    <n v="1405453354"/>
    <b v="0"/>
    <n v="57"/>
    <b v="1"/>
    <s v="film &amp; video/shorts"/>
    <n v="132.05000000000001"/>
    <x v="0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s v="US"/>
    <s v="USD"/>
    <n v="1468873420"/>
    <n v="1466281420"/>
    <b v="0"/>
    <n v="26"/>
    <b v="1"/>
    <s v="film &amp; video/shorts"/>
    <n v="91.23"/>
    <x v="0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s v="US"/>
    <s v="USD"/>
    <n v="1342360804"/>
    <n v="1339768804"/>
    <b v="0"/>
    <n v="20"/>
    <b v="1"/>
    <s v="film &amp; video/shorts"/>
    <n v="116.25"/>
    <x v="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s v="GB"/>
    <s v="GBP"/>
    <n v="1393162791"/>
    <n v="1390570791"/>
    <b v="0"/>
    <n v="36"/>
    <b v="1"/>
    <s v="film &amp; video/shorts"/>
    <n v="21.19"/>
    <x v="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s v="US"/>
    <s v="USD"/>
    <n v="1317538740"/>
    <n v="1314765025"/>
    <b v="0"/>
    <n v="178"/>
    <b v="1"/>
    <s v="film &amp; video/shorts"/>
    <n v="62.33"/>
    <x v="0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s v="US"/>
    <s v="USD"/>
    <n v="1315171845"/>
    <n v="1309987845"/>
    <b v="0"/>
    <n v="17"/>
    <b v="1"/>
    <s v="film &amp; video/shorts"/>
    <n v="37.409999999999997"/>
    <x v="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s v="US"/>
    <s v="USD"/>
    <n v="1338186657"/>
    <n v="1333002657"/>
    <b v="0"/>
    <n v="32"/>
    <b v="1"/>
    <s v="film &amp; video/shorts"/>
    <n v="69.72"/>
    <x v="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s v="US"/>
    <s v="USD"/>
    <n v="1352937600"/>
    <n v="1351210481"/>
    <b v="0"/>
    <n v="41"/>
    <b v="1"/>
    <s v="film &amp; video/shorts"/>
    <n v="58.17"/>
    <x v="0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s v="US"/>
    <s v="USD"/>
    <n v="1304395140"/>
    <n v="1297620584"/>
    <b v="0"/>
    <n v="18"/>
    <b v="1"/>
    <s v="film &amp; video/shorts"/>
    <n v="50"/>
    <x v="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s v="FR"/>
    <s v="EUR"/>
    <n v="1453376495"/>
    <n v="1450784495"/>
    <b v="0"/>
    <n v="29"/>
    <b v="1"/>
    <s v="film &amp; video/shorts"/>
    <n v="19.47"/>
    <x v="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s v="US"/>
    <s v="USD"/>
    <n v="1366693272"/>
    <n v="1364101272"/>
    <b v="0"/>
    <n v="47"/>
    <b v="1"/>
    <s v="film &amp; video/shorts"/>
    <n v="85.96"/>
    <x v="0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s v="US"/>
    <s v="USD"/>
    <n v="1325007358"/>
    <n v="1319819758"/>
    <b v="0"/>
    <n v="15"/>
    <b v="1"/>
    <s v="film &amp; video/shorts"/>
    <n v="30.67"/>
    <x v="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s v="US"/>
    <s v="USD"/>
    <n v="1337569140"/>
    <n v="1332991717"/>
    <b v="0"/>
    <n v="26"/>
    <b v="1"/>
    <s v="film &amp; video/shorts"/>
    <n v="60.38"/>
    <x v="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s v="FR"/>
    <s v="EUR"/>
    <n v="1472751121"/>
    <n v="1471887121"/>
    <b v="0"/>
    <n v="35"/>
    <b v="1"/>
    <s v="film &amp; video/shorts"/>
    <n v="38.6"/>
    <x v="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s v="GB"/>
    <s v="GBP"/>
    <n v="1398451093"/>
    <n v="1395859093"/>
    <b v="0"/>
    <n v="41"/>
    <b v="1"/>
    <s v="film &amp; video/shorts"/>
    <n v="40.270000000000003"/>
    <x v="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s v="US"/>
    <s v="USD"/>
    <n v="1386640856"/>
    <n v="1383616856"/>
    <b v="0"/>
    <n v="47"/>
    <b v="1"/>
    <s v="film &amp; video/shorts"/>
    <n v="273.83"/>
    <x v="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s v="US"/>
    <s v="USD"/>
    <n v="1342234920"/>
    <n v="1341892127"/>
    <b v="0"/>
    <n v="28"/>
    <b v="1"/>
    <s v="film &amp; video/shorts"/>
    <n v="53.04"/>
    <x v="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s v="US"/>
    <s v="USD"/>
    <n v="1318189261"/>
    <n v="1315597261"/>
    <b v="0"/>
    <n v="100"/>
    <b v="1"/>
    <s v="film &amp; video/shorts"/>
    <n v="40.01"/>
    <x v="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s v="GB"/>
    <s v="GBP"/>
    <n v="1424604600"/>
    <n v="1423320389"/>
    <b v="0"/>
    <n v="13"/>
    <b v="1"/>
    <s v="film &amp; video/shorts"/>
    <n v="15.77"/>
    <x v="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s v="US"/>
    <s v="USD"/>
    <n v="1305483086"/>
    <n v="1302891086"/>
    <b v="0"/>
    <n v="7"/>
    <b v="1"/>
    <s v="film &amp; video/shorts"/>
    <n v="71.430000000000007"/>
    <x v="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s v="US"/>
    <s v="USD"/>
    <n v="1316746837"/>
    <n v="1314154837"/>
    <b v="0"/>
    <n v="21"/>
    <b v="1"/>
    <s v="film &amp; video/shorts"/>
    <n v="71.709999999999994"/>
    <x v="0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s v="FR"/>
    <s v="EUR"/>
    <n v="1451226045"/>
    <n v="1444828845"/>
    <b v="0"/>
    <n v="17"/>
    <b v="1"/>
    <s v="film &amp; video/shorts"/>
    <n v="375.76"/>
    <x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s v="US"/>
    <s v="USD"/>
    <n v="1275529260"/>
    <n v="1274705803"/>
    <b v="0"/>
    <n v="25"/>
    <b v="1"/>
    <s v="film &amp; video/shorts"/>
    <n v="104.6"/>
    <x v="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s v="US"/>
    <s v="USD"/>
    <n v="1403452131"/>
    <n v="1401205731"/>
    <b v="0"/>
    <n v="60"/>
    <b v="1"/>
    <s v="film &amp; video/shorts"/>
    <n v="60"/>
    <x v="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s v="US"/>
    <s v="USD"/>
    <n v="1370196192"/>
    <n v="1368036192"/>
    <b v="0"/>
    <n v="56"/>
    <b v="1"/>
    <s v="film &amp; video/shorts"/>
    <n v="123.29"/>
    <x v="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s v="US"/>
    <s v="USD"/>
    <n v="1310454499"/>
    <n v="1307862499"/>
    <b v="0"/>
    <n v="16"/>
    <b v="1"/>
    <s v="film &amp; video/shorts"/>
    <n v="31.38"/>
    <x v="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s v="US"/>
    <s v="USD"/>
    <n v="1305625164"/>
    <n v="1300354764"/>
    <b v="0"/>
    <n v="46"/>
    <b v="1"/>
    <s v="film &amp; video/shorts"/>
    <n v="78.260000000000005"/>
    <x v="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s v="CA"/>
    <s v="CAD"/>
    <n v="1485936000"/>
    <n v="1481949983"/>
    <b v="0"/>
    <n v="43"/>
    <b v="1"/>
    <s v="film &amp; video/shorts"/>
    <n v="122.33"/>
    <x v="0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s v="US"/>
    <s v="USD"/>
    <n v="1341349200"/>
    <n v="1338928537"/>
    <b v="0"/>
    <n v="15"/>
    <b v="1"/>
    <s v="film &amp; video/shorts"/>
    <n v="73.73"/>
    <x v="0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s v="GB"/>
    <s v="GBP"/>
    <n v="1396890822"/>
    <n v="1395162822"/>
    <b v="0"/>
    <n v="12"/>
    <b v="1"/>
    <s v="film &amp; video/shorts"/>
    <n v="21.67"/>
    <x v="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s v="US"/>
    <s v="USD"/>
    <n v="1330214841"/>
    <n v="1327622841"/>
    <b v="0"/>
    <n v="21"/>
    <b v="1"/>
    <s v="film &amp; video/shorts"/>
    <n v="21.9"/>
    <x v="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s v="US"/>
    <s v="USD"/>
    <n v="1280631600"/>
    <n v="1274889241"/>
    <b v="0"/>
    <n v="34"/>
    <b v="1"/>
    <s v="film &amp; video/shorts"/>
    <n v="50.59"/>
    <x v="0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s v="US"/>
    <s v="USD"/>
    <n v="1310440482"/>
    <n v="1307848482"/>
    <b v="0"/>
    <n v="8"/>
    <b v="1"/>
    <s v="film &amp; video/shorts"/>
    <n v="53.13"/>
    <x v="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s v="US"/>
    <s v="USD"/>
    <n v="1354923000"/>
    <n v="1351796674"/>
    <b v="0"/>
    <n v="60"/>
    <b v="1"/>
    <s v="film &amp; video/shorts"/>
    <n v="56.67"/>
    <x v="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s v="US"/>
    <s v="USD"/>
    <n v="1390426799"/>
    <n v="1387834799"/>
    <b v="0"/>
    <n v="39"/>
    <b v="1"/>
    <s v="film &amp; video/shorts"/>
    <n v="40.78"/>
    <x v="0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s v="US"/>
    <s v="USD"/>
    <n v="1352055886"/>
    <n v="1350324286"/>
    <b v="0"/>
    <n v="26"/>
    <b v="1"/>
    <s v="film &amp; video/shorts"/>
    <n v="192.31"/>
    <x v="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s v="US"/>
    <s v="USD"/>
    <n v="1359052710"/>
    <n v="1356979110"/>
    <b v="0"/>
    <n v="35"/>
    <b v="1"/>
    <s v="film &amp; video/shorts"/>
    <n v="100"/>
    <x v="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s v="US"/>
    <s v="USD"/>
    <n v="1293073733"/>
    <n v="1290481733"/>
    <b v="0"/>
    <n v="65"/>
    <b v="1"/>
    <s v="film &amp; video/shorts"/>
    <n v="117.92"/>
    <x v="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s v="GB"/>
    <s v="GBP"/>
    <n v="1394220030"/>
    <n v="1392232830"/>
    <b v="0"/>
    <n v="49"/>
    <b v="1"/>
    <s v="film &amp; video/shorts"/>
    <n v="27.9"/>
    <x v="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s v="US"/>
    <s v="USD"/>
    <n v="1301792400"/>
    <n v="1299775266"/>
    <b v="0"/>
    <n v="10"/>
    <b v="1"/>
    <s v="film &amp; video/shorts"/>
    <n v="60"/>
    <x v="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s v="US"/>
    <s v="USD"/>
    <n v="1463184000"/>
    <n v="1461605020"/>
    <b v="0"/>
    <n v="60"/>
    <b v="1"/>
    <s v="film &amp; video/shorts"/>
    <n v="39.380000000000003"/>
    <x v="0"/>
    <x v="0"/>
    <s v="shorts"/>
    <x v="105"/>
    <d v="2016-05-14T00:00:00"/>
  </r>
  <r>
    <n v="106"/>
    <s v="LOST WEEKEND"/>
    <s v="A Boy. A Girl. A Car. A Serial Killer."/>
    <n v="5000"/>
    <n v="5025"/>
    <n v="101"/>
    <s v="US"/>
    <s v="USD"/>
    <n v="1333391901"/>
    <n v="1332182301"/>
    <b v="0"/>
    <n v="27"/>
    <b v="1"/>
    <s v="film &amp; video/shorts"/>
    <n v="186.11"/>
    <x v="0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s v="US"/>
    <s v="USD"/>
    <n v="1303688087"/>
    <n v="1301787287"/>
    <b v="0"/>
    <n v="69"/>
    <b v="1"/>
    <s v="film &amp; video/shorts"/>
    <n v="111.38"/>
    <x v="0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s v="US"/>
    <s v="USD"/>
    <n v="1370011370"/>
    <n v="1364827370"/>
    <b v="0"/>
    <n v="47"/>
    <b v="1"/>
    <s v="film &amp; video/shorts"/>
    <n v="78.72"/>
    <x v="0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s v="US"/>
    <s v="USD"/>
    <n v="1298680630"/>
    <n v="1296088630"/>
    <b v="0"/>
    <n v="47"/>
    <b v="1"/>
    <s v="film &amp; video/shorts"/>
    <n v="46.7"/>
    <x v="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s v="US"/>
    <s v="USD"/>
    <n v="1384408740"/>
    <n v="1381445253"/>
    <b v="0"/>
    <n v="26"/>
    <b v="1"/>
    <s v="film &amp; video/shorts"/>
    <n v="65.38"/>
    <x v="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s v="AU"/>
    <s v="AUD"/>
    <n v="1433059187"/>
    <n v="1430467187"/>
    <b v="0"/>
    <n v="53"/>
    <b v="1"/>
    <s v="film &amp; video/shorts"/>
    <n v="102.08"/>
    <x v="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s v="US"/>
    <s v="USD"/>
    <n v="1397354400"/>
    <n v="1395277318"/>
    <b v="0"/>
    <n v="81"/>
    <b v="1"/>
    <s v="film &amp; video/shorts"/>
    <n v="64.2"/>
    <x v="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s v="US"/>
    <s v="USD"/>
    <n v="1312642800"/>
    <n v="1311963128"/>
    <b v="0"/>
    <n v="78"/>
    <b v="1"/>
    <s v="film &amp; video/shorts"/>
    <n v="90.38"/>
    <x v="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s v="US"/>
    <s v="USD"/>
    <n v="1326436488"/>
    <n v="1321252488"/>
    <b v="0"/>
    <n v="35"/>
    <b v="1"/>
    <s v="film &amp; video/shorts"/>
    <n v="88.57"/>
    <x v="0"/>
    <x v="0"/>
    <s v="shorts"/>
    <x v="114"/>
    <d v="2012-01-13T06:34:48"/>
  </r>
  <r>
    <n v="115"/>
    <s v="The World's Greatest Lover"/>
    <s v="Never judge a book (or a lover) by their cover."/>
    <n v="450"/>
    <n v="632"/>
    <n v="140"/>
    <s v="US"/>
    <s v="USD"/>
    <n v="1328377444"/>
    <n v="1326217444"/>
    <b v="0"/>
    <n v="22"/>
    <b v="1"/>
    <s v="film &amp; video/shorts"/>
    <n v="28.73"/>
    <x v="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s v="US"/>
    <s v="USD"/>
    <n v="1302260155"/>
    <n v="1298289355"/>
    <b v="0"/>
    <n v="57"/>
    <b v="1"/>
    <s v="film &amp; video/shorts"/>
    <n v="69.790000000000006"/>
    <x v="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s v="US"/>
    <s v="USD"/>
    <n v="1276110000"/>
    <n v="1268337744"/>
    <b v="0"/>
    <n v="27"/>
    <b v="1"/>
    <s v="film &amp; video/shorts"/>
    <n v="167.49"/>
    <x v="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s v="US"/>
    <s v="USD"/>
    <n v="1311902236"/>
    <n v="1309310236"/>
    <b v="0"/>
    <n v="39"/>
    <b v="1"/>
    <s v="film &amp; video/shorts"/>
    <n v="144.91"/>
    <x v="0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s v="US"/>
    <s v="USD"/>
    <n v="1313276400"/>
    <n v="1310693986"/>
    <b v="0"/>
    <n v="37"/>
    <b v="1"/>
    <s v="film &amp; video/shorts"/>
    <n v="91.84"/>
    <x v="0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s v="HK"/>
    <s v="HKD"/>
    <n v="1475457107"/>
    <n v="1472865107"/>
    <b v="0"/>
    <n v="1"/>
    <b v="0"/>
    <s v="film &amp; video/science fiction"/>
    <n v="10"/>
    <x v="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s v="US"/>
    <s v="USD"/>
    <n v="1429352160"/>
    <n v="1427993710"/>
    <b v="0"/>
    <n v="1"/>
    <b v="0"/>
    <s v="film &amp; video/science fiction"/>
    <n v="1"/>
    <x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s v="US"/>
    <s v="USD"/>
    <n v="1476094907"/>
    <n v="1470910907"/>
    <b v="0"/>
    <n v="0"/>
    <b v="0"/>
    <s v="film &amp; video/science fiction"/>
    <s v="N/A"/>
    <x v="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s v="US"/>
    <s v="USD"/>
    <n v="1414533600"/>
    <n v="1411411564"/>
    <b v="0"/>
    <n v="6"/>
    <b v="0"/>
    <s v="film &amp; video/science fiction"/>
    <n v="25.17"/>
    <x v="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s v="US"/>
    <s v="USD"/>
    <n v="1431728242"/>
    <n v="1429568242"/>
    <b v="0"/>
    <n v="0"/>
    <b v="0"/>
    <s v="film &amp; video/science fiction"/>
    <s v="N/A"/>
    <x v="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s v="CA"/>
    <s v="CAD"/>
    <n v="1486165880"/>
    <n v="1480981880"/>
    <b v="0"/>
    <n v="6"/>
    <b v="0"/>
    <s v="film &amp; video/science fiction"/>
    <n v="11.67"/>
    <x v="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s v="US"/>
    <s v="USD"/>
    <n v="1433988000"/>
    <n v="1431353337"/>
    <b v="0"/>
    <n v="13"/>
    <b v="0"/>
    <s v="film &amp; video/science fiction"/>
    <n v="106.69"/>
    <x v="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s v="US"/>
    <s v="USD"/>
    <n v="1428069541"/>
    <n v="1425481141"/>
    <b v="0"/>
    <n v="4"/>
    <b v="0"/>
    <s v="film &amp; video/science fiction"/>
    <n v="47.5"/>
    <x v="1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s v="US"/>
    <s v="USD"/>
    <n v="1476941293"/>
    <n v="1473917293"/>
    <b v="0"/>
    <n v="6"/>
    <b v="0"/>
    <s v="film &amp; video/science fiction"/>
    <n v="311.17"/>
    <x v="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US"/>
    <s v="USD"/>
    <n v="1414708183"/>
    <n v="1409524183"/>
    <b v="0"/>
    <n v="0"/>
    <b v="0"/>
    <s v="film &amp; video/science fiction"/>
    <s v="N/A"/>
    <x v="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s v="GB"/>
    <s v="GBP"/>
    <n v="1402949760"/>
    <n v="1400536692"/>
    <b v="0"/>
    <n v="0"/>
    <b v="0"/>
    <s v="film &amp; video/science fiction"/>
    <s v="N/A"/>
    <x v="1"/>
    <x v="0"/>
    <s v="science fiction"/>
    <x v="130"/>
    <d v="2014-06-16T20:16:00"/>
  </r>
  <r>
    <n v="131"/>
    <s v="I (Canceled)"/>
    <s v="I"/>
    <n v="1200"/>
    <n v="0"/>
    <n v="0"/>
    <s v="US"/>
    <s v="USD"/>
    <n v="1467763200"/>
    <n v="1466453161"/>
    <b v="0"/>
    <n v="0"/>
    <b v="0"/>
    <s v="film &amp; video/science fiction"/>
    <s v="N/A"/>
    <x v="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s v="US"/>
    <s v="USD"/>
    <n v="1415392207"/>
    <n v="1411500607"/>
    <b v="0"/>
    <n v="81"/>
    <b v="0"/>
    <s v="film &amp; video/science fiction"/>
    <n v="94.51"/>
    <x v="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s v="US"/>
    <s v="USD"/>
    <n v="1464715860"/>
    <n v="1462130584"/>
    <b v="0"/>
    <n v="0"/>
    <b v="0"/>
    <s v="film &amp; video/science fiction"/>
    <s v="N/A"/>
    <x v="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s v="US"/>
    <s v="USD"/>
    <n v="1441386000"/>
    <n v="1438811418"/>
    <b v="0"/>
    <n v="0"/>
    <b v="0"/>
    <s v="film &amp; video/science fiction"/>
    <s v="N/A"/>
    <x v="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s v="US"/>
    <s v="USD"/>
    <n v="1404241200"/>
    <n v="1401354597"/>
    <b v="0"/>
    <n v="5"/>
    <b v="0"/>
    <s v="film &amp; video/science fiction"/>
    <n v="80.599999999999994"/>
    <x v="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s v="US"/>
    <s v="USD"/>
    <n v="1431771360"/>
    <n v="1427968234"/>
    <b v="0"/>
    <n v="0"/>
    <b v="0"/>
    <s v="film &amp; video/science fiction"/>
    <s v="N/A"/>
    <x v="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DK"/>
    <s v="DKK"/>
    <n v="1444657593"/>
    <n v="1440337593"/>
    <b v="0"/>
    <n v="0"/>
    <b v="0"/>
    <s v="film &amp; video/science fiction"/>
    <s v="N/A"/>
    <x v="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s v="US"/>
    <s v="USD"/>
    <n v="1438405140"/>
    <n v="1435731041"/>
    <b v="0"/>
    <n v="58"/>
    <b v="0"/>
    <s v="film &amp; video/science fiction"/>
    <n v="81.239999999999995"/>
    <x v="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s v="US"/>
    <s v="USD"/>
    <n v="1436738772"/>
    <n v="1435874772"/>
    <b v="0"/>
    <n v="1"/>
    <b v="0"/>
    <s v="film &amp; video/science fiction"/>
    <n v="500"/>
    <x v="1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s v="US"/>
    <s v="USD"/>
    <n v="1426823132"/>
    <n v="1424234732"/>
    <b v="0"/>
    <n v="0"/>
    <b v="0"/>
    <s v="film &amp; video/science fiction"/>
    <s v="N/A"/>
    <x v="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s v="US"/>
    <s v="USD"/>
    <n v="1433043623"/>
    <n v="1429155623"/>
    <b v="0"/>
    <n v="28"/>
    <b v="0"/>
    <s v="film &amp; video/science fiction"/>
    <n v="46.18"/>
    <x v="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s v="US"/>
    <s v="USD"/>
    <n v="1416176778"/>
    <n v="1414358778"/>
    <b v="0"/>
    <n v="1"/>
    <b v="0"/>
    <s v="film &amp; video/science fiction"/>
    <n v="10"/>
    <x v="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AU"/>
    <s v="AUD"/>
    <n v="1472882100"/>
    <n v="1467941542"/>
    <b v="0"/>
    <n v="0"/>
    <b v="0"/>
    <s v="film &amp; video/science fiction"/>
    <s v="N/A"/>
    <x v="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s v="CA"/>
    <s v="CAD"/>
    <n v="1428945472"/>
    <n v="1423765072"/>
    <b v="0"/>
    <n v="37"/>
    <b v="0"/>
    <s v="film &amp; video/science fiction"/>
    <n v="55.95"/>
    <x v="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s v="US"/>
    <s v="USD"/>
    <n v="1439298052"/>
    <n v="1436965252"/>
    <b v="0"/>
    <n v="9"/>
    <b v="0"/>
    <s v="film &amp; video/science fiction"/>
    <n v="37.56"/>
    <x v="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s v="US"/>
    <s v="USD"/>
    <n v="1484698998"/>
    <n v="1479514998"/>
    <b v="0"/>
    <n v="3"/>
    <b v="0"/>
    <s v="film &amp; video/science fiction"/>
    <n v="38.33"/>
    <x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s v="GB"/>
    <s v="GBP"/>
    <n v="1420741080"/>
    <n v="1417026340"/>
    <b v="0"/>
    <n v="0"/>
    <b v="0"/>
    <s v="film &amp; video/science fiction"/>
    <s v="N/A"/>
    <x v="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s v="US"/>
    <s v="USD"/>
    <n v="1456555536"/>
    <n v="1453963536"/>
    <b v="0"/>
    <n v="2"/>
    <b v="0"/>
    <s v="film &amp; video/science fiction"/>
    <n v="20"/>
    <x v="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s v="US"/>
    <s v="USD"/>
    <n v="1419494400"/>
    <n v="1416888470"/>
    <b v="0"/>
    <n v="6"/>
    <b v="0"/>
    <s v="film &amp; video/science fiction"/>
    <n v="15.33"/>
    <x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s v="US"/>
    <s v="USD"/>
    <n v="1432612382"/>
    <n v="1427428382"/>
    <b v="0"/>
    <n v="67"/>
    <b v="0"/>
    <s v="film &amp; video/science fiction"/>
    <n v="449.43"/>
    <x v="1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s v="AU"/>
    <s v="AUD"/>
    <n v="1434633191"/>
    <n v="1429449191"/>
    <b v="0"/>
    <n v="5"/>
    <b v="0"/>
    <s v="film &amp; video/science fiction"/>
    <n v="28"/>
    <x v="1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s v="US"/>
    <s v="USD"/>
    <n v="1411437100"/>
    <n v="1408845100"/>
    <b v="0"/>
    <n v="2"/>
    <b v="0"/>
    <s v="film &amp; video/science fiction"/>
    <n v="15"/>
    <x v="1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s v="US"/>
    <s v="USD"/>
    <n v="1417532644"/>
    <n v="1413900244"/>
    <b v="0"/>
    <n v="10"/>
    <b v="0"/>
    <s v="film &amp; video/science fiction"/>
    <n v="35.9"/>
    <x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s v="US"/>
    <s v="USD"/>
    <n v="1433336895"/>
    <n v="1429621695"/>
    <b v="0"/>
    <n v="3"/>
    <b v="0"/>
    <s v="film &amp; video/science fiction"/>
    <n v="13.33"/>
    <x v="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s v="US"/>
    <s v="USD"/>
    <n v="1437657935"/>
    <n v="1434201935"/>
    <b v="0"/>
    <n v="4"/>
    <b v="0"/>
    <s v="film &amp; video/science fiction"/>
    <n v="20.25"/>
    <x v="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s v="CA"/>
    <s v="CAD"/>
    <n v="1407034796"/>
    <n v="1401850796"/>
    <b v="0"/>
    <n v="15"/>
    <b v="0"/>
    <s v="film &amp; video/science fiction"/>
    <n v="119"/>
    <x v="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s v="US"/>
    <s v="USD"/>
    <n v="1456523572"/>
    <n v="1453931572"/>
    <b v="0"/>
    <n v="2"/>
    <b v="0"/>
    <s v="film &amp; video/science fiction"/>
    <n v="4"/>
    <x v="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US"/>
    <s v="USD"/>
    <n v="1413942628"/>
    <n v="1411350628"/>
    <b v="0"/>
    <n v="0"/>
    <b v="0"/>
    <s v="film &amp; video/science fiction"/>
    <s v="N/A"/>
    <x v="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s v="US"/>
    <s v="USD"/>
    <n v="1467541545"/>
    <n v="1464085545"/>
    <b v="0"/>
    <n v="1"/>
    <b v="0"/>
    <s v="film &amp; video/science fiction"/>
    <n v="10"/>
    <x v="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US"/>
    <s v="USD"/>
    <n v="1439675691"/>
    <n v="1434491691"/>
    <b v="0"/>
    <n v="0"/>
    <b v="0"/>
    <s v="film &amp; video/drama"/>
    <s v="N/A"/>
    <x v="2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s v="US"/>
    <s v="USD"/>
    <n v="1404318595"/>
    <n v="1401726595"/>
    <b v="0"/>
    <n v="1"/>
    <b v="0"/>
    <s v="film &amp; video/drama"/>
    <n v="5"/>
    <x v="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s v="US"/>
    <s v="USD"/>
    <n v="1408232520"/>
    <n v="1405393356"/>
    <b v="0"/>
    <n v="10"/>
    <b v="0"/>
    <s v="film &amp; video/drama"/>
    <n v="43.5"/>
    <x v="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US"/>
    <s v="USD"/>
    <n v="1443657600"/>
    <n v="1440716654"/>
    <b v="0"/>
    <n v="0"/>
    <b v="0"/>
    <s v="film &amp; video/drama"/>
    <s v="N/A"/>
    <x v="2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s v="US"/>
    <s v="USD"/>
    <n v="1411150701"/>
    <n v="1405966701"/>
    <b v="0"/>
    <n v="7"/>
    <b v="0"/>
    <s v="film &amp; video/drama"/>
    <n v="91.43"/>
    <x v="2"/>
    <x v="0"/>
    <s v="drama"/>
    <x v="164"/>
    <d v="2014-09-19T18:18:21"/>
  </r>
  <r>
    <n v="165"/>
    <s v="NET"/>
    <s v="A teacher. A boy. The beach and a heatwave that drove them all insane."/>
    <n v="17000"/>
    <n v="0"/>
    <n v="0"/>
    <s v="GB"/>
    <s v="GBP"/>
    <n v="1452613724"/>
    <n v="1450021724"/>
    <b v="0"/>
    <n v="0"/>
    <b v="0"/>
    <s v="film &amp; video/drama"/>
    <s v="N/A"/>
    <x v="2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s v="US"/>
    <s v="USD"/>
    <n v="1484531362"/>
    <n v="1481939362"/>
    <b v="0"/>
    <n v="1"/>
    <b v="0"/>
    <s v="film &amp; video/drama"/>
    <n v="3000"/>
    <x v="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s v="US"/>
    <s v="USD"/>
    <n v="1438726535"/>
    <n v="1433542535"/>
    <b v="0"/>
    <n v="2"/>
    <b v="0"/>
    <s v="film &amp; video/drama"/>
    <n v="5.5"/>
    <x v="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s v="US"/>
    <s v="USD"/>
    <n v="1426791770"/>
    <n v="1424203370"/>
    <b v="0"/>
    <n v="3"/>
    <b v="0"/>
    <s v="film &amp; video/drama"/>
    <n v="108.33"/>
    <x v="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s v="GB"/>
    <s v="GBP"/>
    <n v="1413634059"/>
    <n v="1411042059"/>
    <b v="0"/>
    <n v="10"/>
    <b v="0"/>
    <s v="film &amp; video/drama"/>
    <n v="56"/>
    <x v="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s v="US"/>
    <s v="USD"/>
    <n v="1440912480"/>
    <n v="1438385283"/>
    <b v="0"/>
    <n v="10"/>
    <b v="0"/>
    <s v="film &amp; video/drama"/>
    <n v="32.5"/>
    <x v="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s v="US"/>
    <s v="USD"/>
    <n v="1470975614"/>
    <n v="1465791614"/>
    <b v="0"/>
    <n v="1"/>
    <b v="0"/>
    <s v="film &amp; video/drama"/>
    <n v="1"/>
    <x v="2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s v="US"/>
    <s v="USD"/>
    <n v="1426753723"/>
    <n v="1423733323"/>
    <b v="0"/>
    <n v="0"/>
    <b v="0"/>
    <s v="film &amp; video/drama"/>
    <s v="N/A"/>
    <x v="2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s v="GB"/>
    <s v="GBP"/>
    <n v="1425131108"/>
    <n v="1422539108"/>
    <b v="0"/>
    <n v="0"/>
    <b v="0"/>
    <s v="film &amp; video/drama"/>
    <s v="N/A"/>
    <x v="2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s v="NL"/>
    <s v="EUR"/>
    <n v="1431108776"/>
    <n v="1425924776"/>
    <b v="0"/>
    <n v="0"/>
    <b v="0"/>
    <s v="film &amp; video/drama"/>
    <s v="N/A"/>
    <x v="2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s v="GB"/>
    <s v="GBP"/>
    <n v="1409337611"/>
    <n v="1407177611"/>
    <b v="0"/>
    <n v="26"/>
    <b v="0"/>
    <s v="film &amp; video/drama"/>
    <n v="49.88"/>
    <x v="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s v="US"/>
    <s v="USD"/>
    <n v="1438803999"/>
    <n v="1436211999"/>
    <b v="0"/>
    <n v="0"/>
    <b v="0"/>
    <s v="film &amp; video/drama"/>
    <s v="N/A"/>
    <x v="2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s v="US"/>
    <s v="USD"/>
    <n v="1427155726"/>
    <n v="1425690526"/>
    <b v="0"/>
    <n v="7"/>
    <b v="0"/>
    <s v="film &amp; video/drama"/>
    <n v="25.71"/>
    <x v="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s v="ES"/>
    <s v="EUR"/>
    <n v="1448582145"/>
    <n v="1445986545"/>
    <b v="0"/>
    <n v="0"/>
    <b v="0"/>
    <s v="film &amp; video/drama"/>
    <s v="N/A"/>
    <x v="2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s v="US"/>
    <s v="USD"/>
    <n v="1457056555"/>
    <n v="1454464555"/>
    <b v="0"/>
    <n v="2"/>
    <b v="0"/>
    <s v="film &amp; video/drama"/>
    <n v="100"/>
    <x v="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s v="GB"/>
    <s v="GBP"/>
    <n v="1428951600"/>
    <n v="1425512843"/>
    <b v="0"/>
    <n v="13"/>
    <b v="0"/>
    <s v="film &amp; video/drama"/>
    <n v="30.85"/>
    <x v="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s v="GB"/>
    <s v="GBP"/>
    <n v="1434995295"/>
    <n v="1432403295"/>
    <b v="0"/>
    <n v="4"/>
    <b v="0"/>
    <s v="film &amp; video/drama"/>
    <n v="180.5"/>
    <x v="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US"/>
    <s v="USD"/>
    <n v="1483748232"/>
    <n v="1481156232"/>
    <b v="0"/>
    <n v="0"/>
    <b v="0"/>
    <s v="film &amp; video/drama"/>
    <s v="N/A"/>
    <x v="2"/>
    <x v="0"/>
    <s v="drama"/>
    <x v="182"/>
    <d v="2017-01-07T00:17:12"/>
  </r>
  <r>
    <n v="183"/>
    <s v="Three Little Words"/>
    <s v="Don't kill me until I meet my Dad"/>
    <n v="12500"/>
    <n v="4482"/>
    <n v="36"/>
    <s v="GB"/>
    <s v="GBP"/>
    <n v="1417033610"/>
    <n v="1414438010"/>
    <b v="0"/>
    <n v="12"/>
    <b v="0"/>
    <s v="film &amp; video/drama"/>
    <n v="373.5"/>
    <x v="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s v="CA"/>
    <s v="CAD"/>
    <n v="1409543940"/>
    <n v="1404586762"/>
    <b v="0"/>
    <n v="2"/>
    <b v="0"/>
    <s v="film &amp; video/drama"/>
    <n v="25.5"/>
    <x v="2"/>
    <x v="0"/>
    <s v="drama"/>
    <x v="184"/>
    <d v="2014-09-01T03:59:00"/>
  </r>
  <r>
    <n v="185"/>
    <s v="BLANK Short Movie"/>
    <s v="Love has no boundaries!"/>
    <n v="40000"/>
    <n v="2200"/>
    <n v="6"/>
    <s v="NO"/>
    <s v="NOK"/>
    <n v="1471557139"/>
    <n v="1468965139"/>
    <b v="0"/>
    <n v="10"/>
    <b v="0"/>
    <s v="film &amp; video/drama"/>
    <n v="220"/>
    <x v="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s v="US"/>
    <s v="USD"/>
    <n v="1488571200"/>
    <n v="1485977434"/>
    <b v="0"/>
    <n v="0"/>
    <b v="0"/>
    <s v="film &amp; video/drama"/>
    <s v="N/A"/>
    <x v="2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s v="US"/>
    <s v="USD"/>
    <n v="1437461940"/>
    <n v="1435383457"/>
    <b v="0"/>
    <n v="5"/>
    <b v="0"/>
    <s v="film &amp; video/drama"/>
    <n v="160"/>
    <x v="2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s v="US"/>
    <s v="USD"/>
    <n v="1409891015"/>
    <n v="1407299015"/>
    <b v="0"/>
    <n v="0"/>
    <b v="0"/>
    <s v="film &amp; video/drama"/>
    <s v="N/A"/>
    <x v="2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s v="US"/>
    <s v="USD"/>
    <n v="1472920477"/>
    <n v="1467736477"/>
    <b v="0"/>
    <n v="5"/>
    <b v="0"/>
    <s v="film &amp; video/drama"/>
    <n v="69"/>
    <x v="2"/>
    <x v="0"/>
    <s v="drama"/>
    <x v="189"/>
    <d v="2016-09-03T16:34:37"/>
  </r>
  <r>
    <n v="190"/>
    <s v="REGIONRAT, the movie"/>
    <s v="Because hope can be a 4 letter word"/>
    <n v="12000"/>
    <n v="50"/>
    <n v="0"/>
    <s v="US"/>
    <s v="USD"/>
    <n v="1466091446"/>
    <n v="1465227446"/>
    <b v="0"/>
    <n v="1"/>
    <b v="0"/>
    <s v="film &amp; video/drama"/>
    <n v="50"/>
    <x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s v="AU"/>
    <s v="AUD"/>
    <n v="1443782138"/>
    <n v="1440326138"/>
    <b v="0"/>
    <n v="3"/>
    <b v="0"/>
    <s v="film &amp; video/drama"/>
    <n v="83.33"/>
    <x v="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s v="US"/>
    <s v="USD"/>
    <n v="1413572432"/>
    <n v="1410980432"/>
    <b v="0"/>
    <n v="3"/>
    <b v="0"/>
    <s v="film &amp; video/drama"/>
    <n v="5.67"/>
    <x v="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GB"/>
    <s v="GBP"/>
    <n v="1417217166"/>
    <n v="1412029566"/>
    <b v="0"/>
    <n v="0"/>
    <b v="0"/>
    <s v="film &amp; video/drama"/>
    <s v="N/A"/>
    <x v="2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s v="GB"/>
    <s v="GBP"/>
    <n v="1457308531"/>
    <n v="1452124531"/>
    <b v="0"/>
    <n v="3"/>
    <b v="0"/>
    <s v="film &amp; video/drama"/>
    <n v="1"/>
    <x v="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US"/>
    <s v="USD"/>
    <n v="1436544332"/>
    <n v="1431360332"/>
    <b v="0"/>
    <n v="0"/>
    <b v="0"/>
    <s v="film &amp; video/drama"/>
    <s v="N/A"/>
    <x v="2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s v="GB"/>
    <s v="GBP"/>
    <n v="1444510800"/>
    <n v="1442062898"/>
    <b v="0"/>
    <n v="19"/>
    <b v="0"/>
    <s v="film &amp; video/drama"/>
    <n v="77.11"/>
    <x v="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s v="GB"/>
    <s v="GBP"/>
    <n v="1487365200"/>
    <n v="1483734100"/>
    <b v="0"/>
    <n v="8"/>
    <b v="0"/>
    <s v="film &amp; video/drama"/>
    <n v="32.75"/>
    <x v="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s v="US"/>
    <s v="USD"/>
    <n v="1412500322"/>
    <n v="1409908322"/>
    <b v="0"/>
    <n v="6"/>
    <b v="0"/>
    <s v="film &amp; video/drama"/>
    <n v="46.5"/>
    <x v="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US"/>
    <s v="USD"/>
    <n v="1472698702"/>
    <n v="1470106702"/>
    <b v="0"/>
    <n v="0"/>
    <b v="0"/>
    <s v="film &amp; video/drama"/>
    <s v="N/A"/>
    <x v="2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s v="US"/>
    <s v="USD"/>
    <n v="1410746403"/>
    <n v="1408154403"/>
    <b v="0"/>
    <n v="18"/>
    <b v="0"/>
    <s v="film &amp; video/drama"/>
    <n v="87.31"/>
    <x v="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s v="US"/>
    <s v="USD"/>
    <n v="1423424329"/>
    <n v="1421696329"/>
    <b v="0"/>
    <n v="7"/>
    <b v="0"/>
    <s v="film &amp; video/drama"/>
    <n v="54.29"/>
    <x v="2"/>
    <x v="0"/>
    <s v="drama"/>
    <x v="201"/>
    <d v="2015-02-08T19:38:49"/>
  </r>
  <r>
    <n v="202"/>
    <s v="Modern Gangsters"/>
    <s v="new web series created by jonney terry"/>
    <n v="6000"/>
    <n v="0"/>
    <n v="0"/>
    <s v="US"/>
    <s v="USD"/>
    <n v="1444337940"/>
    <n v="1441750564"/>
    <b v="0"/>
    <n v="0"/>
    <b v="0"/>
    <s v="film &amp; video/drama"/>
    <s v="N/A"/>
    <x v="2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s v="GB"/>
    <s v="GBP"/>
    <n v="1422562864"/>
    <n v="1417378864"/>
    <b v="0"/>
    <n v="8"/>
    <b v="0"/>
    <s v="film &amp; video/drama"/>
    <n v="93.25"/>
    <x v="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s v="AU"/>
    <s v="AUD"/>
    <n v="1470319203"/>
    <n v="1467727203"/>
    <b v="0"/>
    <n v="1293"/>
    <b v="0"/>
    <s v="film &amp; video/drama"/>
    <n v="117.68"/>
    <x v="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s v="US"/>
    <s v="USD"/>
    <n v="1444144222"/>
    <n v="1441120222"/>
    <b v="0"/>
    <n v="17"/>
    <b v="0"/>
    <s v="film &amp; video/drama"/>
    <n v="76.47"/>
    <x v="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s v="US"/>
    <s v="USD"/>
    <n v="1470441983"/>
    <n v="1468627583"/>
    <b v="0"/>
    <n v="0"/>
    <b v="0"/>
    <s v="film &amp; video/drama"/>
    <s v="N/A"/>
    <x v="2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s v="CA"/>
    <s v="CAD"/>
    <n v="1420346638"/>
    <n v="1417754638"/>
    <b v="0"/>
    <n v="13"/>
    <b v="0"/>
    <s v="film &amp; video/drama"/>
    <n v="163.85"/>
    <x v="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s v="AU"/>
    <s v="AUD"/>
    <n v="1418719967"/>
    <n v="1416127967"/>
    <b v="0"/>
    <n v="0"/>
    <b v="0"/>
    <s v="film &amp; video/drama"/>
    <s v="N/A"/>
    <x v="2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US"/>
    <s v="USD"/>
    <n v="1436566135"/>
    <n v="1433974135"/>
    <b v="0"/>
    <n v="0"/>
    <b v="0"/>
    <s v="film &amp; video/drama"/>
    <s v="N/A"/>
    <x v="2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s v="US"/>
    <s v="USD"/>
    <n v="1443675600"/>
    <n v="1441157592"/>
    <b v="0"/>
    <n v="33"/>
    <b v="0"/>
    <s v="film &amp; video/drama"/>
    <n v="91.82"/>
    <x v="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s v="US"/>
    <s v="USD"/>
    <n v="1442634617"/>
    <n v="1440042617"/>
    <b v="0"/>
    <n v="12"/>
    <b v="0"/>
    <s v="film &amp; video/drama"/>
    <n v="185.83"/>
    <x v="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s v="US"/>
    <s v="USD"/>
    <n v="1460837320"/>
    <n v="1455656920"/>
    <b v="0"/>
    <n v="1"/>
    <b v="0"/>
    <s v="film &amp; video/drama"/>
    <n v="1"/>
    <x v="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s v="US"/>
    <s v="USD"/>
    <n v="1439734001"/>
    <n v="1437142547"/>
    <b v="0"/>
    <n v="1"/>
    <b v="0"/>
    <s v="film &amp; video/drama"/>
    <n v="20"/>
    <x v="2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s v="US"/>
    <s v="USD"/>
    <n v="1425655349"/>
    <n v="1420471349"/>
    <b v="0"/>
    <n v="1"/>
    <b v="0"/>
    <s v="film &amp; video/drama"/>
    <n v="1"/>
    <x v="2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s v="GB"/>
    <s v="GBP"/>
    <n v="1455753540"/>
    <n v="1452058282"/>
    <b v="0"/>
    <n v="1"/>
    <b v="0"/>
    <s v="film &amp; video/drama"/>
    <n v="10"/>
    <x v="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s v="US"/>
    <s v="USD"/>
    <n v="1429740037"/>
    <n v="1425423637"/>
    <b v="0"/>
    <n v="84"/>
    <b v="0"/>
    <s v="film &amp; video/drama"/>
    <n v="331.54"/>
    <x v="2"/>
    <x v="0"/>
    <s v="drama"/>
    <x v="216"/>
    <d v="2015-04-22T22:00:37"/>
  </r>
  <r>
    <n v="217"/>
    <s v="Bitch"/>
    <s v="A roadmovie by paw"/>
    <n v="100000"/>
    <n v="11943"/>
    <n v="12"/>
    <s v="SE"/>
    <s v="SEK"/>
    <n v="1419780149"/>
    <n v="1417101749"/>
    <b v="0"/>
    <n v="38"/>
    <b v="0"/>
    <s v="film &amp; video/drama"/>
    <n v="314.29000000000002"/>
    <x v="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s v="US"/>
    <s v="USD"/>
    <n v="1431702289"/>
    <n v="1426518289"/>
    <b v="0"/>
    <n v="1"/>
    <b v="0"/>
    <s v="film &amp; video/drama"/>
    <n v="100"/>
    <x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s v="US"/>
    <s v="USD"/>
    <n v="1459493940"/>
    <n v="1456732225"/>
    <b v="0"/>
    <n v="76"/>
    <b v="0"/>
    <s v="film &amp; video/drama"/>
    <n v="115.99"/>
    <x v="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s v="US"/>
    <s v="USD"/>
    <n v="1440101160"/>
    <n v="1436542030"/>
    <b v="0"/>
    <n v="3"/>
    <b v="0"/>
    <s v="film &amp; video/drama"/>
    <n v="120"/>
    <x v="2"/>
    <x v="0"/>
    <s v="drama"/>
    <x v="220"/>
    <d v="2015-08-20T20:06:00"/>
  </r>
  <r>
    <n v="221"/>
    <s v="Archetypes"/>
    <s v="Film about Schizophrenia with Surreal Twists!"/>
    <n v="50000"/>
    <n v="0"/>
    <n v="0"/>
    <s v="US"/>
    <s v="USD"/>
    <n v="1427569564"/>
    <n v="1422389164"/>
    <b v="0"/>
    <n v="0"/>
    <b v="0"/>
    <s v="film &amp; video/drama"/>
    <s v="N/A"/>
    <x v="2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s v="US"/>
    <s v="USD"/>
    <n v="1427423940"/>
    <n v="1422383318"/>
    <b v="0"/>
    <n v="2"/>
    <b v="0"/>
    <s v="film &amp; video/drama"/>
    <n v="65"/>
    <x v="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s v="US"/>
    <s v="USD"/>
    <n v="1463879100"/>
    <n v="1461287350"/>
    <b v="0"/>
    <n v="0"/>
    <b v="0"/>
    <s v="film &amp; video/drama"/>
    <s v="N/A"/>
    <x v="2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AU"/>
    <s v="AUD"/>
    <n v="1436506726"/>
    <n v="1431322726"/>
    <b v="0"/>
    <n v="0"/>
    <b v="0"/>
    <s v="film &amp; video/drama"/>
    <s v="N/A"/>
    <x v="2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s v="US"/>
    <s v="USD"/>
    <n v="1460153054"/>
    <n v="1457564654"/>
    <b v="0"/>
    <n v="0"/>
    <b v="0"/>
    <s v="film &amp; video/drama"/>
    <s v="N/A"/>
    <x v="2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s v="GB"/>
    <s v="GBP"/>
    <n v="1433064540"/>
    <n v="1428854344"/>
    <b v="0"/>
    <n v="2"/>
    <b v="0"/>
    <s v="film &amp; video/drama"/>
    <n v="125"/>
    <x v="2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US"/>
    <s v="USD"/>
    <n v="1436477241"/>
    <n v="1433885241"/>
    <b v="0"/>
    <n v="0"/>
    <b v="0"/>
    <s v="film &amp; video/drama"/>
    <s v="N/A"/>
    <x v="2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s v="GB"/>
    <s v="GBP"/>
    <n v="1433176105"/>
    <n v="1427992105"/>
    <b v="0"/>
    <n v="0"/>
    <b v="0"/>
    <s v="film &amp; video/drama"/>
    <s v="N/A"/>
    <x v="2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s v="DE"/>
    <s v="EUR"/>
    <n v="1455402297"/>
    <n v="1452810297"/>
    <b v="0"/>
    <n v="0"/>
    <b v="0"/>
    <s v="film &amp; video/drama"/>
    <s v="N/A"/>
    <x v="2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s v="US"/>
    <s v="USD"/>
    <n v="1433443151"/>
    <n v="1430851151"/>
    <b v="0"/>
    <n v="2"/>
    <b v="0"/>
    <s v="film &amp; video/drama"/>
    <n v="30"/>
    <x v="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US"/>
    <s v="USD"/>
    <n v="1451775651"/>
    <n v="1449183651"/>
    <b v="0"/>
    <n v="0"/>
    <b v="0"/>
    <s v="film &amp; video/drama"/>
    <s v="N/A"/>
    <x v="2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s v="GB"/>
    <s v="GBP"/>
    <n v="1425066546"/>
    <n v="1422474546"/>
    <b v="0"/>
    <n v="7"/>
    <b v="0"/>
    <s v="film &amp; video/drama"/>
    <n v="15.71"/>
    <x v="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s v="US"/>
    <s v="USD"/>
    <n v="1475185972"/>
    <n v="1472593972"/>
    <b v="0"/>
    <n v="0"/>
    <b v="0"/>
    <s v="film &amp; video/drama"/>
    <s v="N/A"/>
    <x v="2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s v="US"/>
    <s v="USD"/>
    <n v="1434847859"/>
    <n v="1431391859"/>
    <b v="0"/>
    <n v="5"/>
    <b v="0"/>
    <s v="film &amp; video/drama"/>
    <n v="80.2"/>
    <x v="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s v="US"/>
    <s v="USD"/>
    <n v="1436478497"/>
    <n v="1433886497"/>
    <b v="0"/>
    <n v="0"/>
    <b v="0"/>
    <s v="film &amp; video/drama"/>
    <s v="N/A"/>
    <x v="2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US"/>
    <s v="USD"/>
    <n v="1451952000"/>
    <n v="1447380099"/>
    <b v="0"/>
    <n v="0"/>
    <b v="0"/>
    <s v="film &amp; video/drama"/>
    <s v="N/A"/>
    <x v="2"/>
    <x v="0"/>
    <s v="drama"/>
    <x v="236"/>
    <d v="2016-01-05T00:00:00"/>
  </r>
  <r>
    <n v="237"/>
    <s v="Making The Choice"/>
    <s v="Making The Choice is a christian short film series."/>
    <n v="15000"/>
    <n v="50"/>
    <n v="0"/>
    <s v="US"/>
    <s v="USD"/>
    <n v="1457445069"/>
    <n v="1452261069"/>
    <b v="0"/>
    <n v="1"/>
    <b v="0"/>
    <s v="film &amp; video/drama"/>
    <n v="50"/>
    <x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s v="US"/>
    <s v="USD"/>
    <n v="1483088400"/>
    <n v="1481324760"/>
    <b v="0"/>
    <n v="0"/>
    <b v="0"/>
    <s v="film &amp; video/drama"/>
    <s v="N/A"/>
    <x v="2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s v="AU"/>
    <s v="AUD"/>
    <n v="1446984000"/>
    <n v="1445308730"/>
    <b v="0"/>
    <n v="5"/>
    <b v="0"/>
    <s v="film &amp; video/drama"/>
    <n v="50"/>
    <x v="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s v="US"/>
    <s v="USD"/>
    <n v="1367773211"/>
    <n v="1363885211"/>
    <b v="1"/>
    <n v="137"/>
    <b v="1"/>
    <s v="film &amp; video/documentary"/>
    <n v="117.85"/>
    <x v="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s v="US"/>
    <s v="USD"/>
    <n v="1419180304"/>
    <n v="1415292304"/>
    <b v="1"/>
    <n v="376"/>
    <b v="1"/>
    <s v="film &amp; video/documentary"/>
    <n v="109.04"/>
    <x v="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s v="US"/>
    <s v="USD"/>
    <n v="1324381790"/>
    <n v="1321357790"/>
    <b v="1"/>
    <n v="202"/>
    <b v="1"/>
    <s v="film &amp; video/documentary"/>
    <n v="73.02"/>
    <x v="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s v="US"/>
    <s v="USD"/>
    <n v="1393031304"/>
    <n v="1390439304"/>
    <b v="1"/>
    <n v="328"/>
    <b v="1"/>
    <s v="film &amp; video/documentary"/>
    <n v="78.2"/>
    <x v="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s v="US"/>
    <s v="USD"/>
    <n v="1268723160"/>
    <n v="1265269559"/>
    <b v="1"/>
    <n v="84"/>
    <b v="1"/>
    <s v="film &amp; video/documentary"/>
    <n v="47.4"/>
    <x v="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s v="US"/>
    <s v="USD"/>
    <n v="1345079785"/>
    <n v="1342487785"/>
    <b v="1"/>
    <n v="96"/>
    <b v="1"/>
    <s v="film &amp; video/documentary"/>
    <n v="54.02"/>
    <x v="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s v="US"/>
    <s v="USD"/>
    <n v="1292665405"/>
    <n v="1288341805"/>
    <b v="1"/>
    <n v="223"/>
    <b v="1"/>
    <s v="film &amp; video/documentary"/>
    <n v="68.489999999999995"/>
    <x v="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s v="US"/>
    <s v="USD"/>
    <n v="1287200340"/>
    <n v="1284042614"/>
    <b v="1"/>
    <n v="62"/>
    <b v="1"/>
    <s v="film &amp; video/documentary"/>
    <n v="108.15"/>
    <x v="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s v="US"/>
    <s v="USD"/>
    <n v="1325961309"/>
    <n v="1322073309"/>
    <b v="1"/>
    <n v="146"/>
    <b v="1"/>
    <s v="film &amp; video/documentary"/>
    <n v="589.95000000000005"/>
    <x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s v="US"/>
    <s v="USD"/>
    <n v="1282498800"/>
    <n v="1275603020"/>
    <b v="1"/>
    <n v="235"/>
    <b v="1"/>
    <s v="film &amp; video/documentary"/>
    <n v="48.05"/>
    <x v="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s v="US"/>
    <s v="USD"/>
    <n v="1370525691"/>
    <n v="1367933691"/>
    <b v="1"/>
    <n v="437"/>
    <b v="1"/>
    <s v="film &amp; video/documentary"/>
    <n v="72.48"/>
    <x v="0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s v="US"/>
    <s v="USD"/>
    <n v="1337194800"/>
    <n v="1334429646"/>
    <b v="1"/>
    <n v="77"/>
    <b v="1"/>
    <s v="film &amp; video/documentary"/>
    <n v="57.08"/>
    <x v="0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s v="US"/>
    <s v="USD"/>
    <n v="1275364740"/>
    <n v="1269878058"/>
    <b v="1"/>
    <n v="108"/>
    <b v="1"/>
    <s v="film &amp; video/documentary"/>
    <n v="85.44"/>
    <x v="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s v="US"/>
    <s v="USD"/>
    <n v="1329320235"/>
    <n v="1326728235"/>
    <b v="1"/>
    <n v="7"/>
    <b v="1"/>
    <s v="film &amp; video/documentary"/>
    <n v="215.86"/>
    <x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s v="US"/>
    <s v="USD"/>
    <n v="1445047200"/>
    <n v="1442443910"/>
    <b v="1"/>
    <n v="314"/>
    <b v="1"/>
    <s v="film &amp; video/documentary"/>
    <n v="89.39"/>
    <x v="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s v="US"/>
    <s v="USD"/>
    <n v="1300275482"/>
    <n v="1297687082"/>
    <b v="1"/>
    <n v="188"/>
    <b v="1"/>
    <s v="film &amp; video/documentary"/>
    <n v="45.42"/>
    <x v="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s v="US"/>
    <s v="USD"/>
    <n v="1363458467"/>
    <n v="1360866467"/>
    <b v="1"/>
    <n v="275"/>
    <b v="1"/>
    <s v="film &amp; video/documentary"/>
    <n v="65.760000000000005"/>
    <x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s v="US"/>
    <s v="USD"/>
    <n v="1463670162"/>
    <n v="1461078162"/>
    <b v="1"/>
    <n v="560"/>
    <b v="1"/>
    <s v="film &amp; video/documentary"/>
    <n v="66.7"/>
    <x v="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s v="US"/>
    <s v="USD"/>
    <n v="1308359666"/>
    <n v="1305767666"/>
    <b v="1"/>
    <n v="688"/>
    <b v="1"/>
    <s v="film &amp; video/documentary"/>
    <n v="83.35"/>
    <x v="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s v="US"/>
    <s v="USD"/>
    <n v="1428514969"/>
    <n v="1425922969"/>
    <b v="1"/>
    <n v="942"/>
    <b v="1"/>
    <s v="film &amp; video/documentary"/>
    <n v="105.05"/>
    <x v="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s v="US"/>
    <s v="USD"/>
    <n v="1279360740"/>
    <n v="1275415679"/>
    <b v="1"/>
    <n v="88"/>
    <b v="1"/>
    <s v="film &amp; video/documentary"/>
    <n v="120.91"/>
    <x v="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s v="US"/>
    <s v="USD"/>
    <n v="1339080900"/>
    <n v="1334783704"/>
    <b v="1"/>
    <n v="220"/>
    <b v="1"/>
    <s v="film &amp; video/documentary"/>
    <n v="97.64"/>
    <x v="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s v="US"/>
    <s v="USD"/>
    <n v="1298699828"/>
    <n v="1294811828"/>
    <b v="1"/>
    <n v="145"/>
    <b v="1"/>
    <s v="film &amp; video/documentary"/>
    <n v="41.38"/>
    <x v="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s v="US"/>
    <s v="USD"/>
    <n v="1348786494"/>
    <n v="1346194494"/>
    <b v="1"/>
    <n v="963"/>
    <b v="1"/>
    <s v="film &amp; video/documentary"/>
    <n v="30.65"/>
    <x v="0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s v="US"/>
    <s v="USD"/>
    <n v="1336747995"/>
    <n v="1334155995"/>
    <b v="1"/>
    <n v="91"/>
    <b v="1"/>
    <s v="film &amp; video/documentary"/>
    <n v="64.95"/>
    <x v="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s v="US"/>
    <s v="USD"/>
    <n v="1273522560"/>
    <n v="1269928430"/>
    <b v="1"/>
    <n v="58"/>
    <b v="1"/>
    <s v="film &amp; video/documentary"/>
    <n v="95.78"/>
    <x v="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s v="US"/>
    <s v="USD"/>
    <n v="1271994660"/>
    <n v="1264565507"/>
    <b v="1"/>
    <n v="36"/>
    <b v="1"/>
    <s v="film &amp; video/documentary"/>
    <n v="40.42"/>
    <x v="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s v="GB"/>
    <s v="GBP"/>
    <n v="1403693499"/>
    <n v="1401101499"/>
    <b v="1"/>
    <n v="165"/>
    <b v="1"/>
    <s v="film &amp; video/documentary"/>
    <n v="78.58"/>
    <x v="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s v="US"/>
    <s v="USD"/>
    <n v="1320640778"/>
    <n v="1316749178"/>
    <b v="1"/>
    <n v="111"/>
    <b v="1"/>
    <s v="film &amp; video/documentary"/>
    <n v="50.18"/>
    <x v="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s v="AU"/>
    <s v="AUD"/>
    <n v="1487738622"/>
    <n v="1485146622"/>
    <b v="1"/>
    <n v="1596"/>
    <b v="1"/>
    <s v="film &amp; video/documentary"/>
    <n v="92.25"/>
    <x v="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s v="US"/>
    <s v="USD"/>
    <n v="1306296000"/>
    <n v="1301950070"/>
    <b v="1"/>
    <n v="61"/>
    <b v="1"/>
    <s v="film &amp; video/documentary"/>
    <n v="57.54"/>
    <x v="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s v="US"/>
    <s v="USD"/>
    <n v="1388649600"/>
    <n v="1386123861"/>
    <b v="1"/>
    <n v="287"/>
    <b v="1"/>
    <s v="film &amp; video/documentary"/>
    <n v="109.42"/>
    <x v="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s v="US"/>
    <s v="USD"/>
    <n v="1272480540"/>
    <n v="1267220191"/>
    <b v="1"/>
    <n v="65"/>
    <b v="1"/>
    <s v="film &amp; video/documentary"/>
    <n v="81.89"/>
    <x v="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s v="US"/>
    <s v="USD"/>
    <n v="1309694266"/>
    <n v="1307102266"/>
    <b v="1"/>
    <n v="118"/>
    <b v="1"/>
    <s v="film &amp; video/documentary"/>
    <n v="45.67"/>
    <x v="0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s v="US"/>
    <s v="USD"/>
    <n v="1333609140"/>
    <n v="1330638829"/>
    <b v="1"/>
    <n v="113"/>
    <b v="1"/>
    <s v="film &amp; video/documentary"/>
    <n v="55.22"/>
    <x v="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s v="US"/>
    <s v="USD"/>
    <n v="1352511966"/>
    <n v="1349916366"/>
    <b v="1"/>
    <n v="332"/>
    <b v="1"/>
    <s v="film &amp; video/documentary"/>
    <n v="65.3"/>
    <x v="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s v="US"/>
    <s v="USD"/>
    <n v="1335574674"/>
    <n v="1330394274"/>
    <b v="1"/>
    <n v="62"/>
    <b v="1"/>
    <s v="film &amp; video/documentary"/>
    <n v="95.23"/>
    <x v="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s v="US"/>
    <s v="USD"/>
    <n v="1432416219"/>
    <n v="1429824219"/>
    <b v="1"/>
    <n v="951"/>
    <b v="1"/>
    <s v="film &amp; video/documentary"/>
    <n v="75.44"/>
    <x v="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s v="US"/>
    <s v="USD"/>
    <n v="1350003539"/>
    <n v="1347411539"/>
    <b v="1"/>
    <n v="415"/>
    <b v="1"/>
    <s v="film &amp; video/documentary"/>
    <n v="97.82"/>
    <x v="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s v="US"/>
    <s v="USD"/>
    <n v="1488160860"/>
    <n v="1485237096"/>
    <b v="1"/>
    <n v="305"/>
    <b v="1"/>
    <s v="film &amp; video/documentary"/>
    <n v="87.69"/>
    <x v="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s v="US"/>
    <s v="USD"/>
    <n v="1401459035"/>
    <n v="1397571035"/>
    <b v="1"/>
    <n v="2139"/>
    <b v="1"/>
    <s v="film &amp; video/documentary"/>
    <n v="54.75"/>
    <x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s v="US"/>
    <s v="USD"/>
    <n v="1249932360"/>
    <n v="1242532513"/>
    <b v="1"/>
    <n v="79"/>
    <b v="1"/>
    <s v="film &amp; video/documentary"/>
    <n v="83.95"/>
    <x v="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s v="US"/>
    <s v="USD"/>
    <n v="1266876000"/>
    <n v="1263679492"/>
    <b v="1"/>
    <n v="179"/>
    <b v="1"/>
    <s v="film &amp; video/documentary"/>
    <n v="254.39"/>
    <x v="0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s v="US"/>
    <s v="USD"/>
    <n v="1306904340"/>
    <n v="1305219744"/>
    <b v="1"/>
    <n v="202"/>
    <b v="1"/>
    <s v="film &amp; video/documentary"/>
    <n v="101.83"/>
    <x v="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s v="US"/>
    <s v="USD"/>
    <n v="1327167780"/>
    <n v="1325007780"/>
    <b v="1"/>
    <n v="760"/>
    <b v="1"/>
    <s v="film &amp; video/documentary"/>
    <n v="55.07"/>
    <x v="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s v="US"/>
    <s v="USD"/>
    <n v="1379614128"/>
    <n v="1377022128"/>
    <b v="1"/>
    <n v="563"/>
    <b v="1"/>
    <s v="film &amp; video/documentary"/>
    <n v="56.9"/>
    <x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s v="US"/>
    <s v="USD"/>
    <n v="1364236524"/>
    <n v="1360352124"/>
    <b v="1"/>
    <n v="135"/>
    <b v="1"/>
    <s v="film &amp; video/documentary"/>
    <n v="121.28"/>
    <x v="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s v="US"/>
    <s v="USD"/>
    <n v="1351828800"/>
    <n v="1349160018"/>
    <b v="1"/>
    <n v="290"/>
    <b v="1"/>
    <s v="film &amp; video/documentary"/>
    <n v="91.19"/>
    <x v="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s v="US"/>
    <s v="USD"/>
    <n v="1340683393"/>
    <n v="1337659393"/>
    <b v="1"/>
    <n v="447"/>
    <b v="1"/>
    <s v="film &amp; video/documentary"/>
    <n v="115.45"/>
    <x v="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s v="GB"/>
    <s v="GBP"/>
    <n v="1383389834"/>
    <n v="1380797834"/>
    <b v="1"/>
    <n v="232"/>
    <b v="1"/>
    <s v="film &amp; video/documentary"/>
    <n v="67.77"/>
    <x v="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s v="US"/>
    <s v="USD"/>
    <n v="1296633540"/>
    <n v="1292316697"/>
    <b v="1"/>
    <n v="168"/>
    <b v="1"/>
    <s v="film &amp; video/documentary"/>
    <n v="28.58"/>
    <x v="0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s v="US"/>
    <s v="USD"/>
    <n v="1367366460"/>
    <n v="1365791246"/>
    <b v="1"/>
    <n v="128"/>
    <b v="1"/>
    <s v="film &amp; video/documentary"/>
    <n v="46.88"/>
    <x v="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s v="US"/>
    <s v="USD"/>
    <n v="1319860740"/>
    <n v="1317064599"/>
    <b v="1"/>
    <n v="493"/>
    <b v="1"/>
    <s v="film &amp; video/documentary"/>
    <n v="154.41999999999999"/>
    <x v="0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s v="US"/>
    <s v="USD"/>
    <n v="1398009714"/>
    <n v="1395417714"/>
    <b v="1"/>
    <n v="131"/>
    <b v="1"/>
    <s v="film &amp; video/documentary"/>
    <n v="201.22"/>
    <x v="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s v="US"/>
    <s v="USD"/>
    <n v="1279555200"/>
    <n v="1276480894"/>
    <b v="1"/>
    <n v="50"/>
    <b v="1"/>
    <s v="film &amp; video/documentary"/>
    <n v="100"/>
    <x v="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s v="US"/>
    <s v="USD"/>
    <n v="1383264000"/>
    <n v="1378080409"/>
    <b v="1"/>
    <n v="665"/>
    <b v="1"/>
    <s v="film &amp; video/documentary"/>
    <n v="100.08"/>
    <x v="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s v="US"/>
    <s v="USD"/>
    <n v="1347017083"/>
    <n v="1344857083"/>
    <b v="1"/>
    <n v="129"/>
    <b v="1"/>
    <s v="film &amp; video/documentary"/>
    <n v="230.09"/>
    <x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s v="US"/>
    <s v="USD"/>
    <n v="1430452740"/>
    <n v="1427390901"/>
    <b v="1"/>
    <n v="142"/>
    <b v="1"/>
    <s v="film &amp; video/documentary"/>
    <n v="141.75"/>
    <x v="0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s v="US"/>
    <s v="USD"/>
    <n v="1399669200"/>
    <n v="1394536048"/>
    <b v="1"/>
    <n v="2436"/>
    <b v="1"/>
    <s v="film &amp; video/documentary"/>
    <n v="56.34"/>
    <x v="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s v="US"/>
    <s v="USD"/>
    <n v="1289975060"/>
    <n v="1287379460"/>
    <b v="1"/>
    <n v="244"/>
    <b v="1"/>
    <s v="film &amp; video/documentary"/>
    <n v="73.34"/>
    <x v="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s v="US"/>
    <s v="USD"/>
    <n v="1303686138"/>
    <n v="1301007738"/>
    <b v="1"/>
    <n v="298"/>
    <b v="1"/>
    <s v="film &amp; video/documentary"/>
    <n v="85.34"/>
    <x v="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s v="US"/>
    <s v="USD"/>
    <n v="1363711335"/>
    <n v="1360258935"/>
    <b v="1"/>
    <n v="251"/>
    <b v="1"/>
    <s v="film &amp; video/documentary"/>
    <n v="61.5"/>
    <x v="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s v="US"/>
    <s v="USD"/>
    <n v="1330115638"/>
    <n v="1327523638"/>
    <b v="1"/>
    <n v="108"/>
    <b v="1"/>
    <s v="film &amp; video/documentary"/>
    <n v="93.02"/>
    <x v="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s v="US"/>
    <s v="USD"/>
    <n v="1338601346"/>
    <n v="1336009346"/>
    <b v="1"/>
    <n v="82"/>
    <b v="1"/>
    <s v="film &amp; video/documentary"/>
    <n v="50.29"/>
    <x v="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s v="US"/>
    <s v="USD"/>
    <n v="1346464800"/>
    <n v="1343096197"/>
    <b v="1"/>
    <n v="74"/>
    <b v="1"/>
    <s v="film &amp; video/documentary"/>
    <n v="106.43"/>
    <x v="0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s v="US"/>
    <s v="USD"/>
    <n v="1331392049"/>
    <n v="1328800049"/>
    <b v="1"/>
    <n v="189"/>
    <b v="1"/>
    <s v="film &amp; video/documentary"/>
    <n v="51.72"/>
    <x v="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s v="US"/>
    <s v="USD"/>
    <n v="1363806333"/>
    <n v="1362081933"/>
    <b v="1"/>
    <n v="80"/>
    <b v="1"/>
    <s v="film &amp; video/documentary"/>
    <n v="36.61"/>
    <x v="0"/>
    <x v="0"/>
    <s v="documentary"/>
    <x v="306"/>
    <d v="2013-03-20T19:05:33"/>
  </r>
  <r>
    <n v="307"/>
    <s v="Grammar Revolution"/>
    <s v="Why is grammar important?"/>
    <n v="22000"/>
    <n v="24490"/>
    <n v="111"/>
    <s v="US"/>
    <s v="USD"/>
    <n v="1360276801"/>
    <n v="1357684801"/>
    <b v="1"/>
    <n v="576"/>
    <b v="1"/>
    <s v="film &amp; video/documentary"/>
    <n v="42.52"/>
    <x v="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s v="US"/>
    <s v="USD"/>
    <n v="1299775210"/>
    <n v="1295887210"/>
    <b v="1"/>
    <n v="202"/>
    <b v="1"/>
    <s v="film &amp; video/documentary"/>
    <n v="62.71"/>
    <x v="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s v="US"/>
    <s v="USD"/>
    <n v="1346695334"/>
    <n v="1344880934"/>
    <b v="1"/>
    <n v="238"/>
    <b v="1"/>
    <s v="film &amp; video/documentary"/>
    <n v="89.96"/>
    <x v="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s v="US"/>
    <s v="USD"/>
    <n v="1319076000"/>
    <n v="1317788623"/>
    <b v="1"/>
    <n v="36"/>
    <b v="1"/>
    <s v="film &amp; video/documentary"/>
    <n v="28.92"/>
    <x v="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s v="US"/>
    <s v="USD"/>
    <n v="1325404740"/>
    <n v="1321852592"/>
    <b v="1"/>
    <n v="150"/>
    <b v="1"/>
    <s v="film &amp; video/documentary"/>
    <n v="138.80000000000001"/>
    <x v="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s v="US"/>
    <s v="USD"/>
    <n v="1365973432"/>
    <n v="1363381432"/>
    <b v="1"/>
    <n v="146"/>
    <b v="1"/>
    <s v="film &amp; video/documentary"/>
    <n v="61.3"/>
    <x v="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s v="US"/>
    <s v="USD"/>
    <n v="1281542340"/>
    <n v="1277702894"/>
    <b v="1"/>
    <n v="222"/>
    <b v="1"/>
    <s v="film &amp; video/documentary"/>
    <n v="80.2"/>
    <x v="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s v="US"/>
    <s v="USD"/>
    <n v="1362167988"/>
    <n v="1359575988"/>
    <b v="1"/>
    <n v="120"/>
    <b v="1"/>
    <s v="film &amp; video/documentary"/>
    <n v="32.1"/>
    <x v="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s v="US"/>
    <s v="USD"/>
    <n v="1345660334"/>
    <n v="1343068334"/>
    <b v="1"/>
    <n v="126"/>
    <b v="1"/>
    <s v="film &amp; video/documentary"/>
    <n v="200.89"/>
    <x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s v="CA"/>
    <s v="CAD"/>
    <n v="1418273940"/>
    <n v="1415398197"/>
    <b v="1"/>
    <n v="158"/>
    <b v="1"/>
    <s v="film &amp; video/documentary"/>
    <n v="108.01"/>
    <x v="0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s v="US"/>
    <s v="USD"/>
    <n v="1386778483"/>
    <n v="1384186483"/>
    <b v="1"/>
    <n v="316"/>
    <b v="1"/>
    <s v="film &amp; video/documentary"/>
    <n v="95.7"/>
    <x v="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s v="US"/>
    <s v="USD"/>
    <n v="1364342151"/>
    <n v="1361753751"/>
    <b v="1"/>
    <n v="284"/>
    <b v="1"/>
    <s v="film &amp; video/documentary"/>
    <n v="49.88"/>
    <x v="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s v="US"/>
    <s v="USD"/>
    <n v="1265097540"/>
    <n v="1257538029"/>
    <b v="1"/>
    <n v="51"/>
    <b v="1"/>
    <s v="film &amp; video/documentary"/>
    <n v="110.47"/>
    <x v="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s v="GB"/>
    <s v="GBP"/>
    <n v="1450825200"/>
    <n v="1448284433"/>
    <b v="1"/>
    <n v="158"/>
    <b v="1"/>
    <s v="film &amp; video/documentary"/>
    <n v="134.91"/>
    <x v="0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s v="DE"/>
    <s v="EUR"/>
    <n v="1478605386"/>
    <n v="1475577786"/>
    <b v="1"/>
    <n v="337"/>
    <b v="1"/>
    <s v="film &amp; video/documentary"/>
    <n v="106.62"/>
    <x v="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s v="US"/>
    <s v="USD"/>
    <n v="1463146848"/>
    <n v="1460554848"/>
    <b v="1"/>
    <n v="186"/>
    <b v="1"/>
    <s v="film &amp; video/documentary"/>
    <n v="145.04"/>
    <x v="0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s v="US"/>
    <s v="USD"/>
    <n v="1482307140"/>
    <n v="1479886966"/>
    <b v="1"/>
    <n v="58"/>
    <b v="1"/>
    <s v="film &amp; video/documentary"/>
    <n v="114.59"/>
    <x v="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s v="US"/>
    <s v="USD"/>
    <n v="1438441308"/>
    <n v="1435590108"/>
    <b v="1"/>
    <n v="82"/>
    <b v="1"/>
    <s v="film &amp; video/documentary"/>
    <n v="105.32"/>
    <x v="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s v="US"/>
    <s v="USD"/>
    <n v="1482208233"/>
    <n v="1479184233"/>
    <b v="1"/>
    <n v="736"/>
    <b v="1"/>
    <s v="film &amp; video/documentary"/>
    <n v="70.92"/>
    <x v="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s v="US"/>
    <s v="USD"/>
    <n v="1489532220"/>
    <n v="1486625606"/>
    <b v="1"/>
    <n v="1151"/>
    <b v="1"/>
    <s v="film &amp; video/documentary"/>
    <n v="147.16999999999999"/>
    <x v="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s v="US"/>
    <s v="USD"/>
    <n v="1427011200"/>
    <n v="1424669929"/>
    <b v="1"/>
    <n v="34"/>
    <b v="1"/>
    <s v="film &amp; video/documentary"/>
    <n v="160.47"/>
    <x v="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s v="US"/>
    <s v="USD"/>
    <n v="1446350400"/>
    <n v="1443739388"/>
    <b v="1"/>
    <n v="498"/>
    <b v="1"/>
    <s v="film &amp; video/documentary"/>
    <n v="156.05000000000001"/>
    <x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s v="US"/>
    <s v="USD"/>
    <n v="1446868800"/>
    <n v="1444821127"/>
    <b v="1"/>
    <n v="167"/>
    <b v="1"/>
    <s v="film &amp; video/documentary"/>
    <n v="63.17"/>
    <x v="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s v="US"/>
    <s v="USD"/>
    <n v="1368763140"/>
    <n v="1366028563"/>
    <b v="1"/>
    <n v="340"/>
    <b v="1"/>
    <s v="film &amp; video/documentary"/>
    <n v="104.82"/>
    <x v="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s v="US"/>
    <s v="USD"/>
    <n v="1466171834"/>
    <n v="1463493434"/>
    <b v="1"/>
    <n v="438"/>
    <b v="1"/>
    <s v="film &amp; video/documentary"/>
    <n v="97.36"/>
    <x v="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s v="US"/>
    <s v="USD"/>
    <n v="1446019200"/>
    <n v="1442420377"/>
    <b v="1"/>
    <n v="555"/>
    <b v="1"/>
    <s v="film &amp; video/documentary"/>
    <n v="203.63"/>
    <x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s v="US"/>
    <s v="USD"/>
    <n v="1460038591"/>
    <n v="1457450191"/>
    <b v="1"/>
    <n v="266"/>
    <b v="1"/>
    <s v="film &amp; video/documentary"/>
    <n v="188.31"/>
    <x v="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s v="US"/>
    <s v="USD"/>
    <n v="1431716400"/>
    <n v="1428423757"/>
    <b v="1"/>
    <n v="69"/>
    <b v="1"/>
    <s v="film &amp; video/documentary"/>
    <n v="146.65"/>
    <x v="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s v="US"/>
    <s v="USD"/>
    <n v="1431122400"/>
    <n v="1428428515"/>
    <b v="1"/>
    <n v="80"/>
    <b v="1"/>
    <s v="film &amp; video/documentary"/>
    <n v="109.19"/>
    <x v="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s v="US"/>
    <s v="USD"/>
    <n v="1447427918"/>
    <n v="1444832318"/>
    <b v="1"/>
    <n v="493"/>
    <b v="1"/>
    <s v="film &amp; video/documentary"/>
    <n v="59.25"/>
    <x v="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s v="US"/>
    <s v="USD"/>
    <n v="1426298708"/>
    <n v="1423710308"/>
    <b v="1"/>
    <n v="31"/>
    <b v="1"/>
    <s v="film &amp; video/documentary"/>
    <n v="97.9"/>
    <x v="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s v="US"/>
    <s v="USD"/>
    <n v="1472864400"/>
    <n v="1468001290"/>
    <b v="1"/>
    <n v="236"/>
    <b v="1"/>
    <s v="film &amp; video/documentary"/>
    <n v="70"/>
    <x v="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s v="US"/>
    <s v="USD"/>
    <n v="1430331268"/>
    <n v="1427739268"/>
    <b v="1"/>
    <n v="89"/>
    <b v="1"/>
    <s v="film &amp; video/documentary"/>
    <n v="72.87"/>
    <x v="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s v="US"/>
    <s v="USD"/>
    <n v="1489006800"/>
    <n v="1486397007"/>
    <b v="1"/>
    <n v="299"/>
    <b v="1"/>
    <s v="film &amp; video/documentary"/>
    <n v="146.35"/>
    <x v="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s v="US"/>
    <s v="USD"/>
    <n v="1412135940"/>
    <n v="1410555998"/>
    <b v="1"/>
    <n v="55"/>
    <b v="1"/>
    <s v="film &amp; video/documentary"/>
    <n v="67.91"/>
    <x v="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s v="US"/>
    <s v="USD"/>
    <n v="1461955465"/>
    <n v="1459363465"/>
    <b v="1"/>
    <n v="325"/>
    <b v="1"/>
    <s v="film &amp; video/documentary"/>
    <n v="169.85"/>
    <x v="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s v="US"/>
    <s v="USD"/>
    <n v="1415934000"/>
    <n v="1413308545"/>
    <b v="1"/>
    <n v="524"/>
    <b v="1"/>
    <s v="film &amp; video/documentary"/>
    <n v="58.41"/>
    <x v="0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s v="US"/>
    <s v="USD"/>
    <n v="1433125200"/>
    <n v="1429312694"/>
    <b v="1"/>
    <n v="285"/>
    <b v="1"/>
    <s v="film &amp; video/documentary"/>
    <n v="119.99"/>
    <x v="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s v="US"/>
    <s v="USD"/>
    <n v="1432161590"/>
    <n v="1429569590"/>
    <b v="1"/>
    <n v="179"/>
    <b v="1"/>
    <s v="film &amp; video/documentary"/>
    <n v="99.86"/>
    <x v="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s v="US"/>
    <s v="USD"/>
    <n v="1444824021"/>
    <n v="1442232021"/>
    <b v="1"/>
    <n v="188"/>
    <b v="1"/>
    <s v="film &amp; video/documentary"/>
    <n v="90.58"/>
    <x v="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s v="US"/>
    <s v="USD"/>
    <n v="1447505609"/>
    <n v="1444910009"/>
    <b v="1"/>
    <n v="379"/>
    <b v="1"/>
    <s v="film &amp; video/documentary"/>
    <n v="117.77"/>
    <x v="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s v="US"/>
    <s v="USD"/>
    <n v="1440165916"/>
    <n v="1437573916"/>
    <b v="1"/>
    <n v="119"/>
    <b v="1"/>
    <s v="film &amp; video/documentary"/>
    <n v="86.55"/>
    <x v="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s v="US"/>
    <s v="USD"/>
    <n v="1487937508"/>
    <n v="1485345508"/>
    <b v="1"/>
    <n v="167"/>
    <b v="1"/>
    <s v="film &amp; video/documentary"/>
    <n v="71.900000000000006"/>
    <x v="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s v="US"/>
    <s v="USD"/>
    <n v="1473566340"/>
    <n v="1470274509"/>
    <b v="1"/>
    <n v="221"/>
    <b v="1"/>
    <s v="film &amp; video/documentary"/>
    <n v="129.82"/>
    <x v="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s v="ES"/>
    <s v="EUR"/>
    <n v="1460066954"/>
    <n v="1456614554"/>
    <b v="1"/>
    <n v="964"/>
    <b v="1"/>
    <s v="film &amp; video/documentary"/>
    <n v="44.91"/>
    <x v="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s v="US"/>
    <s v="USD"/>
    <n v="1412740868"/>
    <n v="1410148868"/>
    <b v="1"/>
    <n v="286"/>
    <b v="1"/>
    <s v="film &amp; video/documentary"/>
    <n v="40.76"/>
    <x v="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s v="US"/>
    <s v="USD"/>
    <n v="1447963219"/>
    <n v="1445367619"/>
    <b v="1"/>
    <n v="613"/>
    <b v="1"/>
    <s v="film &amp; video/documentary"/>
    <n v="103.52"/>
    <x v="0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s v="US"/>
    <s v="USD"/>
    <n v="1460141521"/>
    <n v="1457553121"/>
    <b v="1"/>
    <n v="29"/>
    <b v="1"/>
    <s v="film &amp; video/documentary"/>
    <n v="125.45"/>
    <x v="0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s v="US"/>
    <s v="USD"/>
    <n v="1417420994"/>
    <n v="1414738994"/>
    <b v="1"/>
    <n v="165"/>
    <b v="1"/>
    <s v="film &amp; video/documentary"/>
    <n v="246.61"/>
    <x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s v="US"/>
    <s v="USD"/>
    <n v="1458152193"/>
    <n v="1455563793"/>
    <b v="1"/>
    <n v="97"/>
    <b v="1"/>
    <s v="film &amp; video/documentary"/>
    <n v="79.400000000000006"/>
    <x v="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s v="US"/>
    <s v="USD"/>
    <n v="1429852797"/>
    <n v="1426396797"/>
    <b v="1"/>
    <n v="303"/>
    <b v="1"/>
    <s v="film &amp; video/documentary"/>
    <n v="86.14"/>
    <x v="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s v="US"/>
    <s v="USD"/>
    <n v="1466002800"/>
    <n v="1463517521"/>
    <b v="1"/>
    <n v="267"/>
    <b v="1"/>
    <s v="film &amp; video/documentary"/>
    <n v="193.05"/>
    <x v="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s v="US"/>
    <s v="USD"/>
    <n v="1415941920"/>
    <n v="1414028490"/>
    <b v="1"/>
    <n v="302"/>
    <b v="1"/>
    <s v="film &amp; video/documentary"/>
    <n v="84.02"/>
    <x v="0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s v="US"/>
    <s v="USD"/>
    <n v="1437621060"/>
    <n v="1433799180"/>
    <b v="0"/>
    <n v="87"/>
    <b v="1"/>
    <s v="film &amp; video/documentary"/>
    <n v="139.83000000000001"/>
    <x v="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s v="US"/>
    <s v="USD"/>
    <n v="1416704506"/>
    <n v="1414108906"/>
    <b v="0"/>
    <n v="354"/>
    <b v="1"/>
    <s v="film &amp; video/documentary"/>
    <n v="109.82"/>
    <x v="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s v="US"/>
    <s v="USD"/>
    <n v="1407456000"/>
    <n v="1405573391"/>
    <b v="0"/>
    <n v="86"/>
    <b v="1"/>
    <s v="film &amp; video/documentary"/>
    <n v="139.53"/>
    <x v="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s v="US"/>
    <s v="USD"/>
    <n v="1272828120"/>
    <n v="1268934736"/>
    <b v="0"/>
    <n v="26"/>
    <b v="1"/>
    <s v="film &amp; video/documentary"/>
    <n v="347.85"/>
    <x v="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s v="US"/>
    <s v="USD"/>
    <n v="1403323140"/>
    <n v="1400704672"/>
    <b v="0"/>
    <n v="113"/>
    <b v="1"/>
    <s v="film &amp; video/documentary"/>
    <n v="68.239999999999995"/>
    <x v="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s v="GB"/>
    <s v="GBP"/>
    <n v="1393597999"/>
    <n v="1391005999"/>
    <b v="0"/>
    <n v="65"/>
    <b v="1"/>
    <s v="film &amp; video/documentary"/>
    <n v="239.94"/>
    <x v="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s v="US"/>
    <s v="USD"/>
    <n v="1337540518"/>
    <n v="1334948518"/>
    <b v="0"/>
    <n v="134"/>
    <b v="1"/>
    <s v="film &amp; video/documentary"/>
    <n v="287.31"/>
    <x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s v="US"/>
    <s v="USD"/>
    <n v="1367384340"/>
    <n v="1363960278"/>
    <b v="0"/>
    <n v="119"/>
    <b v="1"/>
    <s v="film &amp; video/documentary"/>
    <n v="86.85"/>
    <x v="0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s v="US"/>
    <s v="USD"/>
    <n v="1426426322"/>
    <n v="1423405922"/>
    <b v="0"/>
    <n v="159"/>
    <b v="1"/>
    <s v="film &amp; video/documentary"/>
    <n v="81.849999999999994"/>
    <x v="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s v="US"/>
    <s v="USD"/>
    <n v="1326633269"/>
    <n v="1324041269"/>
    <b v="0"/>
    <n v="167"/>
    <b v="1"/>
    <s v="film &amp; video/documentary"/>
    <n v="42.87"/>
    <x v="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s v="US"/>
    <s v="USD"/>
    <n v="1483729500"/>
    <n v="1481137500"/>
    <b v="0"/>
    <n v="43"/>
    <b v="1"/>
    <s v="film &amp; video/documentary"/>
    <n v="709.42"/>
    <x v="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s v="US"/>
    <s v="USD"/>
    <n v="1359743139"/>
    <n v="1355855139"/>
    <b v="0"/>
    <n v="1062"/>
    <b v="1"/>
    <s v="film &amp; video/documentary"/>
    <n v="161.26"/>
    <x v="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s v="GB"/>
    <s v="GBP"/>
    <n v="1459872000"/>
    <n v="1456408244"/>
    <b v="0"/>
    <n v="9"/>
    <b v="1"/>
    <s v="film &amp; video/documentary"/>
    <n v="41.78"/>
    <x v="0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s v="US"/>
    <s v="USD"/>
    <n v="1342648398"/>
    <n v="1340056398"/>
    <b v="0"/>
    <n v="89"/>
    <b v="1"/>
    <s v="film &amp; video/documentary"/>
    <n v="89.89"/>
    <x v="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s v="US"/>
    <s v="USD"/>
    <n v="1316208031"/>
    <n v="1312320031"/>
    <b v="0"/>
    <n v="174"/>
    <b v="1"/>
    <s v="film &amp; video/documentary"/>
    <n v="45.05"/>
    <x v="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s v="US"/>
    <s v="USD"/>
    <n v="1393694280"/>
    <n v="1390088311"/>
    <b v="0"/>
    <n v="14"/>
    <b v="1"/>
    <s v="film &amp; video/documentary"/>
    <n v="42.86"/>
    <x v="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s v="GB"/>
    <s v="GBP"/>
    <n v="1472122316"/>
    <n v="1469443916"/>
    <b v="0"/>
    <n v="48"/>
    <b v="1"/>
    <s v="film &amp; video/documentary"/>
    <n v="54.08"/>
    <x v="0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s v="US"/>
    <s v="USD"/>
    <n v="1447484460"/>
    <n v="1444888868"/>
    <b v="0"/>
    <n v="133"/>
    <b v="1"/>
    <s v="film &amp; video/documentary"/>
    <n v="103.22"/>
    <x v="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s v="CA"/>
    <s v="CAD"/>
    <n v="1453765920"/>
    <n v="1451655808"/>
    <b v="0"/>
    <n v="83"/>
    <b v="1"/>
    <s v="film &amp; video/documentary"/>
    <n v="40.4"/>
    <x v="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s v="US"/>
    <s v="USD"/>
    <n v="1336062672"/>
    <n v="1332174672"/>
    <b v="0"/>
    <n v="149"/>
    <b v="1"/>
    <s v="film &amp; video/documentary"/>
    <n v="116.86"/>
    <x v="0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s v="US"/>
    <s v="USD"/>
    <n v="1453569392"/>
    <n v="1451409392"/>
    <b v="0"/>
    <n v="49"/>
    <b v="1"/>
    <s v="film &amp; video/documentary"/>
    <n v="115.51"/>
    <x v="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s v="US"/>
    <s v="USD"/>
    <n v="1343624400"/>
    <n v="1340642717"/>
    <b v="0"/>
    <n v="251"/>
    <b v="1"/>
    <s v="film &amp; video/documentary"/>
    <n v="104.31"/>
    <x v="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s v="US"/>
    <s v="USD"/>
    <n v="1346950900"/>
    <n v="1345741300"/>
    <b v="0"/>
    <n v="22"/>
    <b v="1"/>
    <s v="film &amp; video/documentary"/>
    <n v="69.77"/>
    <x v="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s v="US"/>
    <s v="USD"/>
    <n v="1400467759"/>
    <n v="1398480559"/>
    <b v="0"/>
    <n v="48"/>
    <b v="1"/>
    <s v="film &amp; video/documentary"/>
    <n v="43.02"/>
    <x v="0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s v="US"/>
    <s v="USD"/>
    <n v="1420569947"/>
    <n v="1417977947"/>
    <b v="0"/>
    <n v="383"/>
    <b v="1"/>
    <s v="film &amp; video/documentary"/>
    <n v="58.54"/>
    <x v="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s v="US"/>
    <s v="USD"/>
    <n v="1416582101"/>
    <n v="1413986501"/>
    <b v="0"/>
    <n v="237"/>
    <b v="1"/>
    <s v="film &amp; video/documentary"/>
    <n v="111.8"/>
    <x v="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s v="US"/>
    <s v="USD"/>
    <n v="1439246991"/>
    <n v="1437950991"/>
    <b v="0"/>
    <n v="13"/>
    <b v="1"/>
    <s v="film &amp; video/documentary"/>
    <n v="46.23"/>
    <x v="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s v="US"/>
    <s v="USD"/>
    <n v="1439618400"/>
    <n v="1436976858"/>
    <b v="0"/>
    <n v="562"/>
    <b v="1"/>
    <s v="film &amp; video/documentary"/>
    <n v="144.69"/>
    <x v="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s v="US"/>
    <s v="USD"/>
    <n v="1469670580"/>
    <n v="1467078580"/>
    <b v="0"/>
    <n v="71"/>
    <b v="1"/>
    <s v="film &amp; video/documentary"/>
    <n v="88.85"/>
    <x v="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s v="US"/>
    <s v="USD"/>
    <n v="1394233140"/>
    <n v="1391477450"/>
    <b v="0"/>
    <n v="1510"/>
    <b v="1"/>
    <s v="film &amp; video/documentary"/>
    <n v="81.75"/>
    <x v="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s v="US"/>
    <s v="USD"/>
    <n v="1431046372"/>
    <n v="1429318372"/>
    <b v="0"/>
    <n v="14"/>
    <b v="1"/>
    <s v="film &amp; video/documentary"/>
    <n v="71.430000000000007"/>
    <x v="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s v="US"/>
    <s v="USD"/>
    <n v="1324169940"/>
    <n v="1321578051"/>
    <b v="0"/>
    <n v="193"/>
    <b v="1"/>
    <s v="film &amp; video/documentary"/>
    <n v="104.26"/>
    <x v="0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s v="US"/>
    <s v="USD"/>
    <n v="1315450800"/>
    <n v="1312823571"/>
    <b v="0"/>
    <n v="206"/>
    <b v="1"/>
    <s v="film &amp; video/documentary"/>
    <n v="90.62"/>
    <x v="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s v="US"/>
    <s v="USD"/>
    <n v="1381424452"/>
    <n v="1378746052"/>
    <b v="0"/>
    <n v="351"/>
    <b v="1"/>
    <s v="film &amp; video/documentary"/>
    <n v="157.33000000000001"/>
    <x v="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s v="ES"/>
    <s v="EUR"/>
    <n v="1460918282"/>
    <n v="1455737882"/>
    <b v="0"/>
    <n v="50"/>
    <b v="1"/>
    <s v="film &amp; video/documentary"/>
    <n v="105.18"/>
    <x v="0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s v="US"/>
    <s v="USD"/>
    <n v="1335562320"/>
    <n v="1332452960"/>
    <b v="0"/>
    <n v="184"/>
    <b v="1"/>
    <s v="film &amp; video/documentary"/>
    <n v="58.72"/>
    <x v="0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s v="US"/>
    <s v="USD"/>
    <n v="1341668006"/>
    <n v="1340372006"/>
    <b v="0"/>
    <n v="196"/>
    <b v="1"/>
    <s v="film &amp; video/documentary"/>
    <n v="81.63"/>
    <x v="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s v="US"/>
    <s v="USD"/>
    <n v="1283312640"/>
    <n v="1279651084"/>
    <b v="0"/>
    <n v="229"/>
    <b v="1"/>
    <s v="film &amp; video/documentary"/>
    <n v="56.46"/>
    <x v="0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s v="US"/>
    <s v="USD"/>
    <n v="1430334126"/>
    <n v="1426446126"/>
    <b v="0"/>
    <n v="67"/>
    <b v="1"/>
    <s v="film &amp; video/documentary"/>
    <n v="140.1"/>
    <x v="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s v="GB"/>
    <s v="GBP"/>
    <n v="1481716800"/>
    <n v="1479070867"/>
    <b v="0"/>
    <n v="95"/>
    <b v="1"/>
    <s v="film &amp; video/documentary"/>
    <n v="224.85"/>
    <x v="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s v="US"/>
    <s v="USD"/>
    <n v="1400297400"/>
    <n v="1397661347"/>
    <b v="0"/>
    <n v="62"/>
    <b v="1"/>
    <s v="film &amp; video/documentary"/>
    <n v="181.13"/>
    <x v="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s v="US"/>
    <s v="USD"/>
    <n v="1312747970"/>
    <n v="1310155970"/>
    <b v="0"/>
    <n v="73"/>
    <b v="1"/>
    <s v="film &amp; video/documentary"/>
    <n v="711.04"/>
    <x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s v="US"/>
    <s v="USD"/>
    <n v="1446731817"/>
    <n v="1444913817"/>
    <b v="0"/>
    <n v="43"/>
    <b v="1"/>
    <s v="film &amp; video/documentary"/>
    <n v="65.88"/>
    <x v="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s v="US"/>
    <s v="USD"/>
    <n v="1312960080"/>
    <n v="1308900441"/>
    <b v="0"/>
    <n v="70"/>
    <b v="1"/>
    <s v="film &amp; video/documentary"/>
    <n v="75.19"/>
    <x v="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s v="US"/>
    <s v="USD"/>
    <n v="1391641440"/>
    <n v="1389107062"/>
    <b v="0"/>
    <n v="271"/>
    <b v="1"/>
    <s v="film &amp; video/documentary"/>
    <n v="133.13999999999999"/>
    <x v="0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s v="US"/>
    <s v="USD"/>
    <n v="1394071339"/>
    <n v="1391479339"/>
    <b v="0"/>
    <n v="55"/>
    <b v="1"/>
    <s v="film &amp; video/documentary"/>
    <n v="55.2"/>
    <x v="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s v="US"/>
    <s v="USD"/>
    <n v="1304920740"/>
    <n v="1301975637"/>
    <b v="0"/>
    <n v="35"/>
    <b v="1"/>
    <s v="film &amp; video/documentary"/>
    <n v="86.16"/>
    <x v="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s v="US"/>
    <s v="USD"/>
    <n v="1321739650"/>
    <n v="1316552050"/>
    <b v="0"/>
    <n v="22"/>
    <b v="1"/>
    <s v="film &amp; video/documentary"/>
    <n v="92.32"/>
    <x v="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s v="US"/>
    <s v="USD"/>
    <n v="1383676790"/>
    <n v="1380217190"/>
    <b v="0"/>
    <n v="38"/>
    <b v="1"/>
    <s v="film &amp; video/documentary"/>
    <n v="160.16"/>
    <x v="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s v="GB"/>
    <s v="GBP"/>
    <n v="1469220144"/>
    <n v="1466628144"/>
    <b v="0"/>
    <n v="15"/>
    <b v="1"/>
    <s v="film &amp; video/documentary"/>
    <n v="45.6"/>
    <x v="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s v="CA"/>
    <s v="CAD"/>
    <n v="1434670397"/>
    <n v="1429486397"/>
    <b v="0"/>
    <n v="7"/>
    <b v="1"/>
    <s v="film &amp; video/documentary"/>
    <n v="183.29"/>
    <x v="0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s v="US"/>
    <s v="USD"/>
    <n v="1387688400"/>
    <n v="1384920804"/>
    <b v="0"/>
    <n v="241"/>
    <b v="1"/>
    <s v="film &amp; video/documentary"/>
    <n v="125.79"/>
    <x v="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s v="US"/>
    <s v="USD"/>
    <n v="1343238578"/>
    <n v="1341856178"/>
    <b v="0"/>
    <n v="55"/>
    <b v="1"/>
    <s v="film &amp; video/documentary"/>
    <n v="57.65"/>
    <x v="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s v="US"/>
    <s v="USD"/>
    <n v="1342731811"/>
    <n v="1340139811"/>
    <b v="0"/>
    <n v="171"/>
    <b v="1"/>
    <s v="film &amp; video/documentary"/>
    <n v="78.66"/>
    <x v="0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s v="US"/>
    <s v="USD"/>
    <n v="1381541465"/>
    <n v="1378949465"/>
    <b v="0"/>
    <n v="208"/>
    <b v="1"/>
    <s v="film &amp; video/documentary"/>
    <n v="91.48"/>
    <x v="0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s v="CA"/>
    <s v="CAD"/>
    <n v="1413547200"/>
    <n v="1411417602"/>
    <b v="0"/>
    <n v="21"/>
    <b v="1"/>
    <s v="film &amp; video/documentary"/>
    <n v="68.099999999999994"/>
    <x v="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s v="US"/>
    <s v="USD"/>
    <n v="1391851831"/>
    <n v="1389259831"/>
    <b v="0"/>
    <n v="25"/>
    <b v="1"/>
    <s v="film &amp; video/documentary"/>
    <n v="48.09"/>
    <x v="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s v="US"/>
    <s v="USD"/>
    <n v="1365395580"/>
    <n v="1364426260"/>
    <b v="0"/>
    <n v="52"/>
    <b v="1"/>
    <s v="film &amp; video/documentary"/>
    <n v="202.42"/>
    <x v="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s v="US"/>
    <s v="USD"/>
    <n v="1437633997"/>
    <n v="1435041997"/>
    <b v="0"/>
    <n v="104"/>
    <b v="1"/>
    <s v="film &amp; video/documentary"/>
    <n v="216.75"/>
    <x v="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s v="US"/>
    <s v="USD"/>
    <n v="1372536787"/>
    <n v="1367352787"/>
    <b v="0"/>
    <n v="73"/>
    <b v="1"/>
    <s v="film &amp; video/documentary"/>
    <n v="110.07"/>
    <x v="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s v="US"/>
    <s v="USD"/>
    <n v="1394772031"/>
    <n v="1392183631"/>
    <b v="0"/>
    <n v="3"/>
    <b v="0"/>
    <s v="film &amp; video/animation"/>
    <n v="4.83"/>
    <x v="2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s v="US"/>
    <s v="USD"/>
    <n v="1440157656"/>
    <n v="1434973656"/>
    <b v="0"/>
    <n v="6"/>
    <b v="0"/>
    <s v="film &amp; video/animation"/>
    <n v="50.17"/>
    <x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s v="US"/>
    <s v="USD"/>
    <n v="1410416097"/>
    <n v="1407824097"/>
    <b v="0"/>
    <n v="12"/>
    <b v="0"/>
    <s v="film &amp; video/animation"/>
    <n v="35.83"/>
    <x v="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s v="US"/>
    <s v="USD"/>
    <n v="1370470430"/>
    <n v="1367878430"/>
    <b v="0"/>
    <n v="13"/>
    <b v="0"/>
    <s v="film &amp; video/animation"/>
    <n v="11.77"/>
    <x v="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s v="US"/>
    <s v="USD"/>
    <n v="1332748899"/>
    <n v="1327568499"/>
    <b v="0"/>
    <n v="5"/>
    <b v="0"/>
    <s v="film &amp; video/animation"/>
    <n v="40.78"/>
    <x v="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s v="US"/>
    <s v="USD"/>
    <n v="1448660404"/>
    <n v="1443472804"/>
    <b v="0"/>
    <n v="2"/>
    <b v="0"/>
    <s v="film &amp; video/animation"/>
    <n v="3"/>
    <x v="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s v="US"/>
    <s v="USD"/>
    <n v="1456851914"/>
    <n v="1454259914"/>
    <b v="0"/>
    <n v="8"/>
    <b v="0"/>
    <s v="film &amp; video/animation"/>
    <n v="16.63"/>
    <x v="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US"/>
    <s v="USD"/>
    <n v="1445540340"/>
    <n v="1444340940"/>
    <b v="0"/>
    <n v="0"/>
    <b v="0"/>
    <s v="film &amp; video/animation"/>
    <s v="N/A"/>
    <x v="2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s v="US"/>
    <s v="USD"/>
    <n v="1402956000"/>
    <n v="1400523845"/>
    <b v="0"/>
    <n v="13"/>
    <b v="0"/>
    <s v="film &amp; video/animation"/>
    <n v="52"/>
    <x v="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US"/>
    <s v="USD"/>
    <n v="1259297940"/>
    <n v="1252964282"/>
    <b v="0"/>
    <n v="0"/>
    <b v="0"/>
    <s v="film &amp; video/animation"/>
    <s v="N/A"/>
    <x v="2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s v="US"/>
    <s v="USD"/>
    <n v="1378866867"/>
    <n v="1377570867"/>
    <b v="0"/>
    <n v="5"/>
    <b v="0"/>
    <s v="film &amp; video/animation"/>
    <n v="4.8"/>
    <x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s v="GB"/>
    <s v="GBP"/>
    <n v="1467752083"/>
    <n v="1465160083"/>
    <b v="0"/>
    <n v="8"/>
    <b v="0"/>
    <s v="film &amp; video/animation"/>
    <n v="51.88"/>
    <x v="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s v="US"/>
    <s v="USD"/>
    <n v="1445448381"/>
    <n v="1440264381"/>
    <b v="0"/>
    <n v="8"/>
    <b v="0"/>
    <s v="film &amp; video/animation"/>
    <n v="71.25"/>
    <x v="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US"/>
    <s v="USD"/>
    <n v="1444576022"/>
    <n v="1439392022"/>
    <b v="0"/>
    <n v="0"/>
    <b v="0"/>
    <s v="film &amp; video/animation"/>
    <s v="N/A"/>
    <x v="2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s v="US"/>
    <s v="USD"/>
    <n v="1385931702"/>
    <n v="1383076902"/>
    <b v="0"/>
    <n v="2"/>
    <b v="0"/>
    <s v="film &amp; video/animation"/>
    <n v="62.5"/>
    <x v="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s v="US"/>
    <s v="USD"/>
    <n v="1379094980"/>
    <n v="1376502980"/>
    <b v="0"/>
    <n v="3"/>
    <b v="0"/>
    <s v="film &amp; video/animation"/>
    <n v="1"/>
    <x v="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s v="US"/>
    <s v="USD"/>
    <n v="1375260113"/>
    <n v="1372668113"/>
    <b v="0"/>
    <n v="0"/>
    <b v="0"/>
    <s v="film &amp; video/animation"/>
    <s v="N/A"/>
    <x v="2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CA"/>
    <s v="CAD"/>
    <n v="1475912326"/>
    <n v="1470728326"/>
    <b v="0"/>
    <n v="0"/>
    <b v="0"/>
    <s v="film &amp; video/animation"/>
    <s v="N/A"/>
    <x v="2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s v="US"/>
    <s v="USD"/>
    <n v="1447830958"/>
    <n v="1445235358"/>
    <b v="0"/>
    <n v="11"/>
    <b v="0"/>
    <s v="film &amp; video/animation"/>
    <n v="170.55"/>
    <x v="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s v="US"/>
    <s v="USD"/>
    <n v="1413569818"/>
    <n v="1412705818"/>
    <b v="0"/>
    <n v="0"/>
    <b v="0"/>
    <s v="film &amp; video/animation"/>
    <s v="N/A"/>
    <x v="2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s v="US"/>
    <s v="USD"/>
    <n v="1458859153"/>
    <n v="1456270753"/>
    <b v="0"/>
    <n v="1"/>
    <b v="0"/>
    <s v="film &amp; video/animation"/>
    <n v="5"/>
    <x v="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s v="GB"/>
    <s v="GBP"/>
    <n v="1383418996"/>
    <n v="1380826996"/>
    <b v="0"/>
    <n v="0"/>
    <b v="0"/>
    <s v="film &amp; video/animation"/>
    <s v="N/A"/>
    <x v="2"/>
    <x v="0"/>
    <s v="animation"/>
    <x v="441"/>
    <d v="2013-11-02T19:03:16"/>
  </r>
  <r>
    <n v="442"/>
    <s v="The Paranormal Idiot"/>
    <s v="Doomsday is here"/>
    <n v="17000"/>
    <n v="6691"/>
    <n v="39"/>
    <s v="US"/>
    <s v="USD"/>
    <n v="1424380783"/>
    <n v="1421788783"/>
    <b v="0"/>
    <n v="17"/>
    <b v="0"/>
    <s v="film &amp; video/animation"/>
    <n v="393.59"/>
    <x v="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s v="CA"/>
    <s v="CAD"/>
    <n v="1391991701"/>
    <n v="1389399701"/>
    <b v="0"/>
    <n v="2"/>
    <b v="0"/>
    <s v="film &amp; video/animation"/>
    <n v="5"/>
    <x v="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s v="US"/>
    <s v="USD"/>
    <n v="1329342361"/>
    <n v="1324158361"/>
    <b v="0"/>
    <n v="1"/>
    <b v="0"/>
    <s v="film &amp; video/animation"/>
    <n v="50"/>
    <x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s v="US"/>
    <s v="USD"/>
    <n v="1432195375"/>
    <n v="1430899375"/>
    <b v="0"/>
    <n v="2"/>
    <b v="0"/>
    <s v="film &amp; video/animation"/>
    <n v="1"/>
    <x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s v="US"/>
    <s v="USD"/>
    <n v="1425434420"/>
    <n v="1422842420"/>
    <b v="0"/>
    <n v="16"/>
    <b v="0"/>
    <s v="film &amp; video/animation"/>
    <n v="47.88"/>
    <x v="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s v="GB"/>
    <s v="GBP"/>
    <n v="1364041163"/>
    <n v="1361884763"/>
    <b v="0"/>
    <n v="1"/>
    <b v="0"/>
    <s v="film &amp; video/animation"/>
    <n v="5"/>
    <x v="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s v="US"/>
    <s v="USD"/>
    <n v="1400091095"/>
    <n v="1398363095"/>
    <b v="0"/>
    <n v="4"/>
    <b v="0"/>
    <s v="film &amp; video/animation"/>
    <n v="20.5"/>
    <x v="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s v="GB"/>
    <s v="GBP"/>
    <n v="1382017085"/>
    <n v="1379425085"/>
    <b v="0"/>
    <n v="5"/>
    <b v="0"/>
    <s v="film &amp; video/animation"/>
    <n v="9"/>
    <x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s v="US"/>
    <s v="USD"/>
    <n v="1392417800"/>
    <n v="1389825800"/>
    <b v="0"/>
    <n v="7"/>
    <b v="0"/>
    <s v="film &amp; video/animation"/>
    <n v="56.57"/>
    <x v="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s v="US"/>
    <s v="USD"/>
    <n v="1390669791"/>
    <n v="1388077791"/>
    <b v="0"/>
    <n v="0"/>
    <b v="0"/>
    <s v="film &amp; video/animation"/>
    <s v="N/A"/>
    <x v="2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s v="US"/>
    <s v="USD"/>
    <n v="1431536015"/>
    <n v="1428944015"/>
    <b v="0"/>
    <n v="12"/>
    <b v="0"/>
    <s v="film &amp; video/animation"/>
    <n v="40"/>
    <x v="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s v="US"/>
    <s v="USD"/>
    <n v="1424375279"/>
    <n v="1422992879"/>
    <b v="0"/>
    <n v="2"/>
    <b v="0"/>
    <s v="film &amp; video/animation"/>
    <n v="13"/>
    <x v="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s v="US"/>
    <s v="USD"/>
    <n v="1417007640"/>
    <n v="1414343571"/>
    <b v="0"/>
    <n v="5"/>
    <b v="0"/>
    <s v="film &amp; video/animation"/>
    <n v="16.399999999999999"/>
    <x v="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s v="US"/>
    <s v="USD"/>
    <n v="1334622660"/>
    <n v="1330733022"/>
    <b v="0"/>
    <n v="2"/>
    <b v="0"/>
    <s v="film &amp; video/animation"/>
    <n v="22.5"/>
    <x v="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s v="US"/>
    <s v="USD"/>
    <n v="1382414340"/>
    <n v="1380559201"/>
    <b v="0"/>
    <n v="3"/>
    <b v="0"/>
    <s v="film &amp; video/animation"/>
    <n v="20.329999999999998"/>
    <x v="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CA"/>
    <s v="CAD"/>
    <n v="1408213512"/>
    <n v="1405621512"/>
    <b v="0"/>
    <n v="0"/>
    <b v="0"/>
    <s v="film &amp; video/animation"/>
    <s v="N/A"/>
    <x v="2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s v="GB"/>
    <s v="GBP"/>
    <n v="1368550060"/>
    <n v="1365958060"/>
    <b v="0"/>
    <n v="49"/>
    <b v="0"/>
    <s v="film &amp; video/animation"/>
    <n v="16.760000000000002"/>
    <x v="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s v="US"/>
    <s v="USD"/>
    <n v="1321201327"/>
    <n v="1316013727"/>
    <b v="0"/>
    <n v="1"/>
    <b v="0"/>
    <s v="film &amp; video/animation"/>
    <n v="25"/>
    <x v="2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s v="US"/>
    <s v="USD"/>
    <n v="1401595200"/>
    <n v="1398862875"/>
    <b v="0"/>
    <n v="2"/>
    <b v="0"/>
    <s v="film &amp; video/animation"/>
    <n v="12.5"/>
    <x v="2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GB"/>
    <s v="GBP"/>
    <n v="1370204367"/>
    <n v="1368476367"/>
    <b v="0"/>
    <n v="0"/>
    <b v="0"/>
    <s v="film &amp; video/animation"/>
    <s v="N/A"/>
    <x v="2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s v="US"/>
    <s v="USD"/>
    <n v="1312945341"/>
    <n v="1307761341"/>
    <b v="0"/>
    <n v="0"/>
    <b v="0"/>
    <s v="film &amp; video/animation"/>
    <s v="N/A"/>
    <x v="2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s v="US"/>
    <s v="USD"/>
    <n v="1316883753"/>
    <n v="1311699753"/>
    <b v="0"/>
    <n v="11"/>
    <b v="0"/>
    <s v="film &amp; video/animation"/>
    <n v="113.64"/>
    <x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s v="DE"/>
    <s v="EUR"/>
    <n v="1463602935"/>
    <n v="1461874935"/>
    <b v="0"/>
    <n v="1"/>
    <b v="0"/>
    <s v="film &amp; video/animation"/>
    <n v="1"/>
    <x v="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s v="US"/>
    <s v="USD"/>
    <n v="1403837574"/>
    <n v="1402455174"/>
    <b v="0"/>
    <n v="8"/>
    <b v="0"/>
    <s v="film &amp; video/animation"/>
    <n v="17.25"/>
    <x v="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s v="US"/>
    <s v="USD"/>
    <n v="1347057464"/>
    <n v="1344465464"/>
    <b v="0"/>
    <n v="5"/>
    <b v="0"/>
    <s v="film &amp; video/animation"/>
    <n v="15.2"/>
    <x v="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s v="US"/>
    <s v="USD"/>
    <n v="1348849134"/>
    <n v="1344961134"/>
    <b v="0"/>
    <n v="39"/>
    <b v="0"/>
    <s v="film &amp; video/animation"/>
    <n v="110.64"/>
    <x v="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US"/>
    <s v="USD"/>
    <n v="1341978665"/>
    <n v="1336795283"/>
    <b v="0"/>
    <n v="0"/>
    <b v="0"/>
    <s v="film &amp; video/animation"/>
    <s v="N/A"/>
    <x v="2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s v="GB"/>
    <s v="GBP"/>
    <n v="1409960724"/>
    <n v="1404776724"/>
    <b v="0"/>
    <n v="0"/>
    <b v="0"/>
    <s v="film &amp; video/animation"/>
    <s v="N/A"/>
    <x v="2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s v="US"/>
    <s v="USD"/>
    <n v="1389844800"/>
    <n v="1385524889"/>
    <b v="0"/>
    <n v="2"/>
    <b v="0"/>
    <s v="film &amp; video/animation"/>
    <n v="25.5"/>
    <x v="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s v="US"/>
    <s v="USD"/>
    <n v="1397924379"/>
    <n v="1394039979"/>
    <b v="0"/>
    <n v="170"/>
    <b v="0"/>
    <s v="film &amp; video/animation"/>
    <n v="38.479999999999997"/>
    <x v="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s v="US"/>
    <s v="USD"/>
    <n v="1408831718"/>
    <n v="1406239718"/>
    <b v="0"/>
    <n v="5"/>
    <b v="0"/>
    <s v="film &amp; video/animation"/>
    <n v="28.2"/>
    <x v="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s v="US"/>
    <s v="USD"/>
    <n v="1410972319"/>
    <n v="1408380319"/>
    <b v="0"/>
    <n v="14"/>
    <b v="0"/>
    <s v="film &amp; video/animation"/>
    <n v="61.5"/>
    <x v="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s v="US"/>
    <s v="USD"/>
    <n v="1487318029"/>
    <n v="1484726029"/>
    <b v="0"/>
    <n v="1"/>
    <b v="0"/>
    <s v="film &amp; video/animation"/>
    <n v="1"/>
    <x v="2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US"/>
    <s v="USD"/>
    <n v="1430877843"/>
    <n v="1428285843"/>
    <b v="0"/>
    <n v="0"/>
    <b v="0"/>
    <s v="film &amp; video/animation"/>
    <s v="N/A"/>
    <x v="2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s v="US"/>
    <s v="USD"/>
    <n v="1401767940"/>
    <n v="1398727441"/>
    <b v="0"/>
    <n v="124"/>
    <b v="0"/>
    <s v="film &amp; video/animation"/>
    <n v="39.57"/>
    <x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s v="US"/>
    <s v="USD"/>
    <n v="1337371334"/>
    <n v="1332187334"/>
    <b v="0"/>
    <n v="0"/>
    <b v="0"/>
    <s v="film &amp; video/animation"/>
    <s v="N/A"/>
    <x v="2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US"/>
    <s v="USD"/>
    <n v="1427921509"/>
    <n v="1425333109"/>
    <b v="0"/>
    <n v="0"/>
    <b v="0"/>
    <s v="film &amp; video/animation"/>
    <s v="N/A"/>
    <x v="2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s v="US"/>
    <s v="USD"/>
    <n v="1416566835"/>
    <n v="1411379235"/>
    <b v="0"/>
    <n v="55"/>
    <b v="0"/>
    <s v="film &amp; video/animation"/>
    <n v="88.8"/>
    <x v="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s v="US"/>
    <s v="USD"/>
    <n v="1376049615"/>
    <n v="1373457615"/>
    <b v="0"/>
    <n v="140"/>
    <b v="0"/>
    <s v="film &amp; video/animation"/>
    <n v="55.46"/>
    <x v="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s v="US"/>
    <s v="USD"/>
    <n v="1349885289"/>
    <n v="1347293289"/>
    <b v="0"/>
    <n v="21"/>
    <b v="0"/>
    <s v="film &amp; video/animation"/>
    <n v="87.14"/>
    <x v="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s v="US"/>
    <s v="USD"/>
    <n v="1460644440"/>
    <n v="1458336690"/>
    <b v="0"/>
    <n v="1"/>
    <b v="0"/>
    <s v="film &amp; video/animation"/>
    <n v="10"/>
    <x v="2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s v="GB"/>
    <s v="GBP"/>
    <n v="1359434672"/>
    <n v="1354250672"/>
    <b v="0"/>
    <n v="147"/>
    <b v="0"/>
    <s v="film &amp; video/animation"/>
    <n v="51.22"/>
    <x v="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s v="GB"/>
    <s v="GBP"/>
    <n v="1446766372"/>
    <n v="1443220372"/>
    <b v="0"/>
    <n v="11"/>
    <b v="0"/>
    <s v="film &amp; video/animation"/>
    <n v="13.55"/>
    <x v="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s v="GB"/>
    <s v="GBP"/>
    <n v="1368792499"/>
    <n v="1366200499"/>
    <b v="0"/>
    <n v="125"/>
    <b v="0"/>
    <s v="film &amp; video/animation"/>
    <n v="66.52"/>
    <x v="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s v="AU"/>
    <s v="AUD"/>
    <n v="1401662239"/>
    <n v="1399070239"/>
    <b v="0"/>
    <n v="1"/>
    <b v="0"/>
    <s v="film &amp; video/animation"/>
    <n v="50"/>
    <x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CA"/>
    <s v="CAD"/>
    <n v="1482678994"/>
    <n v="1477491394"/>
    <b v="0"/>
    <n v="0"/>
    <b v="0"/>
    <s v="film &amp; video/animation"/>
    <s v="N/A"/>
    <x v="2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s v="US"/>
    <s v="USD"/>
    <n v="1483924700"/>
    <n v="1481332700"/>
    <b v="0"/>
    <n v="0"/>
    <b v="0"/>
    <s v="film &amp; video/animation"/>
    <s v="N/A"/>
    <x v="2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s v="US"/>
    <s v="USD"/>
    <n v="1325763180"/>
    <n v="1323084816"/>
    <b v="0"/>
    <n v="3"/>
    <b v="0"/>
    <s v="film &amp; video/animation"/>
    <n v="71.67"/>
    <x v="2"/>
    <x v="0"/>
    <s v="animation"/>
    <x v="489"/>
    <d v="2012-01-05T11:33:00"/>
  </r>
  <r>
    <n v="490"/>
    <s v="PROJECT IS CANCELLED"/>
    <s v="Cancelled"/>
    <n v="1000"/>
    <n v="0"/>
    <n v="0"/>
    <s v="US"/>
    <s v="USD"/>
    <n v="1345677285"/>
    <n v="1343085285"/>
    <b v="0"/>
    <n v="0"/>
    <b v="0"/>
    <s v="film &amp; video/animation"/>
    <s v="N/A"/>
    <x v="2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s v="US"/>
    <s v="USD"/>
    <n v="1453937699"/>
    <n v="1451345699"/>
    <b v="0"/>
    <n v="0"/>
    <b v="0"/>
    <s v="film &amp; video/animation"/>
    <s v="N/A"/>
    <x v="2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SE"/>
    <s v="SEK"/>
    <n v="1476319830"/>
    <n v="1471135830"/>
    <b v="0"/>
    <n v="0"/>
    <b v="0"/>
    <s v="film &amp; video/animation"/>
    <s v="N/A"/>
    <x v="2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s v="GB"/>
    <s v="GBP"/>
    <n v="1432142738"/>
    <n v="1429550738"/>
    <b v="0"/>
    <n v="0"/>
    <b v="0"/>
    <s v="film &amp; video/animation"/>
    <s v="N/A"/>
    <x v="2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s v="US"/>
    <s v="USD"/>
    <n v="1404356400"/>
    <n v="1402343765"/>
    <b v="0"/>
    <n v="3"/>
    <b v="0"/>
    <s v="film &amp; video/animation"/>
    <n v="10.33"/>
    <x v="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s v="US"/>
    <s v="USD"/>
    <n v="1437076305"/>
    <n v="1434484305"/>
    <b v="0"/>
    <n v="0"/>
    <b v="0"/>
    <s v="film &amp; video/animation"/>
    <s v="N/A"/>
    <x v="2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s v="US"/>
    <s v="USD"/>
    <n v="1392070874"/>
    <n v="1386886874"/>
    <b v="0"/>
    <n v="1"/>
    <b v="0"/>
    <s v="film &amp; video/animation"/>
    <n v="1"/>
    <x v="2"/>
    <x v="0"/>
    <s v="animation"/>
    <x v="496"/>
    <d v="2014-02-10T22:21:14"/>
  </r>
  <r>
    <n v="497"/>
    <s v="Galaxy Probe Kids"/>
    <s v="live-action/animated series pilot."/>
    <n v="4480"/>
    <n v="30"/>
    <n v="1"/>
    <s v="US"/>
    <s v="USD"/>
    <n v="1419483600"/>
    <n v="1414889665"/>
    <b v="0"/>
    <n v="3"/>
    <b v="0"/>
    <s v="film &amp; video/animation"/>
    <n v="10"/>
    <x v="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s v="US"/>
    <s v="USD"/>
    <n v="1324664249"/>
    <n v="1321035449"/>
    <b v="0"/>
    <n v="22"/>
    <b v="0"/>
    <s v="film &amp; video/animation"/>
    <n v="136.09"/>
    <x v="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s v="US"/>
    <s v="USD"/>
    <n v="1255381140"/>
    <n v="1250630968"/>
    <b v="0"/>
    <n v="26"/>
    <b v="0"/>
    <s v="film &amp; video/animation"/>
    <n v="73.459999999999994"/>
    <x v="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s v="US"/>
    <s v="USD"/>
    <n v="1273356960"/>
    <n v="1268255751"/>
    <b v="0"/>
    <n v="4"/>
    <b v="0"/>
    <s v="film &amp; video/animation"/>
    <n v="53.75"/>
    <x v="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s v="US"/>
    <s v="USD"/>
    <n v="1310189851"/>
    <n v="1307597851"/>
    <b v="0"/>
    <n v="0"/>
    <b v="0"/>
    <s v="film &amp; video/animation"/>
    <s v="N/A"/>
    <x v="2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s v="US"/>
    <s v="USD"/>
    <n v="1332073025"/>
    <n v="1329484625"/>
    <b v="0"/>
    <n v="4"/>
    <b v="0"/>
    <s v="film &amp; video/animation"/>
    <n v="57.5"/>
    <x v="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s v="GB"/>
    <s v="GBP"/>
    <n v="1421498303"/>
    <n v="1418906303"/>
    <b v="0"/>
    <n v="9"/>
    <b v="0"/>
    <s v="film &amp; video/animation"/>
    <n v="12.67"/>
    <x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s v="US"/>
    <s v="USD"/>
    <n v="1334097387"/>
    <n v="1328916987"/>
    <b v="0"/>
    <n v="5"/>
    <b v="0"/>
    <s v="film &amp; video/animation"/>
    <n v="67"/>
    <x v="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s v="US"/>
    <s v="USD"/>
    <n v="1451010086"/>
    <n v="1447122086"/>
    <b v="0"/>
    <n v="14"/>
    <b v="0"/>
    <s v="film &amp; video/animation"/>
    <n v="3.71"/>
    <x v="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s v="US"/>
    <s v="USD"/>
    <n v="1376140520"/>
    <n v="1373548520"/>
    <b v="0"/>
    <n v="1"/>
    <b v="0"/>
    <s v="film &amp; video/animation"/>
    <n v="250"/>
    <x v="2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s v="US"/>
    <s v="USD"/>
    <n v="1350687657"/>
    <n v="1346799657"/>
    <b v="0"/>
    <n v="10"/>
    <b v="0"/>
    <s v="film &amp; video/animation"/>
    <n v="64"/>
    <x v="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s v="US"/>
    <s v="USD"/>
    <n v="1337955240"/>
    <n v="1332808501"/>
    <b v="0"/>
    <n v="3"/>
    <b v="0"/>
    <s v="film &amp; video/animation"/>
    <n v="133.33000000000001"/>
    <x v="2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s v="GB"/>
    <s v="GBP"/>
    <n v="1435504170"/>
    <n v="1432912170"/>
    <b v="0"/>
    <n v="1"/>
    <b v="0"/>
    <s v="film &amp; video/animation"/>
    <n v="10"/>
    <x v="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s v="US"/>
    <s v="USD"/>
    <n v="1456805639"/>
    <n v="1454213639"/>
    <b v="0"/>
    <n v="0"/>
    <b v="0"/>
    <s v="film &amp; video/animation"/>
    <s v="N/A"/>
    <x v="2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s v="US"/>
    <s v="USD"/>
    <n v="1365228982"/>
    <n v="1362640582"/>
    <b v="0"/>
    <n v="5"/>
    <b v="0"/>
    <s v="film &amp; video/animation"/>
    <n v="30"/>
    <x v="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s v="US"/>
    <s v="USD"/>
    <n v="1479667727"/>
    <n v="1475776127"/>
    <b v="0"/>
    <n v="2"/>
    <b v="0"/>
    <s v="film &amp; video/animation"/>
    <n v="5.5"/>
    <x v="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s v="US"/>
    <s v="USD"/>
    <n v="1471244400"/>
    <n v="1467387705"/>
    <b v="0"/>
    <n v="68"/>
    <b v="0"/>
    <s v="film &amp; video/animation"/>
    <n v="102.38"/>
    <x v="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s v="CA"/>
    <s v="CAD"/>
    <n v="1407595447"/>
    <n v="1405003447"/>
    <b v="0"/>
    <n v="3"/>
    <b v="0"/>
    <s v="film &amp; video/animation"/>
    <n v="16.670000000000002"/>
    <x v="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s v="US"/>
    <s v="USD"/>
    <n v="1451389601"/>
    <n v="1447933601"/>
    <b v="0"/>
    <n v="34"/>
    <b v="0"/>
    <s v="film &amp; video/animation"/>
    <n v="725.03"/>
    <x v="2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s v="GB"/>
    <s v="GBP"/>
    <n v="1432752080"/>
    <n v="1427568080"/>
    <b v="0"/>
    <n v="0"/>
    <b v="0"/>
    <s v="film &amp; video/animation"/>
    <s v="N/A"/>
    <x v="2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s v="US"/>
    <s v="USD"/>
    <n v="1486046761"/>
    <n v="1483454761"/>
    <b v="0"/>
    <n v="3"/>
    <b v="0"/>
    <s v="film &amp; video/animation"/>
    <n v="68.33"/>
    <x v="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s v="US"/>
    <s v="USD"/>
    <n v="1441550760"/>
    <n v="1438958824"/>
    <b v="0"/>
    <n v="0"/>
    <b v="0"/>
    <s v="film &amp; video/animation"/>
    <s v="N/A"/>
    <x v="2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s v="US"/>
    <s v="USD"/>
    <n v="1354699421"/>
    <n v="1352107421"/>
    <b v="0"/>
    <n v="70"/>
    <b v="0"/>
    <s v="film &amp; video/animation"/>
    <n v="39.229999999999997"/>
    <x v="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s v="GB"/>
    <s v="GBP"/>
    <n v="1449766261"/>
    <n v="1447174261"/>
    <b v="0"/>
    <n v="34"/>
    <b v="1"/>
    <s v="theater/plays"/>
    <n v="150.15"/>
    <x v="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s v="US"/>
    <s v="USD"/>
    <n v="1477976340"/>
    <n v="1475460819"/>
    <b v="0"/>
    <n v="56"/>
    <b v="1"/>
    <s v="theater/plays"/>
    <n v="93.43"/>
    <x v="0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s v="US"/>
    <s v="USD"/>
    <n v="1458518325"/>
    <n v="1456793925"/>
    <b v="0"/>
    <n v="31"/>
    <b v="1"/>
    <s v="theater/plays"/>
    <n v="110.97"/>
    <x v="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s v="US"/>
    <s v="USD"/>
    <n v="1442805076"/>
    <n v="1440213076"/>
    <b v="0"/>
    <n v="84"/>
    <b v="1"/>
    <s v="theater/plays"/>
    <n v="71.790000000000006"/>
    <x v="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s v="GB"/>
    <s v="GBP"/>
    <n v="1464801169"/>
    <n v="1462209169"/>
    <b v="0"/>
    <n v="130"/>
    <b v="1"/>
    <s v="theater/plays"/>
    <n v="29.26"/>
    <x v="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s v="US"/>
    <s v="USD"/>
    <n v="1410601041"/>
    <n v="1406713041"/>
    <b v="0"/>
    <n v="12"/>
    <b v="1"/>
    <s v="theater/plays"/>
    <n v="1000"/>
    <x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s v="GB"/>
    <s v="GBP"/>
    <n v="1438966800"/>
    <n v="1436278344"/>
    <b v="0"/>
    <n v="23"/>
    <b v="1"/>
    <s v="theater/plays"/>
    <n v="74.349999999999994"/>
    <x v="0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s v="US"/>
    <s v="USD"/>
    <n v="1487347500"/>
    <n v="1484715366"/>
    <b v="0"/>
    <n v="158"/>
    <b v="1"/>
    <s v="theater/plays"/>
    <n v="63.83"/>
    <x v="0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s v="US"/>
    <s v="USD"/>
    <n v="1434921600"/>
    <n v="1433109907"/>
    <b v="0"/>
    <n v="30"/>
    <b v="1"/>
    <s v="theater/plays"/>
    <n v="44.33"/>
    <x v="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s v="CA"/>
    <s v="CAD"/>
    <n v="1484110800"/>
    <n v="1482281094"/>
    <b v="0"/>
    <n v="18"/>
    <b v="1"/>
    <s v="theater/plays"/>
    <n v="86.94"/>
    <x v="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s v="US"/>
    <s v="USD"/>
    <n v="1435111200"/>
    <n v="1433254268"/>
    <b v="0"/>
    <n v="29"/>
    <b v="1"/>
    <s v="theater/plays"/>
    <n v="126.55"/>
    <x v="0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s v="US"/>
    <s v="USD"/>
    <n v="1481957940"/>
    <n v="1478050429"/>
    <b v="0"/>
    <n v="31"/>
    <b v="1"/>
    <s v="theater/plays"/>
    <n v="129.03"/>
    <x v="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s v="US"/>
    <s v="USD"/>
    <n v="1463098208"/>
    <n v="1460506208"/>
    <b v="0"/>
    <n v="173"/>
    <b v="1"/>
    <s v="theater/plays"/>
    <n v="71.239999999999995"/>
    <x v="0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s v="GB"/>
    <s v="GBP"/>
    <n v="1463394365"/>
    <n v="1461320765"/>
    <b v="0"/>
    <n v="17"/>
    <b v="1"/>
    <s v="theater/plays"/>
    <n v="117.88"/>
    <x v="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s v="NO"/>
    <s v="NOK"/>
    <n v="1446418800"/>
    <n v="1443036470"/>
    <b v="0"/>
    <n v="48"/>
    <b v="1"/>
    <s v="theater/plays"/>
    <n v="327.08"/>
    <x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s v="GB"/>
    <s v="GBP"/>
    <n v="1483707905"/>
    <n v="1481115905"/>
    <b v="0"/>
    <n v="59"/>
    <b v="1"/>
    <s v="theater/plays"/>
    <n v="34.75"/>
    <x v="0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s v="GB"/>
    <s v="GBP"/>
    <n v="1438624800"/>
    <n v="1435133807"/>
    <b v="0"/>
    <n v="39"/>
    <b v="1"/>
    <s v="theater/plays"/>
    <n v="100.06"/>
    <x v="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s v="US"/>
    <s v="USD"/>
    <n v="1446665191"/>
    <n v="1444069591"/>
    <b v="0"/>
    <n v="59"/>
    <b v="1"/>
    <s v="theater/plays"/>
    <n v="40.85"/>
    <x v="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s v="US"/>
    <s v="USD"/>
    <n v="1463166263"/>
    <n v="1460574263"/>
    <b v="0"/>
    <n v="60"/>
    <b v="1"/>
    <s v="theater/plays"/>
    <n v="252.02"/>
    <x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s v="GB"/>
    <s v="GBP"/>
    <n v="1467681107"/>
    <n v="1465866707"/>
    <b v="0"/>
    <n v="20"/>
    <b v="1"/>
    <s v="theater/plays"/>
    <n v="25.16"/>
    <x v="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s v="US"/>
    <s v="USD"/>
    <n v="1423078606"/>
    <n v="1420486606"/>
    <b v="0"/>
    <n v="1"/>
    <b v="0"/>
    <s v="technology/web"/>
    <n v="1"/>
    <x v="2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s v="US"/>
    <s v="USD"/>
    <n v="1446080834"/>
    <n v="1443488834"/>
    <b v="0"/>
    <n v="1"/>
    <b v="0"/>
    <s v="technology/web"/>
    <n v="25"/>
    <x v="2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s v="US"/>
    <s v="USD"/>
    <n v="1462293716"/>
    <n v="1457113316"/>
    <b v="0"/>
    <n v="1"/>
    <b v="0"/>
    <s v="technology/web"/>
    <n v="1"/>
    <x v="2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s v="AU"/>
    <s v="AUD"/>
    <n v="1414807962"/>
    <n v="1412215962"/>
    <b v="0"/>
    <n v="2"/>
    <b v="0"/>
    <s v="technology/web"/>
    <n v="35"/>
    <x v="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s v="US"/>
    <s v="USD"/>
    <n v="1467647160"/>
    <n v="1465055160"/>
    <b v="0"/>
    <n v="2"/>
    <b v="0"/>
    <s v="technology/web"/>
    <n v="3"/>
    <x v="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s v="FR"/>
    <s v="EUR"/>
    <n v="1447600389"/>
    <n v="1444140789"/>
    <b v="0"/>
    <n v="34"/>
    <b v="0"/>
    <s v="technology/web"/>
    <n v="402.71"/>
    <x v="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s v="US"/>
    <s v="USD"/>
    <n v="1445097715"/>
    <n v="1441209715"/>
    <b v="0"/>
    <n v="2"/>
    <b v="0"/>
    <s v="technology/web"/>
    <n v="26"/>
    <x v="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GB"/>
    <s v="GBP"/>
    <n v="1455122564"/>
    <n v="1452530564"/>
    <b v="0"/>
    <n v="0"/>
    <b v="0"/>
    <s v="technology/web"/>
    <s v="N/A"/>
    <x v="2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s v="GB"/>
    <s v="GBP"/>
    <n v="1446154848"/>
    <n v="1443562848"/>
    <b v="0"/>
    <n v="1"/>
    <b v="0"/>
    <s v="technology/web"/>
    <n v="9"/>
    <x v="2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s v="GB"/>
    <s v="GBP"/>
    <n v="1436368622"/>
    <n v="1433776622"/>
    <b v="0"/>
    <n v="8"/>
    <b v="0"/>
    <s v="technology/web"/>
    <n v="8.5"/>
    <x v="2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s v="CA"/>
    <s v="CAD"/>
    <n v="1485838800"/>
    <n v="1484756245"/>
    <b v="0"/>
    <n v="4"/>
    <b v="0"/>
    <s v="technology/web"/>
    <n v="8.75"/>
    <x v="2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s v="US"/>
    <s v="USD"/>
    <n v="1438451580"/>
    <n v="1434609424"/>
    <b v="0"/>
    <n v="28"/>
    <b v="0"/>
    <s v="technology/web"/>
    <n v="135.04"/>
    <x v="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s v="CA"/>
    <s v="CAD"/>
    <n v="1452350896"/>
    <n v="1447166896"/>
    <b v="0"/>
    <n v="0"/>
    <b v="0"/>
    <s v="technology/web"/>
    <s v="N/A"/>
    <x v="2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s v="US"/>
    <s v="USD"/>
    <n v="1415988991"/>
    <n v="1413393391"/>
    <b v="0"/>
    <n v="6"/>
    <b v="0"/>
    <s v="technology/web"/>
    <n v="20.5"/>
    <x v="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s v="US"/>
    <s v="USD"/>
    <n v="1413735972"/>
    <n v="1411143972"/>
    <b v="0"/>
    <n v="22"/>
    <b v="0"/>
    <s v="technology/web"/>
    <n v="64.36"/>
    <x v="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GB"/>
    <s v="GBP"/>
    <n v="1465720143"/>
    <n v="1463128143"/>
    <b v="0"/>
    <n v="0"/>
    <b v="0"/>
    <s v="technology/web"/>
    <s v="N/A"/>
    <x v="2"/>
    <x v="2"/>
    <s v="web"/>
    <x v="555"/>
    <d v="2016-06-12T08:29:03"/>
  </r>
  <r>
    <n v="556"/>
    <s v="Braille Academy"/>
    <s v="An educational platform for learning Unified English Braille Code"/>
    <n v="8000"/>
    <n v="200"/>
    <n v="3"/>
    <s v="US"/>
    <s v="USD"/>
    <n v="1452112717"/>
    <n v="1449520717"/>
    <b v="0"/>
    <n v="1"/>
    <b v="0"/>
    <s v="technology/web"/>
    <n v="200"/>
    <x v="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s v="DE"/>
    <s v="EUR"/>
    <n v="1480721803"/>
    <n v="1478126203"/>
    <b v="0"/>
    <n v="20"/>
    <b v="0"/>
    <s v="technology/web"/>
    <n v="68.3"/>
    <x v="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US"/>
    <s v="USD"/>
    <n v="1427227905"/>
    <n v="1424639505"/>
    <b v="0"/>
    <n v="0"/>
    <b v="0"/>
    <s v="technology/web"/>
    <s v="N/A"/>
    <x v="2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s v="US"/>
    <s v="USD"/>
    <n v="1449989260"/>
    <n v="1447397260"/>
    <b v="0"/>
    <n v="1"/>
    <b v="0"/>
    <s v="technology/web"/>
    <n v="50"/>
    <x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s v="CA"/>
    <s v="CAD"/>
    <n v="1418841045"/>
    <n v="1416249045"/>
    <b v="0"/>
    <n v="3"/>
    <b v="0"/>
    <s v="technology/web"/>
    <n v="4"/>
    <x v="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s v="US"/>
    <s v="USD"/>
    <n v="1445874513"/>
    <n v="1442850513"/>
    <b v="0"/>
    <n v="2"/>
    <b v="0"/>
    <s v="technology/web"/>
    <n v="27.5"/>
    <x v="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L"/>
    <s v="EUR"/>
    <n v="1482052815"/>
    <n v="1479460815"/>
    <b v="0"/>
    <n v="0"/>
    <b v="0"/>
    <s v="technology/web"/>
    <s v="N/A"/>
    <x v="2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s v="AU"/>
    <s v="AUD"/>
    <n v="1424137247"/>
    <n v="1421545247"/>
    <b v="0"/>
    <n v="2"/>
    <b v="0"/>
    <s v="technology/web"/>
    <n v="34"/>
    <x v="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s v="FR"/>
    <s v="EUR"/>
    <n v="1457822275"/>
    <n v="1455230275"/>
    <b v="0"/>
    <n v="1"/>
    <b v="0"/>
    <s v="technology/web"/>
    <n v="1"/>
    <x v="2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s v="GB"/>
    <s v="GBP"/>
    <n v="1436554249"/>
    <n v="1433962249"/>
    <b v="0"/>
    <n v="0"/>
    <b v="0"/>
    <s v="technology/web"/>
    <s v="N/A"/>
    <x v="2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s v="US"/>
    <s v="USD"/>
    <n v="1468513533"/>
    <n v="1465921533"/>
    <b v="0"/>
    <n v="1"/>
    <b v="0"/>
    <s v="technology/web"/>
    <n v="1"/>
    <x v="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US"/>
    <s v="USD"/>
    <n v="1420143194"/>
    <n v="1417551194"/>
    <b v="0"/>
    <n v="0"/>
    <b v="0"/>
    <s v="technology/web"/>
    <s v="N/A"/>
    <x v="2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s v="NZ"/>
    <s v="NZD"/>
    <n v="1452942000"/>
    <n v="1449785223"/>
    <b v="0"/>
    <n v="5"/>
    <b v="0"/>
    <s v="technology/web"/>
    <n v="49"/>
    <x v="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s v="CA"/>
    <s v="CAD"/>
    <n v="1451679612"/>
    <n v="1449087612"/>
    <b v="0"/>
    <n v="1"/>
    <b v="0"/>
    <s v="technology/web"/>
    <n v="20"/>
    <x v="2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s v="US"/>
    <s v="USD"/>
    <n v="1455822569"/>
    <n v="1453230569"/>
    <b v="0"/>
    <n v="1"/>
    <b v="0"/>
    <s v="technology/web"/>
    <n v="142"/>
    <x v="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s v="US"/>
    <s v="USD"/>
    <n v="1437969540"/>
    <n v="1436297723"/>
    <b v="0"/>
    <n v="2"/>
    <b v="0"/>
    <s v="technology/web"/>
    <n v="53"/>
    <x v="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US"/>
    <s v="USD"/>
    <n v="1446660688"/>
    <n v="1444065088"/>
    <b v="0"/>
    <n v="0"/>
    <b v="0"/>
    <s v="technology/web"/>
    <s v="N/A"/>
    <x v="2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s v="US"/>
    <s v="USD"/>
    <n v="1421543520"/>
    <n v="1416445931"/>
    <b v="0"/>
    <n v="9"/>
    <b v="0"/>
    <s v="technology/web"/>
    <n v="38.44"/>
    <x v="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s v="GB"/>
    <s v="GBP"/>
    <n v="1476873507"/>
    <n v="1474281507"/>
    <b v="0"/>
    <n v="4"/>
    <b v="0"/>
    <s v="technology/web"/>
    <n v="20"/>
    <x v="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s v="DE"/>
    <s v="EUR"/>
    <n v="1434213443"/>
    <n v="1431621443"/>
    <b v="0"/>
    <n v="4"/>
    <b v="0"/>
    <s v="technology/web"/>
    <n v="64.75"/>
    <x v="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s v="US"/>
    <s v="USD"/>
    <n v="1427537952"/>
    <n v="1422357552"/>
    <b v="0"/>
    <n v="1"/>
    <b v="0"/>
    <s v="technology/web"/>
    <n v="1"/>
    <x v="2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s v="US"/>
    <s v="USD"/>
    <n v="1463753302"/>
    <n v="1458569302"/>
    <b v="0"/>
    <n v="1"/>
    <b v="0"/>
    <s v="technology/web"/>
    <n v="10"/>
    <x v="2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s v="GB"/>
    <s v="GBP"/>
    <n v="1441633993"/>
    <n v="1439560393"/>
    <b v="0"/>
    <n v="7"/>
    <b v="0"/>
    <s v="technology/web"/>
    <n v="2"/>
    <x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s v="US"/>
    <s v="USD"/>
    <n v="1419539223"/>
    <n v="1416947223"/>
    <b v="0"/>
    <n v="5"/>
    <b v="0"/>
    <s v="technology/web"/>
    <n v="35"/>
    <x v="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s v="US"/>
    <s v="USD"/>
    <n v="1474580867"/>
    <n v="1471988867"/>
    <b v="0"/>
    <n v="1"/>
    <b v="0"/>
    <s v="technology/web"/>
    <n v="1"/>
    <x v="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s v="US"/>
    <s v="USD"/>
    <n v="1438474704"/>
    <n v="1435882704"/>
    <b v="0"/>
    <n v="0"/>
    <b v="0"/>
    <s v="technology/web"/>
    <s v="N/A"/>
    <x v="2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US"/>
    <s v="USD"/>
    <n v="1426442400"/>
    <n v="1424454319"/>
    <b v="0"/>
    <n v="0"/>
    <b v="0"/>
    <s v="technology/web"/>
    <s v="N/A"/>
    <x v="2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s v="US"/>
    <s v="USD"/>
    <n v="1426800687"/>
    <n v="1424212287"/>
    <b v="0"/>
    <n v="1"/>
    <b v="0"/>
    <s v="technology/web"/>
    <n v="1"/>
    <x v="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s v="US"/>
    <s v="USD"/>
    <n v="1426522316"/>
    <n v="1423933916"/>
    <b v="0"/>
    <n v="2"/>
    <b v="0"/>
    <s v="technology/web"/>
    <n v="5"/>
    <x v="2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s v="GB"/>
    <s v="GBP"/>
    <n v="1448928000"/>
    <n v="1444123377"/>
    <b v="0"/>
    <n v="0"/>
    <b v="0"/>
    <s v="technology/web"/>
    <s v="N/A"/>
    <x v="2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s v="US"/>
    <s v="USD"/>
    <n v="1424032207"/>
    <n v="1421440207"/>
    <b v="0"/>
    <n v="4"/>
    <b v="0"/>
    <s v="technology/web"/>
    <n v="14"/>
    <x v="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s v="CA"/>
    <s v="CAD"/>
    <n v="1429207833"/>
    <n v="1426615833"/>
    <b v="0"/>
    <n v="7"/>
    <b v="0"/>
    <s v="technology/web"/>
    <n v="389.29"/>
    <x v="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s v="IT"/>
    <s v="EUR"/>
    <n v="1479410886"/>
    <n v="1474223286"/>
    <b v="0"/>
    <n v="2"/>
    <b v="0"/>
    <s v="technology/web"/>
    <n v="150.5"/>
    <x v="2"/>
    <x v="2"/>
    <s v="web"/>
    <x v="588"/>
    <d v="2016-11-17T19:28:06"/>
  </r>
  <r>
    <n v="589"/>
    <s v="Get Neighborly"/>
    <s v="Services closer than you think..."/>
    <n v="7500"/>
    <n v="1"/>
    <n v="0"/>
    <s v="US"/>
    <s v="USD"/>
    <n v="1436366699"/>
    <n v="1435070699"/>
    <b v="0"/>
    <n v="1"/>
    <b v="0"/>
    <s v="technology/web"/>
    <n v="1"/>
    <x v="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s v="GB"/>
    <s v="GBP"/>
    <n v="1454936460"/>
    <n v="1452259131"/>
    <b v="0"/>
    <n v="9"/>
    <b v="0"/>
    <s v="technology/web"/>
    <n v="24.78"/>
    <x v="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s v="US"/>
    <s v="USD"/>
    <n v="1437570130"/>
    <n v="1434978130"/>
    <b v="0"/>
    <n v="2"/>
    <b v="0"/>
    <s v="technology/web"/>
    <n v="30.5"/>
    <x v="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s v="US"/>
    <s v="USD"/>
    <n v="1417584860"/>
    <n v="1414992860"/>
    <b v="0"/>
    <n v="1"/>
    <b v="0"/>
    <s v="technology/web"/>
    <n v="250"/>
    <x v="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s v="GB"/>
    <s v="GBP"/>
    <n v="1428333345"/>
    <n v="1425744945"/>
    <b v="0"/>
    <n v="7"/>
    <b v="0"/>
    <s v="technology/web"/>
    <n v="16.43"/>
    <x v="2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s v="US"/>
    <s v="USD"/>
    <n v="1460832206"/>
    <n v="1458240206"/>
    <b v="0"/>
    <n v="2"/>
    <b v="0"/>
    <s v="technology/web"/>
    <n v="13"/>
    <x v="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s v="US"/>
    <s v="USD"/>
    <n v="1430703638"/>
    <n v="1426815638"/>
    <b v="0"/>
    <n v="8"/>
    <b v="0"/>
    <s v="technology/web"/>
    <n v="53.25"/>
    <x v="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s v="US"/>
    <s v="USD"/>
    <n v="1478122292"/>
    <n v="1475530292"/>
    <b v="0"/>
    <n v="2"/>
    <b v="0"/>
    <s v="technology/web"/>
    <n v="3"/>
    <x v="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s v="US"/>
    <s v="USD"/>
    <n v="1469980800"/>
    <n v="1466787335"/>
    <b v="0"/>
    <n v="2"/>
    <b v="0"/>
    <s v="technology/web"/>
    <n v="10"/>
    <x v="2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s v="US"/>
    <s v="USD"/>
    <n v="1417737781"/>
    <n v="1415145781"/>
    <b v="0"/>
    <n v="7"/>
    <b v="0"/>
    <s v="technology/web"/>
    <n v="121.43"/>
    <x v="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s v="US"/>
    <s v="USD"/>
    <n v="1425827760"/>
    <n v="1423769402"/>
    <b v="0"/>
    <n v="2"/>
    <b v="0"/>
    <s v="technology/web"/>
    <n v="15.5"/>
    <x v="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s v="US"/>
    <s v="USD"/>
    <n v="1431198562"/>
    <n v="1426014562"/>
    <b v="0"/>
    <n v="1"/>
    <b v="0"/>
    <s v="technology/web"/>
    <n v="100"/>
    <x v="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s v="CA"/>
    <s v="CAD"/>
    <n v="1419626139"/>
    <n v="1417034139"/>
    <b v="0"/>
    <n v="6"/>
    <b v="0"/>
    <s v="technology/web"/>
    <n v="23.33"/>
    <x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US"/>
    <s v="USD"/>
    <n v="1434654215"/>
    <n v="1432062215"/>
    <b v="0"/>
    <n v="0"/>
    <b v="0"/>
    <s v="technology/web"/>
    <s v="N/A"/>
    <x v="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s v="US"/>
    <s v="USD"/>
    <n v="1408029623"/>
    <n v="1405437623"/>
    <b v="0"/>
    <n v="13"/>
    <b v="0"/>
    <s v="technology/web"/>
    <n v="45.39"/>
    <x v="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US"/>
    <s v="USD"/>
    <n v="1409187056"/>
    <n v="1406595056"/>
    <b v="0"/>
    <n v="0"/>
    <b v="0"/>
    <s v="technology/web"/>
    <s v="N/A"/>
    <x v="1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s v="US"/>
    <s v="USD"/>
    <n v="1440318908"/>
    <n v="1436430908"/>
    <b v="0"/>
    <n v="8"/>
    <b v="0"/>
    <s v="technology/web"/>
    <n v="16.38"/>
    <x v="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s v="NL"/>
    <s v="EUR"/>
    <n v="1432479600"/>
    <n v="1428507409"/>
    <b v="0"/>
    <n v="1"/>
    <b v="0"/>
    <s v="technology/web"/>
    <n v="10"/>
    <x v="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US"/>
    <s v="USD"/>
    <n v="1448225336"/>
    <n v="1445629736"/>
    <b v="0"/>
    <n v="0"/>
    <b v="0"/>
    <s v="technology/web"/>
    <s v="N/A"/>
    <x v="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s v="US"/>
    <s v="USD"/>
    <n v="1434405980"/>
    <n v="1431813980"/>
    <b v="0"/>
    <n v="5"/>
    <b v="0"/>
    <s v="technology/web"/>
    <n v="292.2"/>
    <x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s v="GB"/>
    <s v="GBP"/>
    <n v="1448761744"/>
    <n v="1446166144"/>
    <b v="0"/>
    <n v="1"/>
    <b v="0"/>
    <s v="technology/web"/>
    <n v="5"/>
    <x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s v="US"/>
    <s v="USD"/>
    <n v="1429732586"/>
    <n v="1427140586"/>
    <b v="0"/>
    <n v="0"/>
    <b v="0"/>
    <s v="technology/web"/>
    <s v="N/A"/>
    <x v="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FR"/>
    <s v="EUR"/>
    <n v="1453210037"/>
    <n v="1448026037"/>
    <b v="0"/>
    <n v="0"/>
    <b v="0"/>
    <s v="technology/web"/>
    <s v="N/A"/>
    <x v="1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s v="IT"/>
    <s v="EUR"/>
    <n v="1472777146"/>
    <n v="1470185146"/>
    <b v="0"/>
    <n v="0"/>
    <b v="0"/>
    <s v="technology/web"/>
    <s v="N/A"/>
    <x v="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s v="US"/>
    <s v="USD"/>
    <n v="1443675540"/>
    <n v="1441022120"/>
    <b v="0"/>
    <n v="121"/>
    <b v="0"/>
    <s v="technology/web"/>
    <n v="105.93"/>
    <x v="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US"/>
    <s v="USD"/>
    <n v="1466731740"/>
    <n v="1464139740"/>
    <b v="0"/>
    <n v="0"/>
    <b v="0"/>
    <s v="technology/web"/>
    <s v="N/A"/>
    <x v="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Z"/>
    <s v="NZD"/>
    <n v="1443149759"/>
    <n v="1440557759"/>
    <b v="0"/>
    <n v="0"/>
    <b v="0"/>
    <s v="technology/web"/>
    <s v="N/A"/>
    <x v="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FR"/>
    <s v="EUR"/>
    <n v="1488013307"/>
    <n v="1485421307"/>
    <b v="0"/>
    <n v="0"/>
    <b v="0"/>
    <s v="technology/web"/>
    <s v="N/A"/>
    <x v="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s v="GB"/>
    <s v="GBP"/>
    <n v="1431072843"/>
    <n v="1427184843"/>
    <b v="0"/>
    <n v="3"/>
    <b v="0"/>
    <s v="technology/web"/>
    <n v="20"/>
    <x v="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s v="US"/>
    <s v="USD"/>
    <n v="1449689203"/>
    <n v="1447097203"/>
    <b v="0"/>
    <n v="0"/>
    <b v="0"/>
    <s v="technology/web"/>
    <s v="N/A"/>
    <x v="1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s v="US"/>
    <s v="USD"/>
    <n v="1416933390"/>
    <n v="1411745790"/>
    <b v="0"/>
    <n v="1"/>
    <b v="0"/>
    <s v="technology/web"/>
    <n v="1"/>
    <x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s v="CA"/>
    <s v="CAD"/>
    <n v="1408986738"/>
    <n v="1405098738"/>
    <b v="0"/>
    <n v="1"/>
    <b v="0"/>
    <s v="technology/web"/>
    <n v="300"/>
    <x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s v="US"/>
    <s v="USD"/>
    <n v="1467934937"/>
    <n v="1465342937"/>
    <b v="0"/>
    <n v="3"/>
    <b v="0"/>
    <s v="technology/web"/>
    <n v="87"/>
    <x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s v="US"/>
    <s v="USD"/>
    <n v="1467398138"/>
    <n v="1465670138"/>
    <b v="0"/>
    <n v="9"/>
    <b v="0"/>
    <s v="technology/web"/>
    <n v="37.89"/>
    <x v="1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AU"/>
    <s v="AUD"/>
    <n v="1432771997"/>
    <n v="1430179997"/>
    <b v="0"/>
    <n v="0"/>
    <b v="0"/>
    <s v="technology/web"/>
    <s v="N/A"/>
    <x v="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s v="US"/>
    <s v="USD"/>
    <n v="1431647041"/>
    <n v="1429055041"/>
    <b v="0"/>
    <n v="0"/>
    <b v="0"/>
    <s v="technology/web"/>
    <s v="N/A"/>
    <x v="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"/>
    <s v="CAD"/>
    <n v="1490560177"/>
    <n v="1487971777"/>
    <b v="0"/>
    <n v="0"/>
    <b v="0"/>
    <s v="technology/web"/>
    <s v="N/A"/>
    <x v="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s v="US"/>
    <s v="USD"/>
    <n v="1439644920"/>
    <n v="1436793939"/>
    <b v="0"/>
    <n v="39"/>
    <b v="0"/>
    <s v="technology/web"/>
    <n v="111.41"/>
    <x v="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s v="SE"/>
    <s v="SEK"/>
    <n v="1457996400"/>
    <n v="1452842511"/>
    <b v="0"/>
    <n v="1"/>
    <b v="0"/>
    <s v="technology/web"/>
    <n v="90"/>
    <x v="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US"/>
    <s v="USD"/>
    <n v="1405269457"/>
    <n v="1402677457"/>
    <b v="0"/>
    <n v="0"/>
    <b v="0"/>
    <s v="technology/web"/>
    <s v="N/A"/>
    <x v="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s v="AU"/>
    <s v="AUD"/>
    <n v="1463239108"/>
    <n v="1460647108"/>
    <b v="0"/>
    <n v="3"/>
    <b v="0"/>
    <s v="technology/web"/>
    <n v="116.67"/>
    <x v="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s v="US"/>
    <s v="USD"/>
    <n v="1441516200"/>
    <n v="1438959121"/>
    <b v="0"/>
    <n v="1"/>
    <b v="0"/>
    <s v="technology/web"/>
    <n v="10"/>
    <x v="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s v="CA"/>
    <s v="CAD"/>
    <n v="1464460329"/>
    <n v="1461954729"/>
    <b v="0"/>
    <n v="9"/>
    <b v="0"/>
    <s v="technology/web"/>
    <n v="76.67"/>
    <x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s v="NL"/>
    <s v="EUR"/>
    <n v="1448470165"/>
    <n v="1445874565"/>
    <b v="0"/>
    <n v="0"/>
    <b v="0"/>
    <s v="technology/web"/>
    <s v="N/A"/>
    <x v="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s v="US"/>
    <s v="USD"/>
    <n v="1466204400"/>
    <n v="1463469062"/>
    <b v="0"/>
    <n v="25"/>
    <b v="0"/>
    <s v="technology/web"/>
    <n v="49.8"/>
    <x v="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s v="US"/>
    <s v="USD"/>
    <n v="1424989029"/>
    <n v="1422397029"/>
    <b v="0"/>
    <n v="1"/>
    <b v="0"/>
    <s v="technology/web"/>
    <n v="1"/>
    <x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s v="US"/>
    <s v="USD"/>
    <n v="1428804762"/>
    <n v="1426212762"/>
    <b v="0"/>
    <n v="1"/>
    <b v="0"/>
    <s v="technology/web"/>
    <n v="2"/>
    <x v="1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s v="GB"/>
    <s v="GBP"/>
    <n v="1433587620"/>
    <n v="1430996150"/>
    <b v="0"/>
    <n v="1"/>
    <b v="0"/>
    <s v="technology/web"/>
    <n v="4"/>
    <x v="1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GB"/>
    <s v="GBP"/>
    <n v="1488063840"/>
    <n v="1485558318"/>
    <b v="0"/>
    <n v="0"/>
    <b v="0"/>
    <s v="technology/web"/>
    <s v="N/A"/>
    <x v="1"/>
    <x v="2"/>
    <s v="web"/>
    <x v="637"/>
    <d v="2017-02-25T23:04:00"/>
  </r>
  <r>
    <n v="638"/>
    <s v="W (Canceled)"/>
    <s v="O0"/>
    <n v="200000"/>
    <n v="18"/>
    <n v="0"/>
    <s v="DE"/>
    <s v="EUR"/>
    <n v="1490447662"/>
    <n v="1485267262"/>
    <b v="0"/>
    <n v="6"/>
    <b v="0"/>
    <s v="technology/web"/>
    <n v="3"/>
    <x v="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s v="US"/>
    <s v="USD"/>
    <n v="1413208795"/>
    <n v="1408024795"/>
    <b v="0"/>
    <n v="1"/>
    <b v="0"/>
    <s v="technology/web"/>
    <n v="1"/>
    <x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s v="FR"/>
    <s v="EUR"/>
    <n v="1480028400"/>
    <n v="1478685915"/>
    <b v="0"/>
    <n v="2"/>
    <b v="1"/>
    <s v="technology/wearables"/>
    <n v="50.5"/>
    <x v="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s v="US"/>
    <s v="USD"/>
    <n v="1439473248"/>
    <n v="1436881248"/>
    <b v="0"/>
    <n v="315"/>
    <b v="1"/>
    <s v="technology/wearables"/>
    <n v="151.32"/>
    <x v="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s v="DE"/>
    <s v="EUR"/>
    <n v="1439998674"/>
    <n v="1436888274"/>
    <b v="0"/>
    <n v="2174"/>
    <b v="1"/>
    <s v="technology/wearables"/>
    <n v="134.36000000000001"/>
    <x v="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s v="US"/>
    <s v="USD"/>
    <n v="1433085875"/>
    <n v="1428333875"/>
    <b v="0"/>
    <n v="152"/>
    <b v="1"/>
    <s v="technology/wearables"/>
    <n v="174.03"/>
    <x v="0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s v="US"/>
    <s v="USD"/>
    <n v="1414544400"/>
    <n v="1410883139"/>
    <b v="0"/>
    <n v="1021"/>
    <b v="1"/>
    <s v="technology/wearables"/>
    <n v="73.489999999999995"/>
    <x v="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s v="US"/>
    <s v="USD"/>
    <n v="1470962274"/>
    <n v="1468370274"/>
    <b v="0"/>
    <n v="237"/>
    <b v="1"/>
    <s v="technology/wearables"/>
    <n v="23.52"/>
    <x v="0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s v="US"/>
    <s v="USD"/>
    <n v="1407788867"/>
    <n v="1405196867"/>
    <b v="0"/>
    <n v="27"/>
    <b v="1"/>
    <s v="technology/wearables"/>
    <n v="39.07"/>
    <x v="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s v="CA"/>
    <s v="CAD"/>
    <n v="1458235549"/>
    <n v="1455647149"/>
    <b v="0"/>
    <n v="17"/>
    <b v="1"/>
    <s v="technology/wearables"/>
    <n v="125.94"/>
    <x v="0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s v="US"/>
    <s v="USD"/>
    <n v="1413304708"/>
    <n v="1410280708"/>
    <b v="0"/>
    <n v="27"/>
    <b v="1"/>
    <s v="technology/wearables"/>
    <n v="1644"/>
    <x v="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s v="US"/>
    <s v="USD"/>
    <n v="1410904413"/>
    <n v="1409090013"/>
    <b v="0"/>
    <n v="82"/>
    <b v="1"/>
    <s v="technology/wearables"/>
    <n v="42.67"/>
    <x v="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s v="US"/>
    <s v="USD"/>
    <n v="1418953984"/>
    <n v="1413766384"/>
    <b v="0"/>
    <n v="48"/>
    <b v="1"/>
    <s v="technology/wearables"/>
    <n v="35.130000000000003"/>
    <x v="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s v="US"/>
    <s v="USD"/>
    <n v="1418430311"/>
    <n v="1415838311"/>
    <b v="0"/>
    <n v="105"/>
    <b v="1"/>
    <s v="technology/wearables"/>
    <n v="239.35"/>
    <x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s v="US"/>
    <s v="USD"/>
    <n v="1480613650"/>
    <n v="1478018050"/>
    <b v="0"/>
    <n v="28"/>
    <b v="1"/>
    <s v="technology/wearables"/>
    <n v="107.64"/>
    <x v="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s v="US"/>
    <s v="USD"/>
    <n v="1440082240"/>
    <n v="1436885440"/>
    <b v="0"/>
    <n v="1107"/>
    <b v="1"/>
    <s v="technology/wearables"/>
    <n v="95.83"/>
    <x v="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s v="US"/>
    <s v="USD"/>
    <n v="1436396313"/>
    <n v="1433804313"/>
    <b v="0"/>
    <n v="1013"/>
    <b v="1"/>
    <s v="technology/wearables"/>
    <n v="31.66"/>
    <x v="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s v="US"/>
    <s v="USD"/>
    <n v="1426197512"/>
    <n v="1423609112"/>
    <b v="0"/>
    <n v="274"/>
    <b v="1"/>
    <s v="technology/wearables"/>
    <n v="42.89"/>
    <x v="0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s v="US"/>
    <s v="USD"/>
    <n v="1460917119"/>
    <n v="1455736719"/>
    <b v="0"/>
    <n v="87"/>
    <b v="1"/>
    <s v="technology/wearables"/>
    <n v="122.74"/>
    <x v="0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s v="US"/>
    <s v="USD"/>
    <n v="1450901872"/>
    <n v="1448309872"/>
    <b v="0"/>
    <n v="99"/>
    <b v="1"/>
    <s v="technology/wearables"/>
    <n v="190.45"/>
    <x v="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s v="US"/>
    <s v="USD"/>
    <n v="1437933600"/>
    <n v="1435117889"/>
    <b v="0"/>
    <n v="276"/>
    <b v="1"/>
    <s v="technology/wearables"/>
    <n v="109.34"/>
    <x v="0"/>
    <x v="2"/>
    <s v="wearables"/>
    <x v="658"/>
    <d v="2015-07-26T18:00:00"/>
  </r>
  <r>
    <n v="659"/>
    <s v="Lulu Watch Designs - Apple Watch"/>
    <s v="Sync up your lifestyle"/>
    <n v="3000"/>
    <n v="3017"/>
    <n v="101"/>
    <s v="US"/>
    <s v="USD"/>
    <n v="1440339295"/>
    <n v="1437747295"/>
    <b v="0"/>
    <n v="21"/>
    <b v="1"/>
    <s v="technology/wearables"/>
    <n v="143.66999999999999"/>
    <x v="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s v="US"/>
    <s v="USD"/>
    <n v="1415558879"/>
    <n v="1412963279"/>
    <b v="0"/>
    <n v="18"/>
    <b v="0"/>
    <s v="technology/wearables"/>
    <n v="84.94"/>
    <x v="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s v="US"/>
    <s v="USD"/>
    <n v="1477236559"/>
    <n v="1474644559"/>
    <b v="0"/>
    <n v="9"/>
    <b v="0"/>
    <s v="technology/wearables"/>
    <n v="10.56"/>
    <x v="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s v="US"/>
    <s v="USD"/>
    <n v="1421404247"/>
    <n v="1418812247"/>
    <b v="0"/>
    <n v="4"/>
    <b v="0"/>
    <s v="technology/wearables"/>
    <n v="39"/>
    <x v="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s v="DK"/>
    <s v="DKK"/>
    <n v="1437250456"/>
    <n v="1434658456"/>
    <b v="0"/>
    <n v="7"/>
    <b v="0"/>
    <s v="technology/wearables"/>
    <n v="100"/>
    <x v="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s v="US"/>
    <s v="USD"/>
    <n v="1428940775"/>
    <n v="1426348775"/>
    <b v="0"/>
    <n v="29"/>
    <b v="0"/>
    <s v="technology/wearables"/>
    <n v="31.17"/>
    <x v="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s v="US"/>
    <s v="USD"/>
    <n v="1484327061"/>
    <n v="1479143061"/>
    <b v="0"/>
    <n v="12"/>
    <b v="0"/>
    <s v="technology/wearables"/>
    <n v="155.33000000000001"/>
    <x v="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s v="US"/>
    <s v="USD"/>
    <n v="1408305498"/>
    <n v="1405713498"/>
    <b v="0"/>
    <n v="4"/>
    <b v="0"/>
    <s v="technology/wearables"/>
    <n v="2"/>
    <x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s v="IT"/>
    <s v="EUR"/>
    <n v="1477731463"/>
    <n v="1474275463"/>
    <b v="0"/>
    <n v="28"/>
    <b v="0"/>
    <s v="technology/wearables"/>
    <n v="178.93"/>
    <x v="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s v="US"/>
    <s v="USD"/>
    <n v="1431374222"/>
    <n v="1427486222"/>
    <b v="0"/>
    <n v="25"/>
    <b v="0"/>
    <s v="technology/wearables"/>
    <n v="27.36"/>
    <x v="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s v="SE"/>
    <s v="SEK"/>
    <n v="1467817258"/>
    <n v="1465225258"/>
    <b v="0"/>
    <n v="28"/>
    <b v="0"/>
    <s v="technology/wearables"/>
    <n v="1536.25"/>
    <x v="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s v="IT"/>
    <s v="EUR"/>
    <n v="1466323800"/>
    <n v="1463418120"/>
    <b v="0"/>
    <n v="310"/>
    <b v="0"/>
    <s v="technology/wearables"/>
    <n v="85"/>
    <x v="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s v="US"/>
    <s v="USD"/>
    <n v="1421208000"/>
    <n v="1418315852"/>
    <b v="0"/>
    <n v="15"/>
    <b v="0"/>
    <s v="technology/wearables"/>
    <n v="788.53"/>
    <x v="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s v="US"/>
    <s v="USD"/>
    <n v="1420088340"/>
    <n v="1417410964"/>
    <b v="0"/>
    <n v="215"/>
    <b v="0"/>
    <s v="technology/wearables"/>
    <n v="50.3"/>
    <x v="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s v="US"/>
    <s v="USD"/>
    <n v="1409602217"/>
    <n v="1405714217"/>
    <b v="0"/>
    <n v="3"/>
    <b v="0"/>
    <s v="technology/wearables"/>
    <n v="68.33"/>
    <x v="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s v="US"/>
    <s v="USD"/>
    <n v="1407811627"/>
    <n v="1402627627"/>
    <b v="0"/>
    <n v="2"/>
    <b v="0"/>
    <s v="technology/wearables"/>
    <n v="7.5"/>
    <x v="2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s v="US"/>
    <s v="USD"/>
    <n v="1420095540"/>
    <n v="1417558804"/>
    <b v="0"/>
    <n v="26"/>
    <b v="0"/>
    <s v="technology/wearables"/>
    <n v="34.270000000000003"/>
    <x v="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s v="CA"/>
    <s v="CAD"/>
    <n v="1423333581"/>
    <n v="1420741581"/>
    <b v="0"/>
    <n v="24"/>
    <b v="0"/>
    <s v="technology/wearables"/>
    <n v="61.29"/>
    <x v="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s v="IT"/>
    <s v="EUR"/>
    <n v="1467106895"/>
    <n v="1463218895"/>
    <b v="0"/>
    <n v="96"/>
    <b v="0"/>
    <s v="technology/wearables"/>
    <n v="133.25"/>
    <x v="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s v="US"/>
    <s v="USD"/>
    <n v="1463821338"/>
    <n v="1461229338"/>
    <b v="0"/>
    <n v="17"/>
    <b v="0"/>
    <s v="technology/wearables"/>
    <n v="65.180000000000007"/>
    <x v="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s v="US"/>
    <s v="USD"/>
    <n v="1472920909"/>
    <n v="1467736909"/>
    <b v="0"/>
    <n v="94"/>
    <b v="0"/>
    <s v="technology/wearables"/>
    <n v="93.9"/>
    <x v="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s v="US"/>
    <s v="USD"/>
    <n v="1410955331"/>
    <n v="1407931331"/>
    <b v="0"/>
    <n v="129"/>
    <b v="0"/>
    <s v="technology/wearables"/>
    <n v="150.65"/>
    <x v="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s v="US"/>
    <s v="USD"/>
    <n v="1477509604"/>
    <n v="1474917604"/>
    <b v="0"/>
    <n v="1"/>
    <b v="0"/>
    <s v="technology/wearables"/>
    <n v="1"/>
    <x v="2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s v="US"/>
    <s v="USD"/>
    <n v="1489512122"/>
    <n v="1486923722"/>
    <b v="0"/>
    <n v="4"/>
    <b v="0"/>
    <s v="technology/wearables"/>
    <n v="13.25"/>
    <x v="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s v="US"/>
    <s v="USD"/>
    <n v="1477949764"/>
    <n v="1474493764"/>
    <b v="0"/>
    <n v="3"/>
    <b v="0"/>
    <s v="technology/wearables"/>
    <n v="99.33"/>
    <x v="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s v="US"/>
    <s v="USD"/>
    <n v="1406257200"/>
    <n v="1403176891"/>
    <b v="0"/>
    <n v="135"/>
    <b v="0"/>
    <s v="technology/wearables"/>
    <n v="177.39"/>
    <x v="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s v="US"/>
    <s v="USD"/>
    <n v="1421095672"/>
    <n v="1417207672"/>
    <b v="0"/>
    <n v="10"/>
    <b v="0"/>
    <s v="technology/wearables"/>
    <n v="55.3"/>
    <x v="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s v="IT"/>
    <s v="EUR"/>
    <n v="1438618170"/>
    <n v="1436026170"/>
    <b v="0"/>
    <n v="0"/>
    <b v="0"/>
    <s v="technology/wearables"/>
    <s v="N/A"/>
    <x v="2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s v="MX"/>
    <s v="MXN"/>
    <n v="1486317653"/>
    <n v="1481133653"/>
    <b v="0"/>
    <n v="6"/>
    <b v="0"/>
    <s v="technology/wearables"/>
    <n v="591.66999999999996"/>
    <x v="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s v="US"/>
    <s v="USD"/>
    <n v="1444876253"/>
    <n v="1442284253"/>
    <b v="0"/>
    <n v="36"/>
    <b v="0"/>
    <s v="technology/wearables"/>
    <n v="405.5"/>
    <x v="2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s v="US"/>
    <s v="USD"/>
    <n v="1481173140"/>
    <n v="1478016097"/>
    <b v="0"/>
    <n v="336"/>
    <b v="0"/>
    <s v="technology/wearables"/>
    <n v="343.15"/>
    <x v="2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s v="US"/>
    <s v="USD"/>
    <n v="1473400800"/>
    <n v="1469718841"/>
    <b v="0"/>
    <n v="34"/>
    <b v="0"/>
    <s v="technology/wearables"/>
    <n v="72.59"/>
    <x v="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s v="US"/>
    <s v="USD"/>
    <n v="1435711246"/>
    <n v="1433292046"/>
    <b v="0"/>
    <n v="10"/>
    <b v="0"/>
    <s v="technology/wearables"/>
    <n v="26"/>
    <x v="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s v="GB"/>
    <s v="GBP"/>
    <n v="1482397263"/>
    <n v="1479805263"/>
    <b v="0"/>
    <n v="201"/>
    <b v="0"/>
    <s v="technology/wearables"/>
    <n v="6.5"/>
    <x v="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s v="US"/>
    <s v="USD"/>
    <n v="1430421827"/>
    <n v="1427829827"/>
    <b v="0"/>
    <n v="296"/>
    <b v="0"/>
    <s v="technology/wearables"/>
    <n v="119.39"/>
    <x v="2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s v="US"/>
    <s v="USD"/>
    <n v="1485964559"/>
    <n v="1483372559"/>
    <b v="0"/>
    <n v="7"/>
    <b v="0"/>
    <s v="technology/wearables"/>
    <n v="84.29"/>
    <x v="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s v="US"/>
    <s v="USD"/>
    <n v="1414758620"/>
    <n v="1412166620"/>
    <b v="0"/>
    <n v="7"/>
    <b v="0"/>
    <s v="technology/wearables"/>
    <n v="90.86"/>
    <x v="2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s v="NL"/>
    <s v="EUR"/>
    <n v="1406326502"/>
    <n v="1403734502"/>
    <b v="0"/>
    <n v="1"/>
    <b v="0"/>
    <s v="technology/wearables"/>
    <n v="1"/>
    <x v="2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s v="DE"/>
    <s v="EUR"/>
    <n v="1454502789"/>
    <n v="1453206789"/>
    <b v="0"/>
    <n v="114"/>
    <b v="0"/>
    <s v="technology/wearables"/>
    <n v="20.34"/>
    <x v="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s v="US"/>
    <s v="USD"/>
    <n v="1411005600"/>
    <n v="1408141245"/>
    <b v="0"/>
    <n v="29"/>
    <b v="0"/>
    <s v="technology/wearables"/>
    <n v="530.69000000000005"/>
    <x v="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s v="US"/>
    <s v="USD"/>
    <n v="1385136000"/>
    <n v="1381923548"/>
    <b v="0"/>
    <n v="890"/>
    <b v="0"/>
    <s v="technology/wearables"/>
    <n v="120.39"/>
    <x v="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s v="ES"/>
    <s v="EUR"/>
    <n v="1484065881"/>
    <n v="1481473881"/>
    <b v="0"/>
    <n v="31"/>
    <b v="0"/>
    <s v="technology/wearables"/>
    <n v="13"/>
    <x v="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s v="GB"/>
    <s v="GBP"/>
    <n v="1406130880"/>
    <n v="1403538880"/>
    <b v="0"/>
    <n v="21"/>
    <b v="0"/>
    <s v="technology/wearables"/>
    <n v="291.33"/>
    <x v="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s v="US"/>
    <s v="USD"/>
    <n v="1480011987"/>
    <n v="1477416387"/>
    <b v="0"/>
    <n v="37"/>
    <b v="0"/>
    <s v="technology/wearables"/>
    <n v="124.92"/>
    <x v="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s v="US"/>
    <s v="USD"/>
    <n v="1485905520"/>
    <n v="1481150949"/>
    <b v="0"/>
    <n v="7"/>
    <b v="0"/>
    <s v="technology/wearables"/>
    <n v="119.57"/>
    <x v="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s v="CA"/>
    <s v="CAD"/>
    <n v="1487565468"/>
    <n v="1482381468"/>
    <b v="0"/>
    <n v="4"/>
    <b v="0"/>
    <s v="technology/wearables"/>
    <n v="120.25"/>
    <x v="2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s v="NL"/>
    <s v="EUR"/>
    <n v="1484999278"/>
    <n v="1482407278"/>
    <b v="0"/>
    <n v="5"/>
    <b v="0"/>
    <s v="technology/wearables"/>
    <n v="195.4"/>
    <x v="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s v="ES"/>
    <s v="EUR"/>
    <n v="1481740740"/>
    <n v="1478130783"/>
    <b v="0"/>
    <n v="0"/>
    <b v="0"/>
    <s v="technology/wearables"/>
    <s v="N/A"/>
    <x v="2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s v="GB"/>
    <s v="GBP"/>
    <n v="1483286127"/>
    <n v="1479830127"/>
    <b v="0"/>
    <n v="456"/>
    <b v="0"/>
    <s v="technology/wearables"/>
    <n v="117.7"/>
    <x v="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s v="GB"/>
    <s v="GBP"/>
    <n v="1410616600"/>
    <n v="1405432600"/>
    <b v="0"/>
    <n v="369"/>
    <b v="0"/>
    <s v="technology/wearables"/>
    <n v="23.95"/>
    <x v="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s v="US"/>
    <s v="USD"/>
    <n v="1417741159"/>
    <n v="1415149159"/>
    <b v="0"/>
    <n v="2"/>
    <b v="0"/>
    <s v="technology/wearables"/>
    <n v="30.5"/>
    <x v="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s v="CA"/>
    <s v="CAD"/>
    <n v="1408495440"/>
    <n v="1405640302"/>
    <b v="0"/>
    <n v="0"/>
    <b v="0"/>
    <s v="technology/wearables"/>
    <s v="N/A"/>
    <x v="2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s v="NL"/>
    <s v="EUR"/>
    <n v="1481716868"/>
    <n v="1478257268"/>
    <b v="0"/>
    <n v="338"/>
    <b v="0"/>
    <s v="technology/wearables"/>
    <n v="99.97"/>
    <x v="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s v="US"/>
    <s v="USD"/>
    <n v="1455466832"/>
    <n v="1452874832"/>
    <b v="0"/>
    <n v="4"/>
    <b v="0"/>
    <s v="technology/wearables"/>
    <n v="26.25"/>
    <x v="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s v="IT"/>
    <s v="EUR"/>
    <n v="1465130532"/>
    <n v="1462538532"/>
    <b v="0"/>
    <n v="1"/>
    <b v="0"/>
    <s v="technology/wearables"/>
    <n v="199"/>
    <x v="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s v="US"/>
    <s v="USD"/>
    <n v="1488308082"/>
    <n v="1483124082"/>
    <b v="0"/>
    <n v="28"/>
    <b v="0"/>
    <s v="technology/wearables"/>
    <n v="80.319999999999993"/>
    <x v="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s v="US"/>
    <s v="USD"/>
    <n v="1446693040"/>
    <n v="1443233440"/>
    <b v="0"/>
    <n v="12"/>
    <b v="0"/>
    <s v="technology/wearables"/>
    <n v="115.75"/>
    <x v="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s v="US"/>
    <s v="USD"/>
    <n v="1417392000"/>
    <n v="1414511307"/>
    <b v="0"/>
    <n v="16"/>
    <b v="0"/>
    <s v="technology/wearables"/>
    <n v="44.69"/>
    <x v="2"/>
    <x v="2"/>
    <s v="wearables"/>
    <x v="716"/>
    <d v="2014-12-01T00:00:00"/>
  </r>
  <r>
    <n v="717"/>
    <s v="cool air belt"/>
    <s v="Cool air flowing under clothing keeps you cool."/>
    <n v="100000"/>
    <n v="305"/>
    <n v="0"/>
    <s v="US"/>
    <s v="USD"/>
    <n v="1409949002"/>
    <n v="1407357002"/>
    <b v="0"/>
    <n v="4"/>
    <b v="0"/>
    <s v="technology/wearables"/>
    <n v="76.25"/>
    <x v="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s v="US"/>
    <s v="USD"/>
    <n v="1487397540"/>
    <n v="1484684247"/>
    <b v="0"/>
    <n v="4"/>
    <b v="0"/>
    <s v="technology/wearables"/>
    <n v="22.5"/>
    <x v="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s v="US"/>
    <s v="USD"/>
    <n v="1456189076"/>
    <n v="1454979476"/>
    <b v="0"/>
    <n v="10"/>
    <b v="0"/>
    <s v="technology/wearables"/>
    <n v="19.399999999999999"/>
    <x v="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s v="US"/>
    <s v="USD"/>
    <n v="1327851291"/>
    <n v="1325432091"/>
    <b v="0"/>
    <n v="41"/>
    <b v="1"/>
    <s v="publishing/nonfiction"/>
    <n v="66.709999999999994"/>
    <x v="0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s v="US"/>
    <s v="USD"/>
    <n v="1406900607"/>
    <n v="1403012607"/>
    <b v="0"/>
    <n v="119"/>
    <b v="1"/>
    <s v="publishing/nonfiction"/>
    <n v="84.14"/>
    <x v="0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s v="US"/>
    <s v="USD"/>
    <n v="1333909178"/>
    <n v="1331320778"/>
    <b v="0"/>
    <n v="153"/>
    <b v="1"/>
    <s v="publishing/nonfiction"/>
    <n v="215.73"/>
    <x v="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s v="US"/>
    <s v="USD"/>
    <n v="1438228740"/>
    <n v="1435606549"/>
    <b v="0"/>
    <n v="100"/>
    <b v="1"/>
    <s v="publishing/nonfiction"/>
    <n v="54.69"/>
    <x v="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s v="US"/>
    <s v="USD"/>
    <n v="1309447163"/>
    <n v="1306855163"/>
    <b v="0"/>
    <n v="143"/>
    <b v="1"/>
    <s v="publishing/nonfiction"/>
    <n v="51.63"/>
    <x v="0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s v="US"/>
    <s v="USD"/>
    <n v="1450018912"/>
    <n v="1447426912"/>
    <b v="0"/>
    <n v="140"/>
    <b v="1"/>
    <s v="publishing/nonfiction"/>
    <n v="143.36000000000001"/>
    <x v="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s v="US"/>
    <s v="USD"/>
    <n v="1365728487"/>
    <n v="1363136487"/>
    <b v="0"/>
    <n v="35"/>
    <b v="1"/>
    <s v="publishing/nonfiction"/>
    <n v="72.430000000000007"/>
    <x v="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s v="US"/>
    <s v="USD"/>
    <n v="1358198400"/>
    <n v="1354580949"/>
    <b v="0"/>
    <n v="149"/>
    <b v="1"/>
    <s v="publishing/nonfiction"/>
    <n v="36.53"/>
    <x v="0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s v="US"/>
    <s v="USD"/>
    <n v="1313957157"/>
    <n v="1310069157"/>
    <b v="0"/>
    <n v="130"/>
    <b v="1"/>
    <s v="publishing/nonfiction"/>
    <n v="60.9"/>
    <x v="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s v="US"/>
    <s v="USD"/>
    <n v="1348028861"/>
    <n v="1342844861"/>
    <b v="0"/>
    <n v="120"/>
    <b v="1"/>
    <s v="publishing/nonfiction"/>
    <n v="43.55"/>
    <x v="0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s v="US"/>
    <s v="USD"/>
    <n v="1323280391"/>
    <n v="1320688391"/>
    <b v="0"/>
    <n v="265"/>
    <b v="1"/>
    <s v="publishing/nonfiction"/>
    <n v="99.77"/>
    <x v="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s v="US"/>
    <s v="USD"/>
    <n v="1327212000"/>
    <n v="1322852747"/>
    <b v="0"/>
    <n v="71"/>
    <b v="1"/>
    <s v="publishing/nonfiction"/>
    <n v="88.73"/>
    <x v="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s v="GB"/>
    <s v="GBP"/>
    <n v="1380449461"/>
    <n v="1375265461"/>
    <b v="0"/>
    <n v="13"/>
    <b v="1"/>
    <s v="publishing/nonfiction"/>
    <n v="4.92"/>
    <x v="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s v="GB"/>
    <s v="GBP"/>
    <n v="1387533892"/>
    <n v="1384941892"/>
    <b v="0"/>
    <n v="169"/>
    <b v="1"/>
    <s v="publishing/nonfiction"/>
    <n v="17.82"/>
    <x v="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s v="CA"/>
    <s v="CAD"/>
    <n v="1431147600"/>
    <n v="1428465420"/>
    <b v="0"/>
    <n v="57"/>
    <b v="1"/>
    <s v="publishing/nonfiction"/>
    <n v="187.19"/>
    <x v="0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s v="US"/>
    <s v="USD"/>
    <n v="1417653540"/>
    <n v="1414975346"/>
    <b v="0"/>
    <n v="229"/>
    <b v="1"/>
    <s v="publishing/nonfiction"/>
    <n v="234.81"/>
    <x v="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s v="US"/>
    <s v="USD"/>
    <n v="1385009940"/>
    <n v="1383327440"/>
    <b v="0"/>
    <n v="108"/>
    <b v="1"/>
    <s v="publishing/nonfiction"/>
    <n v="105.05"/>
    <x v="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s v="US"/>
    <s v="USD"/>
    <n v="1392408000"/>
    <n v="1390890987"/>
    <b v="0"/>
    <n v="108"/>
    <b v="1"/>
    <s v="publishing/nonfiction"/>
    <n v="56.67"/>
    <x v="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s v="US"/>
    <s v="USD"/>
    <n v="1417409940"/>
    <n v="1414765794"/>
    <b v="0"/>
    <n v="41"/>
    <b v="1"/>
    <s v="publishing/nonfiction"/>
    <n v="39.049999999999997"/>
    <x v="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s v="US"/>
    <s v="USD"/>
    <n v="1407758629"/>
    <n v="1404907429"/>
    <b v="0"/>
    <n v="139"/>
    <b v="1"/>
    <s v="publishing/nonfiction"/>
    <n v="68.349999999999994"/>
    <x v="0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s v="US"/>
    <s v="USD"/>
    <n v="1434857482"/>
    <n v="1433647882"/>
    <b v="0"/>
    <n v="19"/>
    <b v="1"/>
    <s v="publishing/nonfiction"/>
    <n v="169.58"/>
    <x v="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s v="US"/>
    <s v="USD"/>
    <n v="1370964806"/>
    <n v="1367940806"/>
    <b v="0"/>
    <n v="94"/>
    <b v="1"/>
    <s v="publishing/nonfiction"/>
    <n v="141.41999999999999"/>
    <x v="0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s v="US"/>
    <s v="USD"/>
    <n v="1395435712"/>
    <n v="1392847312"/>
    <b v="0"/>
    <n v="23"/>
    <b v="1"/>
    <s v="publishing/nonfiction"/>
    <n v="67.39"/>
    <x v="0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s v="US"/>
    <s v="USD"/>
    <n v="1334610000"/>
    <n v="1332435685"/>
    <b v="0"/>
    <n v="15"/>
    <b v="1"/>
    <s v="publishing/nonfiction"/>
    <n v="54.27"/>
    <x v="0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s v="US"/>
    <s v="USD"/>
    <n v="1355439503"/>
    <n v="1352847503"/>
    <b v="0"/>
    <n v="62"/>
    <b v="1"/>
    <s v="publishing/nonfiction"/>
    <n v="82.52"/>
    <x v="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s v="US"/>
    <s v="USD"/>
    <n v="1367588645"/>
    <n v="1364996645"/>
    <b v="0"/>
    <n v="74"/>
    <b v="1"/>
    <s v="publishing/nonfiction"/>
    <n v="53.73"/>
    <x v="0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s v="US"/>
    <s v="USD"/>
    <n v="1348372740"/>
    <n v="1346806909"/>
    <b v="0"/>
    <n v="97"/>
    <b v="1"/>
    <s v="publishing/nonfiction"/>
    <n v="34.21"/>
    <x v="0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s v="NL"/>
    <s v="EUR"/>
    <n v="1421319240"/>
    <n v="1418649019"/>
    <b v="0"/>
    <n v="55"/>
    <b v="1"/>
    <s v="publishing/nonfiction"/>
    <n v="127.33"/>
    <x v="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s v="US"/>
    <s v="USD"/>
    <n v="1407701966"/>
    <n v="1405109966"/>
    <b v="0"/>
    <n v="44"/>
    <b v="1"/>
    <s v="publishing/nonfiction"/>
    <n v="45.57"/>
    <x v="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s v="US"/>
    <s v="USD"/>
    <n v="1485642930"/>
    <n v="1483050930"/>
    <b v="0"/>
    <n v="110"/>
    <b v="1"/>
    <s v="publishing/nonfiction"/>
    <n v="95.96"/>
    <x v="0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s v="US"/>
    <s v="USD"/>
    <n v="1361739872"/>
    <n v="1359147872"/>
    <b v="0"/>
    <n v="59"/>
    <b v="1"/>
    <s v="publishing/nonfiction"/>
    <n v="77.27"/>
    <x v="0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s v="US"/>
    <s v="USD"/>
    <n v="1312470475"/>
    <n v="1308496075"/>
    <b v="0"/>
    <n v="62"/>
    <b v="1"/>
    <s v="publishing/nonfiction"/>
    <n v="57.34"/>
    <x v="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s v="AU"/>
    <s v="AUD"/>
    <n v="1476615600"/>
    <n v="1474884417"/>
    <b v="0"/>
    <n v="105"/>
    <b v="1"/>
    <s v="publishing/nonfiction"/>
    <n v="53.19"/>
    <x v="0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s v="US"/>
    <s v="USD"/>
    <n v="1423922991"/>
    <n v="1421330991"/>
    <b v="0"/>
    <n v="26"/>
    <b v="1"/>
    <s v="publishing/nonfiction"/>
    <n v="492.31"/>
    <x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s v="US"/>
    <s v="USD"/>
    <n v="1357408721"/>
    <n v="1354816721"/>
    <b v="0"/>
    <n v="49"/>
    <b v="1"/>
    <s v="publishing/nonfiction"/>
    <n v="42.35"/>
    <x v="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s v="US"/>
    <s v="USD"/>
    <n v="1369010460"/>
    <n v="1366381877"/>
    <b v="0"/>
    <n v="68"/>
    <b v="1"/>
    <s v="publishing/nonfiction"/>
    <n v="37.47"/>
    <x v="0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s v="US"/>
    <s v="USD"/>
    <n v="1303147459"/>
    <n v="1297880659"/>
    <b v="0"/>
    <n v="22"/>
    <b v="1"/>
    <s v="publishing/nonfiction"/>
    <n v="37.450000000000003"/>
    <x v="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s v="US"/>
    <s v="USD"/>
    <n v="1354756714"/>
    <n v="1353547114"/>
    <b v="0"/>
    <n v="18"/>
    <b v="1"/>
    <s v="publishing/nonfiction"/>
    <n v="33.06"/>
    <x v="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s v="US"/>
    <s v="USD"/>
    <n v="1286568268"/>
    <n v="1283976268"/>
    <b v="0"/>
    <n v="19"/>
    <b v="1"/>
    <s v="publishing/nonfiction"/>
    <n v="134.21"/>
    <x v="0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s v="GB"/>
    <s v="GBP"/>
    <n v="1404892539"/>
    <n v="1401436539"/>
    <b v="0"/>
    <n v="99"/>
    <b v="1"/>
    <s v="publishing/nonfiction"/>
    <n v="51.47"/>
    <x v="0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US"/>
    <s v="USD"/>
    <n v="1480188013"/>
    <n v="1477592413"/>
    <b v="0"/>
    <n v="0"/>
    <b v="0"/>
    <s v="publishing/fiction"/>
    <s v="N/A"/>
    <x v="2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s v="US"/>
    <s v="USD"/>
    <n v="1391364126"/>
    <n v="1388772126"/>
    <b v="0"/>
    <n v="6"/>
    <b v="0"/>
    <s v="publishing/fiction"/>
    <n v="39.17"/>
    <x v="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s v="MX"/>
    <s v="MXN"/>
    <n v="1480831200"/>
    <n v="1479328570"/>
    <b v="0"/>
    <n v="0"/>
    <b v="0"/>
    <s v="publishing/fiction"/>
    <s v="N/A"/>
    <x v="2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s v="GB"/>
    <s v="GBP"/>
    <n v="1376563408"/>
    <n v="1373971408"/>
    <b v="0"/>
    <n v="1"/>
    <b v="0"/>
    <s v="publishing/fiction"/>
    <n v="5"/>
    <x v="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s v="US"/>
    <s v="USD"/>
    <n v="1441858161"/>
    <n v="1439266161"/>
    <b v="0"/>
    <n v="0"/>
    <b v="0"/>
    <s v="publishing/fiction"/>
    <s v="N/A"/>
    <x v="2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s v="US"/>
    <s v="USD"/>
    <n v="1413723684"/>
    <n v="1411131684"/>
    <b v="0"/>
    <n v="44"/>
    <b v="0"/>
    <s v="publishing/fiction"/>
    <n v="57.3"/>
    <x v="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CA"/>
    <s v="CAD"/>
    <n v="1424112483"/>
    <n v="1421520483"/>
    <b v="0"/>
    <n v="0"/>
    <b v="0"/>
    <s v="publishing/fiction"/>
    <s v="N/A"/>
    <x v="2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s v="US"/>
    <s v="USD"/>
    <n v="1432178810"/>
    <n v="1429586810"/>
    <b v="0"/>
    <n v="3"/>
    <b v="0"/>
    <s v="publishing/fiction"/>
    <n v="59"/>
    <x v="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US"/>
    <s v="USD"/>
    <n v="1387169890"/>
    <n v="1384577890"/>
    <b v="0"/>
    <n v="0"/>
    <b v="0"/>
    <s v="publishing/fiction"/>
    <s v="N/A"/>
    <x v="2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s v="US"/>
    <s v="USD"/>
    <n v="1388102094"/>
    <n v="1385510094"/>
    <b v="0"/>
    <n v="52"/>
    <b v="0"/>
    <s v="publishing/fiction"/>
    <n v="31.85"/>
    <x v="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US"/>
    <s v="USD"/>
    <n v="1361750369"/>
    <n v="1358294369"/>
    <b v="0"/>
    <n v="0"/>
    <b v="0"/>
    <s v="publishing/fiction"/>
    <s v="N/A"/>
    <x v="2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s v="US"/>
    <s v="USD"/>
    <n v="1454183202"/>
    <n v="1449863202"/>
    <b v="0"/>
    <n v="1"/>
    <b v="0"/>
    <s v="publishing/fiction"/>
    <n v="10"/>
    <x v="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s v="US"/>
    <s v="USD"/>
    <n v="1257047940"/>
    <n v="1252718519"/>
    <b v="0"/>
    <n v="1"/>
    <b v="0"/>
    <s v="publishing/fiction"/>
    <n v="50"/>
    <x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s v="GB"/>
    <s v="GBP"/>
    <n v="1431298860"/>
    <n v="1428341985"/>
    <b v="0"/>
    <n v="2"/>
    <b v="0"/>
    <s v="publishing/fiction"/>
    <n v="16"/>
    <x v="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s v="US"/>
    <s v="USD"/>
    <n v="1393181018"/>
    <n v="1390589018"/>
    <b v="0"/>
    <n v="9"/>
    <b v="0"/>
    <s v="publishing/fiction"/>
    <n v="39"/>
    <x v="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s v="US"/>
    <s v="USD"/>
    <n v="1323998795"/>
    <n v="1321406795"/>
    <b v="0"/>
    <n v="5"/>
    <b v="0"/>
    <s v="publishing/fiction"/>
    <n v="34"/>
    <x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s v="US"/>
    <s v="USD"/>
    <n v="1444539600"/>
    <n v="1441297645"/>
    <b v="0"/>
    <n v="57"/>
    <b v="0"/>
    <s v="publishing/fiction"/>
    <n v="63.12"/>
    <x v="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s v="US"/>
    <s v="USD"/>
    <n v="1375313577"/>
    <n v="1372721577"/>
    <b v="0"/>
    <n v="3"/>
    <b v="0"/>
    <s v="publishing/fiction"/>
    <n v="7"/>
    <x v="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s v="US"/>
    <s v="USD"/>
    <n v="1398876680"/>
    <n v="1396284680"/>
    <b v="0"/>
    <n v="1"/>
    <b v="0"/>
    <s v="publishing/fiction"/>
    <n v="2"/>
    <x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s v="US"/>
    <s v="USD"/>
    <n v="1287115200"/>
    <n v="1284567905"/>
    <b v="0"/>
    <n v="6"/>
    <b v="0"/>
    <s v="publishing/fiction"/>
    <n v="66.67"/>
    <x v="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s v="US"/>
    <s v="USD"/>
    <n v="1304439025"/>
    <n v="1301847025"/>
    <b v="0"/>
    <n v="27"/>
    <b v="1"/>
    <s v="music/rock"/>
    <n v="38.520000000000003"/>
    <x v="0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s v="US"/>
    <s v="USD"/>
    <n v="1370649674"/>
    <n v="1368057674"/>
    <b v="0"/>
    <n v="25"/>
    <b v="1"/>
    <s v="music/rock"/>
    <n v="42.61"/>
    <x v="0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s v="US"/>
    <s v="USD"/>
    <n v="1345918302"/>
    <n v="1343326302"/>
    <b v="0"/>
    <n v="14"/>
    <b v="1"/>
    <s v="music/rock"/>
    <n v="50"/>
    <x v="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s v="US"/>
    <s v="USD"/>
    <n v="1335564000"/>
    <n v="1332182049"/>
    <b v="0"/>
    <n v="35"/>
    <b v="1"/>
    <s v="music/rock"/>
    <n v="63.49"/>
    <x v="0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s v="US"/>
    <s v="USD"/>
    <n v="1395023719"/>
    <n v="1391571319"/>
    <b v="0"/>
    <n v="10"/>
    <b v="1"/>
    <s v="music/rock"/>
    <n v="102.5"/>
    <x v="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s v="US"/>
    <s v="USD"/>
    <n v="1362060915"/>
    <n v="1359468915"/>
    <b v="0"/>
    <n v="29"/>
    <b v="1"/>
    <s v="music/rock"/>
    <n v="31.14"/>
    <x v="0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s v="US"/>
    <s v="USD"/>
    <n v="1336751220"/>
    <n v="1331774434"/>
    <b v="0"/>
    <n v="44"/>
    <b v="1"/>
    <s v="music/rock"/>
    <n v="162.27000000000001"/>
    <x v="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s v="US"/>
    <s v="USD"/>
    <n v="1383318226"/>
    <n v="1380726226"/>
    <b v="0"/>
    <n v="17"/>
    <b v="1"/>
    <s v="music/rock"/>
    <n v="80.59"/>
    <x v="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s v="US"/>
    <s v="USD"/>
    <n v="1341633540"/>
    <n v="1338336588"/>
    <b v="0"/>
    <n v="34"/>
    <b v="1"/>
    <s v="music/rock"/>
    <n v="59.85"/>
    <x v="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s v="US"/>
    <s v="USD"/>
    <n v="1358755140"/>
    <n v="1357187280"/>
    <b v="0"/>
    <n v="14"/>
    <b v="1"/>
    <s v="music/rock"/>
    <n v="132.86000000000001"/>
    <x v="0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s v="US"/>
    <s v="USD"/>
    <n v="1359680939"/>
    <n v="1357088939"/>
    <b v="0"/>
    <n v="156"/>
    <b v="1"/>
    <s v="music/rock"/>
    <n v="92.55"/>
    <x v="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s v="US"/>
    <s v="USD"/>
    <n v="1384322340"/>
    <n v="1381430646"/>
    <b v="0"/>
    <n v="128"/>
    <b v="1"/>
    <s v="music/rock"/>
    <n v="60.86"/>
    <x v="0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s v="US"/>
    <s v="USD"/>
    <n v="1383861483"/>
    <n v="1381265883"/>
    <b v="0"/>
    <n v="60"/>
    <b v="1"/>
    <s v="music/rock"/>
    <n v="41.85"/>
    <x v="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s v="US"/>
    <s v="USD"/>
    <n v="1372827540"/>
    <n v="1371491244"/>
    <b v="0"/>
    <n v="32"/>
    <b v="1"/>
    <s v="music/rock"/>
    <n v="88.33"/>
    <x v="0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s v="US"/>
    <s v="USD"/>
    <n v="1315242360"/>
    <n v="1310438737"/>
    <b v="0"/>
    <n v="53"/>
    <b v="1"/>
    <s v="music/rock"/>
    <n v="158.96"/>
    <x v="0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s v="US"/>
    <s v="USD"/>
    <n v="1333774740"/>
    <n v="1330094566"/>
    <b v="0"/>
    <n v="184"/>
    <b v="1"/>
    <s v="music/rock"/>
    <n v="85.05"/>
    <x v="0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s v="US"/>
    <s v="USD"/>
    <n v="1379279400"/>
    <n v="1376687485"/>
    <b v="0"/>
    <n v="90"/>
    <b v="1"/>
    <s v="music/rock"/>
    <n v="112.61"/>
    <x v="0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s v="US"/>
    <s v="USD"/>
    <n v="1335672000"/>
    <n v="1332978688"/>
    <b v="0"/>
    <n v="71"/>
    <b v="1"/>
    <s v="music/rock"/>
    <n v="45.44"/>
    <x v="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s v="US"/>
    <s v="USD"/>
    <n v="1412086187"/>
    <n v="1409494187"/>
    <b v="0"/>
    <n v="87"/>
    <b v="1"/>
    <s v="music/rock"/>
    <n v="46.22"/>
    <x v="0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s v="US"/>
    <s v="USD"/>
    <n v="1335542446"/>
    <n v="1332950446"/>
    <b v="0"/>
    <n v="28"/>
    <b v="1"/>
    <s v="music/rock"/>
    <n v="178.61"/>
    <x v="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s v="GB"/>
    <s v="GBP"/>
    <n v="1410431054"/>
    <n v="1407839054"/>
    <b v="0"/>
    <n v="56"/>
    <b v="1"/>
    <s v="music/rock"/>
    <n v="40.75"/>
    <x v="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s v="US"/>
    <s v="USD"/>
    <n v="1309547120"/>
    <n v="1306955120"/>
    <b v="0"/>
    <n v="51"/>
    <b v="1"/>
    <s v="music/rock"/>
    <n v="43.73"/>
    <x v="0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s v="US"/>
    <s v="USD"/>
    <n v="1347854700"/>
    <n v="1343867524"/>
    <b v="0"/>
    <n v="75"/>
    <b v="1"/>
    <s v="music/rock"/>
    <n v="81.069999999999993"/>
    <x v="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s v="US"/>
    <s v="USD"/>
    <n v="1306630800"/>
    <n v="1304376478"/>
    <b v="0"/>
    <n v="38"/>
    <b v="1"/>
    <s v="music/rock"/>
    <n v="74.61"/>
    <x v="0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s v="US"/>
    <s v="USD"/>
    <n v="1311393540"/>
    <n v="1309919526"/>
    <b v="0"/>
    <n v="18"/>
    <b v="1"/>
    <s v="music/rock"/>
    <n v="305.56"/>
    <x v="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s v="US"/>
    <s v="USD"/>
    <n v="1310857200"/>
    <n v="1306525512"/>
    <b v="0"/>
    <n v="54"/>
    <b v="1"/>
    <s v="music/rock"/>
    <n v="58.33"/>
    <x v="0"/>
    <x v="4"/>
    <s v="rock"/>
    <x v="805"/>
    <d v="2011-07-16T23:00:00"/>
  </r>
  <r>
    <n v="806"/>
    <s v="Golden Animals NEW Album!"/>
    <s v="Help Golden Animals finish their NEW Album!"/>
    <n v="8000"/>
    <n v="8355"/>
    <n v="104"/>
    <s v="US"/>
    <s v="USD"/>
    <n v="1315413339"/>
    <n v="1312821339"/>
    <b v="0"/>
    <n v="71"/>
    <b v="1"/>
    <s v="music/rock"/>
    <n v="117.68"/>
    <x v="0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s v="US"/>
    <s v="USD"/>
    <n v="1488333600"/>
    <n v="1485270311"/>
    <b v="0"/>
    <n v="57"/>
    <b v="1"/>
    <s v="music/rock"/>
    <n v="73.77"/>
    <x v="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s v="CA"/>
    <s v="CAD"/>
    <n v="1419224340"/>
    <n v="1416363886"/>
    <b v="0"/>
    <n v="43"/>
    <b v="1"/>
    <s v="music/rock"/>
    <n v="104.65"/>
    <x v="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s v="US"/>
    <s v="USD"/>
    <n v="1390161630"/>
    <n v="1387569630"/>
    <b v="0"/>
    <n v="52"/>
    <b v="1"/>
    <s v="music/rock"/>
    <n v="79.83"/>
    <x v="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s v="US"/>
    <s v="USD"/>
    <n v="1346462462"/>
    <n v="1343870462"/>
    <b v="0"/>
    <n v="27"/>
    <b v="1"/>
    <s v="music/rock"/>
    <n v="58.33"/>
    <x v="0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s v="US"/>
    <s v="USD"/>
    <n v="1373475120"/>
    <n v="1371569202"/>
    <b v="0"/>
    <n v="12"/>
    <b v="1"/>
    <s v="music/rock"/>
    <n v="86.67"/>
    <x v="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s v="US"/>
    <s v="USD"/>
    <n v="1362146280"/>
    <n v="1357604752"/>
    <b v="0"/>
    <n v="33"/>
    <b v="1"/>
    <s v="music/rock"/>
    <n v="27.61"/>
    <x v="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s v="US"/>
    <s v="USD"/>
    <n v="1342825365"/>
    <n v="1340233365"/>
    <b v="0"/>
    <n v="96"/>
    <b v="1"/>
    <s v="music/rock"/>
    <n v="25"/>
    <x v="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s v="US"/>
    <s v="USD"/>
    <n v="1306865040"/>
    <n v="1305568201"/>
    <b v="0"/>
    <n v="28"/>
    <b v="1"/>
    <s v="music/rock"/>
    <n v="45.46"/>
    <x v="0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s v="US"/>
    <s v="USD"/>
    <n v="1414879303"/>
    <n v="1412287303"/>
    <b v="0"/>
    <n v="43"/>
    <b v="1"/>
    <s v="music/rock"/>
    <n v="99.53"/>
    <x v="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s v="US"/>
    <s v="USD"/>
    <n v="1365489000"/>
    <n v="1362776043"/>
    <b v="0"/>
    <n v="205"/>
    <b v="1"/>
    <s v="music/rock"/>
    <n v="39.31"/>
    <x v="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s v="US"/>
    <s v="USD"/>
    <n v="1331441940"/>
    <n v="1326810211"/>
    <b v="0"/>
    <n v="23"/>
    <b v="1"/>
    <s v="music/rock"/>
    <n v="89.42"/>
    <x v="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s v="US"/>
    <s v="USD"/>
    <n v="1344358860"/>
    <n v="1343682681"/>
    <b v="0"/>
    <n v="19"/>
    <b v="1"/>
    <s v="music/rock"/>
    <n v="28.68"/>
    <x v="0"/>
    <x v="4"/>
    <s v="rock"/>
    <x v="818"/>
    <d v="2012-08-07T17:01:00"/>
  </r>
  <r>
    <n v="819"/>
    <s v="Winter Tour"/>
    <s v="We are touring the Southeast in support of our new EP"/>
    <n v="400"/>
    <n v="435"/>
    <n v="109"/>
    <s v="US"/>
    <s v="USD"/>
    <n v="1387601040"/>
    <n v="1386806254"/>
    <b v="0"/>
    <n v="14"/>
    <b v="1"/>
    <s v="music/rock"/>
    <n v="31.07"/>
    <x v="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s v="US"/>
    <s v="USD"/>
    <n v="1402290000"/>
    <n v="1399666342"/>
    <b v="0"/>
    <n v="38"/>
    <b v="1"/>
    <s v="music/rock"/>
    <n v="70.55"/>
    <x v="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s v="US"/>
    <s v="USD"/>
    <n v="1430712060"/>
    <n v="1427753265"/>
    <b v="0"/>
    <n v="78"/>
    <b v="1"/>
    <s v="music/rock"/>
    <n v="224.13"/>
    <x v="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s v="US"/>
    <s v="USD"/>
    <n v="1349477050"/>
    <n v="1346885050"/>
    <b v="0"/>
    <n v="69"/>
    <b v="1"/>
    <s v="music/rock"/>
    <n v="51.81"/>
    <x v="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s v="US"/>
    <s v="USD"/>
    <n v="1427062852"/>
    <n v="1424474452"/>
    <b v="0"/>
    <n v="33"/>
    <b v="1"/>
    <s v="music/rock"/>
    <n v="43.52"/>
    <x v="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s v="US"/>
    <s v="USD"/>
    <n v="1271573940"/>
    <n v="1268459318"/>
    <b v="0"/>
    <n v="54"/>
    <b v="1"/>
    <s v="music/rock"/>
    <n v="39.82"/>
    <x v="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s v="US"/>
    <s v="USD"/>
    <n v="1351495284"/>
    <n v="1349335284"/>
    <b v="0"/>
    <n v="99"/>
    <b v="1"/>
    <s v="music/rock"/>
    <n v="126.81"/>
    <x v="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s v="US"/>
    <s v="USD"/>
    <n v="1332719730"/>
    <n v="1330908930"/>
    <b v="0"/>
    <n v="49"/>
    <b v="1"/>
    <s v="music/rock"/>
    <n v="113.88"/>
    <x v="0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s v="US"/>
    <s v="USD"/>
    <n v="1329248940"/>
    <n v="1326972107"/>
    <b v="0"/>
    <n v="11"/>
    <b v="1"/>
    <s v="music/rock"/>
    <n v="28.18"/>
    <x v="0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s v="US"/>
    <s v="USD"/>
    <n v="1340641440"/>
    <n v="1339549982"/>
    <b v="0"/>
    <n v="38"/>
    <b v="1"/>
    <s v="music/rock"/>
    <n v="36.61"/>
    <x v="0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s v="GB"/>
    <s v="GBP"/>
    <n v="1468437240"/>
    <n v="1463253240"/>
    <b v="0"/>
    <n v="16"/>
    <b v="1"/>
    <s v="music/rock"/>
    <n v="32.5"/>
    <x v="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s v="US"/>
    <s v="USD"/>
    <n v="1363952225"/>
    <n v="1361363825"/>
    <b v="0"/>
    <n v="32"/>
    <b v="1"/>
    <s v="music/rock"/>
    <n v="60.66"/>
    <x v="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s v="US"/>
    <s v="USD"/>
    <n v="1335540694"/>
    <n v="1332948694"/>
    <b v="0"/>
    <n v="20"/>
    <b v="1"/>
    <s v="music/rock"/>
    <n v="175"/>
    <x v="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s v="US"/>
    <s v="USD"/>
    <n v="1327133580"/>
    <n v="1321978335"/>
    <b v="0"/>
    <n v="154"/>
    <b v="1"/>
    <s v="music/rock"/>
    <n v="97.99"/>
    <x v="0"/>
    <x v="4"/>
    <s v="rock"/>
    <x v="832"/>
    <d v="2012-01-21T08:13:00"/>
  </r>
  <r>
    <n v="833"/>
    <s v="Ragman Rolls"/>
    <s v="This is an American rock album."/>
    <n v="6000"/>
    <n v="6100"/>
    <n v="102"/>
    <s v="US"/>
    <s v="USD"/>
    <n v="1397941475"/>
    <n v="1395349475"/>
    <b v="0"/>
    <n v="41"/>
    <b v="1"/>
    <s v="music/rock"/>
    <n v="148.78"/>
    <x v="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s v="US"/>
    <s v="USD"/>
    <n v="1372651140"/>
    <n v="1369770292"/>
    <b v="0"/>
    <n v="75"/>
    <b v="1"/>
    <s v="music/rock"/>
    <n v="96.08"/>
    <x v="0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s v="US"/>
    <s v="USD"/>
    <n v="1337396400"/>
    <n v="1333709958"/>
    <b v="0"/>
    <n v="40"/>
    <b v="1"/>
    <s v="music/rock"/>
    <n v="58.63"/>
    <x v="0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s v="US"/>
    <s v="USD"/>
    <n v="1381108918"/>
    <n v="1378516918"/>
    <b v="0"/>
    <n v="46"/>
    <b v="1"/>
    <s v="music/rock"/>
    <n v="109.71"/>
    <x v="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s v="US"/>
    <s v="USD"/>
    <n v="1398988662"/>
    <n v="1396396662"/>
    <b v="0"/>
    <n v="62"/>
    <b v="1"/>
    <s v="music/rock"/>
    <n v="49.11"/>
    <x v="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s v="US"/>
    <s v="USD"/>
    <n v="1326835985"/>
    <n v="1324243985"/>
    <b v="0"/>
    <n v="61"/>
    <b v="1"/>
    <s v="music/rock"/>
    <n v="47.67"/>
    <x v="0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s v="US"/>
    <s v="USD"/>
    <n v="1348337956"/>
    <n v="1345745956"/>
    <b v="0"/>
    <n v="96"/>
    <b v="1"/>
    <s v="music/rock"/>
    <n v="60.74"/>
    <x v="0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s v="US"/>
    <s v="USD"/>
    <n v="1474694787"/>
    <n v="1472102787"/>
    <b v="0"/>
    <n v="190"/>
    <b v="1"/>
    <s v="music/metal"/>
    <n v="63.38"/>
    <x v="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s v="US"/>
    <s v="USD"/>
    <n v="1415653663"/>
    <n v="1413058063"/>
    <b v="1"/>
    <n v="94"/>
    <b v="1"/>
    <s v="music/metal"/>
    <n v="53.89"/>
    <x v="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s v="CA"/>
    <s v="CAD"/>
    <n v="1381723140"/>
    <n v="1378735983"/>
    <b v="1"/>
    <n v="39"/>
    <b v="1"/>
    <s v="music/metal"/>
    <n v="66.87"/>
    <x v="0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s v="US"/>
    <s v="USD"/>
    <n v="1481184000"/>
    <n v="1479708680"/>
    <b v="0"/>
    <n v="127"/>
    <b v="1"/>
    <s v="music/metal"/>
    <n v="63.1"/>
    <x v="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s v="US"/>
    <s v="USD"/>
    <n v="1414817940"/>
    <n v="1411489552"/>
    <b v="1"/>
    <n v="159"/>
    <b v="1"/>
    <s v="music/metal"/>
    <n v="36.630000000000003"/>
    <x v="0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s v="US"/>
    <s v="USD"/>
    <n v="1473047940"/>
    <n v="1469595396"/>
    <b v="0"/>
    <n v="177"/>
    <b v="1"/>
    <s v="music/metal"/>
    <n v="34.01"/>
    <x v="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s v="GB"/>
    <s v="GBP"/>
    <n v="1394460000"/>
    <n v="1393233855"/>
    <b v="0"/>
    <n v="47"/>
    <b v="1"/>
    <s v="music/metal"/>
    <n v="28.55"/>
    <x v="0"/>
    <x v="4"/>
    <s v="metal"/>
    <x v="846"/>
    <d v="2014-03-10T14:00:00"/>
  </r>
  <r>
    <n v="847"/>
    <s v="CENTROPYMUSIC"/>
    <s v="MUSIC WITH MEANING!  MUSIC THAT MATTERS!!!"/>
    <n v="10"/>
    <n v="10"/>
    <n v="100"/>
    <s v="US"/>
    <s v="USD"/>
    <n v="1436555376"/>
    <n v="1433963376"/>
    <b v="0"/>
    <n v="1"/>
    <b v="1"/>
    <s v="music/metal"/>
    <n v="10"/>
    <x v="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s v="US"/>
    <s v="USD"/>
    <n v="1429038033"/>
    <n v="1426446033"/>
    <b v="0"/>
    <n v="16"/>
    <b v="1"/>
    <s v="music/metal"/>
    <n v="18.75"/>
    <x v="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s v="US"/>
    <s v="USD"/>
    <n v="1426473264"/>
    <n v="1424057664"/>
    <b v="0"/>
    <n v="115"/>
    <b v="1"/>
    <s v="music/metal"/>
    <n v="41.7"/>
    <x v="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s v="US"/>
    <s v="USD"/>
    <n v="1461560340"/>
    <n v="1458762717"/>
    <b v="0"/>
    <n v="133"/>
    <b v="1"/>
    <s v="music/metal"/>
    <n v="46.67"/>
    <x v="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s v="FR"/>
    <s v="EUR"/>
    <n v="1469994300"/>
    <n v="1464815253"/>
    <b v="0"/>
    <n v="70"/>
    <b v="1"/>
    <s v="music/metal"/>
    <n v="37.270000000000003"/>
    <x v="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s v="US"/>
    <s v="USD"/>
    <n v="1477342800"/>
    <n v="1476386395"/>
    <b v="0"/>
    <n v="62"/>
    <b v="1"/>
    <s v="music/metal"/>
    <n v="59.26"/>
    <x v="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s v="US"/>
    <s v="USD"/>
    <n v="1424116709"/>
    <n v="1421524709"/>
    <b v="0"/>
    <n v="10"/>
    <b v="1"/>
    <s v="music/metal"/>
    <n v="30"/>
    <x v="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s v="US"/>
    <s v="USD"/>
    <n v="1482901546"/>
    <n v="1480309546"/>
    <b v="0"/>
    <n v="499"/>
    <b v="1"/>
    <s v="music/metal"/>
    <n v="65.86"/>
    <x v="0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s v="US"/>
    <s v="USD"/>
    <n v="1469329217"/>
    <n v="1466737217"/>
    <b v="0"/>
    <n v="47"/>
    <b v="1"/>
    <s v="music/metal"/>
    <n v="31.91"/>
    <x v="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s v="DE"/>
    <s v="EUR"/>
    <n v="1477422000"/>
    <n v="1472282956"/>
    <b v="0"/>
    <n v="28"/>
    <b v="1"/>
    <s v="music/metal"/>
    <n v="19.46"/>
    <x v="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s v="ES"/>
    <s v="EUR"/>
    <n v="1448463431"/>
    <n v="1444831031"/>
    <b v="0"/>
    <n v="24"/>
    <b v="1"/>
    <s v="music/metal"/>
    <n v="50"/>
    <x v="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s v="GB"/>
    <s v="GBP"/>
    <n v="1429138740"/>
    <n v="1426528418"/>
    <b v="0"/>
    <n v="76"/>
    <b v="1"/>
    <s v="music/metal"/>
    <n v="22.74"/>
    <x v="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s v="US"/>
    <s v="USD"/>
    <n v="1433376000"/>
    <n v="1430768468"/>
    <b v="0"/>
    <n v="98"/>
    <b v="1"/>
    <s v="music/metal"/>
    <n v="42.72"/>
    <x v="0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s v="US"/>
    <s v="USD"/>
    <n v="1385123713"/>
    <n v="1382528113"/>
    <b v="0"/>
    <n v="48"/>
    <b v="0"/>
    <s v="music/jazz"/>
    <n v="52.92"/>
    <x v="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s v="US"/>
    <s v="USD"/>
    <n v="1474067404"/>
    <n v="1471475404"/>
    <b v="0"/>
    <n v="2"/>
    <b v="0"/>
    <s v="music/jazz"/>
    <n v="50.5"/>
    <x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s v="GB"/>
    <s v="GBP"/>
    <n v="1384179548"/>
    <n v="1381583948"/>
    <b v="0"/>
    <n v="4"/>
    <b v="0"/>
    <s v="music/jazz"/>
    <n v="42.5"/>
    <x v="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s v="US"/>
    <s v="USD"/>
    <n v="1329014966"/>
    <n v="1326422966"/>
    <b v="0"/>
    <n v="5"/>
    <b v="0"/>
    <s v="music/jazz"/>
    <n v="18"/>
    <x v="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s v="US"/>
    <s v="USD"/>
    <n v="1381917540"/>
    <n v="1379990038"/>
    <b v="0"/>
    <n v="79"/>
    <b v="0"/>
    <s v="music/jazz"/>
    <n v="34.18"/>
    <x v="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s v="US"/>
    <s v="USD"/>
    <n v="1358361197"/>
    <n v="1353177197"/>
    <b v="0"/>
    <n v="2"/>
    <b v="0"/>
    <s v="music/jazz"/>
    <n v="22.5"/>
    <x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s v="US"/>
    <s v="USD"/>
    <n v="1425136200"/>
    <n v="1421853518"/>
    <b v="0"/>
    <n v="11"/>
    <b v="0"/>
    <s v="music/jazz"/>
    <n v="58.18"/>
    <x v="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s v="US"/>
    <s v="USD"/>
    <n v="1259643540"/>
    <n v="1254450706"/>
    <b v="0"/>
    <n v="11"/>
    <b v="0"/>
    <s v="music/jazz"/>
    <n v="109.18"/>
    <x v="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s v="US"/>
    <s v="USD"/>
    <n v="1389055198"/>
    <n v="1386463198"/>
    <b v="0"/>
    <n v="1"/>
    <b v="0"/>
    <s v="music/jazz"/>
    <n v="50"/>
    <x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s v="US"/>
    <s v="USD"/>
    <n v="1365448657"/>
    <n v="1362860257"/>
    <b v="0"/>
    <n v="3"/>
    <b v="0"/>
    <s v="music/jazz"/>
    <n v="346.67"/>
    <x v="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s v="GB"/>
    <s v="GBP"/>
    <n v="1377995523"/>
    <n v="1375403523"/>
    <b v="0"/>
    <n v="5"/>
    <b v="0"/>
    <s v="music/jazz"/>
    <n v="12.4"/>
    <x v="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s v="US"/>
    <s v="USD"/>
    <n v="1385735295"/>
    <n v="1383139695"/>
    <b v="0"/>
    <n v="12"/>
    <b v="0"/>
    <s v="music/jazz"/>
    <n v="27.08"/>
    <x v="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s v="US"/>
    <s v="USD"/>
    <n v="1299786527"/>
    <n v="1295898527"/>
    <b v="0"/>
    <n v="2"/>
    <b v="0"/>
    <s v="music/jazz"/>
    <n v="32.5"/>
    <x v="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s v="US"/>
    <s v="USD"/>
    <n v="1352610040"/>
    <n v="1349150440"/>
    <b v="0"/>
    <n v="5"/>
    <b v="0"/>
    <s v="music/jazz"/>
    <n v="9"/>
    <x v="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s v="US"/>
    <s v="USD"/>
    <n v="1367676034"/>
    <n v="1365084034"/>
    <b v="0"/>
    <n v="21"/>
    <b v="0"/>
    <s v="music/jazz"/>
    <n v="34.76"/>
    <x v="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US"/>
    <s v="USD"/>
    <n v="1442856131"/>
    <n v="1441128131"/>
    <b v="0"/>
    <n v="0"/>
    <b v="0"/>
    <s v="music/jazz"/>
    <s v="N/A"/>
    <x v="2"/>
    <x v="4"/>
    <s v="jazz"/>
    <x v="875"/>
    <d v="2015-09-21T17:22:11"/>
  </r>
  <r>
    <n v="876"/>
    <s v="Sound Of Dobells"/>
    <s v="What was the greatest record shop ever?  DOBELLS!"/>
    <n v="3152"/>
    <n v="1286"/>
    <n v="41"/>
    <s v="GB"/>
    <s v="GBP"/>
    <n v="1359978927"/>
    <n v="1357127727"/>
    <b v="0"/>
    <n v="45"/>
    <b v="0"/>
    <s v="music/jazz"/>
    <n v="28.58"/>
    <x v="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s v="US"/>
    <s v="USD"/>
    <n v="1387479360"/>
    <n v="1384887360"/>
    <b v="0"/>
    <n v="29"/>
    <b v="0"/>
    <s v="music/jazz"/>
    <n v="46.59"/>
    <x v="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s v="US"/>
    <s v="USD"/>
    <n v="1293082524"/>
    <n v="1290490524"/>
    <b v="0"/>
    <n v="2"/>
    <b v="0"/>
    <s v="music/jazz"/>
    <n v="32.5"/>
    <x v="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s v="US"/>
    <s v="USD"/>
    <n v="1338321305"/>
    <n v="1336506905"/>
    <b v="0"/>
    <n v="30"/>
    <b v="0"/>
    <s v="music/jazz"/>
    <n v="21.47"/>
    <x v="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s v="US"/>
    <s v="USD"/>
    <n v="1351582938"/>
    <n v="1348731738"/>
    <b v="0"/>
    <n v="8"/>
    <b v="0"/>
    <s v="music/indie rock"/>
    <n v="14.13"/>
    <x v="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s v="US"/>
    <s v="USD"/>
    <n v="1326520886"/>
    <n v="1322632886"/>
    <b v="0"/>
    <n v="1"/>
    <b v="0"/>
    <s v="music/indie rock"/>
    <n v="30"/>
    <x v="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s v="US"/>
    <s v="USD"/>
    <n v="1315341550"/>
    <n v="1312490350"/>
    <b v="0"/>
    <n v="14"/>
    <b v="0"/>
    <s v="music/indie rock"/>
    <n v="21.57"/>
    <x v="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s v="US"/>
    <s v="USD"/>
    <n v="1456957635"/>
    <n v="1451773635"/>
    <b v="0"/>
    <n v="24"/>
    <b v="0"/>
    <s v="music/indie rock"/>
    <n v="83.38"/>
    <x v="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s v="US"/>
    <s v="USD"/>
    <n v="1336789860"/>
    <n v="1331666146"/>
    <b v="0"/>
    <n v="2"/>
    <b v="0"/>
    <s v="music/indie rock"/>
    <n v="10"/>
    <x v="2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s v="US"/>
    <s v="USD"/>
    <n v="1483137311"/>
    <n v="1481322911"/>
    <b v="0"/>
    <n v="21"/>
    <b v="0"/>
    <s v="music/indie rock"/>
    <n v="35.71"/>
    <x v="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s v="US"/>
    <s v="USD"/>
    <n v="1473972813"/>
    <n v="1471812813"/>
    <b v="0"/>
    <n v="7"/>
    <b v="0"/>
    <s v="music/indie rock"/>
    <n v="29.29"/>
    <x v="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US"/>
    <s v="USD"/>
    <n v="1338159655"/>
    <n v="1335567655"/>
    <b v="0"/>
    <n v="0"/>
    <b v="0"/>
    <s v="music/indie rock"/>
    <s v="N/A"/>
    <x v="2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s v="US"/>
    <s v="USD"/>
    <n v="1314856800"/>
    <n v="1311789885"/>
    <b v="0"/>
    <n v="4"/>
    <b v="0"/>
    <s v="music/indie rock"/>
    <n v="18"/>
    <x v="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s v="US"/>
    <s v="USD"/>
    <n v="1412534943"/>
    <n v="1409942943"/>
    <b v="0"/>
    <n v="32"/>
    <b v="0"/>
    <s v="music/indie rock"/>
    <n v="73.760000000000005"/>
    <x v="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s v="US"/>
    <s v="USD"/>
    <n v="1385055979"/>
    <n v="1382460379"/>
    <b v="0"/>
    <n v="4"/>
    <b v="0"/>
    <s v="music/indie rock"/>
    <n v="31.25"/>
    <x v="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s v="US"/>
    <s v="USD"/>
    <n v="1408581930"/>
    <n v="1405989930"/>
    <b v="0"/>
    <n v="9"/>
    <b v="0"/>
    <s v="music/indie rock"/>
    <n v="28.89"/>
    <x v="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s v="US"/>
    <s v="USD"/>
    <n v="1280635200"/>
    <n v="1273121283"/>
    <b v="0"/>
    <n v="17"/>
    <b v="0"/>
    <s v="music/indie rock"/>
    <n v="143.82"/>
    <x v="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s v="US"/>
    <s v="USD"/>
    <n v="1427920363"/>
    <n v="1425331963"/>
    <b v="0"/>
    <n v="5"/>
    <b v="0"/>
    <s v="music/indie rock"/>
    <n v="40"/>
    <x v="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s v="US"/>
    <s v="USD"/>
    <n v="1465169610"/>
    <n v="1462577610"/>
    <b v="0"/>
    <n v="53"/>
    <b v="0"/>
    <s v="music/indie rock"/>
    <n v="147.81"/>
    <x v="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s v="US"/>
    <s v="USD"/>
    <n v="1287975829"/>
    <n v="1284087829"/>
    <b v="0"/>
    <n v="7"/>
    <b v="0"/>
    <s v="music/indie rock"/>
    <n v="27.86"/>
    <x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s v="US"/>
    <s v="USD"/>
    <n v="1440734400"/>
    <n v="1438549026"/>
    <b v="0"/>
    <n v="72"/>
    <b v="0"/>
    <s v="music/indie rock"/>
    <n v="44.44"/>
    <x v="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s v="US"/>
    <s v="USD"/>
    <n v="1354123908"/>
    <n v="1351528308"/>
    <b v="0"/>
    <n v="0"/>
    <b v="0"/>
    <s v="music/indie rock"/>
    <s v="N/A"/>
    <x v="2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s v="US"/>
    <s v="USD"/>
    <n v="1326651110"/>
    <n v="1322763110"/>
    <b v="0"/>
    <n v="2"/>
    <b v="0"/>
    <s v="music/indie rock"/>
    <n v="35"/>
    <x v="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s v="US"/>
    <s v="USD"/>
    <n v="1306549362"/>
    <n v="1302661362"/>
    <b v="0"/>
    <n v="8"/>
    <b v="0"/>
    <s v="music/indie rock"/>
    <n v="35"/>
    <x v="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s v="US"/>
    <s v="USD"/>
    <n v="1459365802"/>
    <n v="1456777402"/>
    <b v="0"/>
    <n v="2"/>
    <b v="0"/>
    <s v="music/jazz"/>
    <n v="10.5"/>
    <x v="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US"/>
    <s v="USD"/>
    <n v="1276024260"/>
    <n v="1272050914"/>
    <b v="0"/>
    <n v="0"/>
    <b v="0"/>
    <s v="music/jazz"/>
    <s v="N/A"/>
    <x v="2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s v="US"/>
    <s v="USD"/>
    <n v="1409412600"/>
    <n v="1404947422"/>
    <b v="0"/>
    <n v="3"/>
    <b v="0"/>
    <s v="music/jazz"/>
    <n v="30"/>
    <x v="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s v="US"/>
    <s v="USD"/>
    <n v="1348367100"/>
    <n v="1346180780"/>
    <b v="0"/>
    <n v="4"/>
    <b v="0"/>
    <s v="music/jazz"/>
    <n v="40"/>
    <x v="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s v="US"/>
    <s v="USD"/>
    <n v="1451786137"/>
    <n v="1449194137"/>
    <b v="0"/>
    <n v="3"/>
    <b v="0"/>
    <s v="music/jazz"/>
    <n v="50.33"/>
    <x v="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s v="US"/>
    <s v="USD"/>
    <n v="1295847926"/>
    <n v="1290663926"/>
    <b v="0"/>
    <n v="6"/>
    <b v="0"/>
    <s v="music/jazz"/>
    <n v="32.67"/>
    <x v="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s v="US"/>
    <s v="USD"/>
    <n v="1394681590"/>
    <n v="1392093190"/>
    <b v="0"/>
    <n v="0"/>
    <b v="0"/>
    <s v="music/jazz"/>
    <s v="N/A"/>
    <x v="2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s v="US"/>
    <s v="USD"/>
    <n v="1315715823"/>
    <n v="1313123823"/>
    <b v="0"/>
    <n v="0"/>
    <b v="0"/>
    <s v="music/jazz"/>
    <s v="N/A"/>
    <x v="2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s v="US"/>
    <s v="USD"/>
    <n v="1280206740"/>
    <n v="1276283655"/>
    <b v="0"/>
    <n v="0"/>
    <b v="0"/>
    <s v="music/jazz"/>
    <s v="N/A"/>
    <x v="2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s v="US"/>
    <s v="USD"/>
    <n v="1343016000"/>
    <n v="1340296440"/>
    <b v="0"/>
    <n v="8"/>
    <b v="0"/>
    <s v="music/jazz"/>
    <n v="65"/>
    <x v="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s v="GB"/>
    <s v="GBP"/>
    <n v="1488546319"/>
    <n v="1483362319"/>
    <b v="0"/>
    <n v="5"/>
    <b v="0"/>
    <s v="music/jazz"/>
    <n v="24.6"/>
    <x v="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US"/>
    <s v="USD"/>
    <n v="1390522045"/>
    <n v="1388707645"/>
    <b v="0"/>
    <n v="0"/>
    <b v="0"/>
    <s v="music/jazz"/>
    <s v="N/A"/>
    <x v="2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s v="US"/>
    <s v="USD"/>
    <n v="1355197047"/>
    <n v="1350009447"/>
    <b v="0"/>
    <n v="2"/>
    <b v="0"/>
    <s v="music/jazz"/>
    <n v="15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s v="US"/>
    <s v="USD"/>
    <n v="1336188019"/>
    <n v="1333596019"/>
    <b v="0"/>
    <n v="24"/>
    <b v="0"/>
    <s v="music/jazz"/>
    <n v="82.58"/>
    <x v="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s v="US"/>
    <s v="USD"/>
    <n v="1345918747"/>
    <n v="1343326747"/>
    <b v="0"/>
    <n v="0"/>
    <b v="0"/>
    <s v="music/jazz"/>
    <s v="N/A"/>
    <x v="2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s v="US"/>
    <s v="USD"/>
    <n v="1330577940"/>
    <n v="1327853914"/>
    <b v="0"/>
    <n v="9"/>
    <b v="0"/>
    <s v="music/jazz"/>
    <n v="41.67"/>
    <x v="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US"/>
    <s v="USD"/>
    <n v="1287723600"/>
    <n v="1284409734"/>
    <b v="0"/>
    <n v="0"/>
    <b v="0"/>
    <s v="music/jazz"/>
    <s v="N/A"/>
    <x v="2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s v="US"/>
    <s v="USD"/>
    <n v="1405305000"/>
    <n v="1402612730"/>
    <b v="0"/>
    <n v="1"/>
    <b v="0"/>
    <s v="music/jazz"/>
    <n v="30"/>
    <x v="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s v="GB"/>
    <s v="GBP"/>
    <n v="1417474761"/>
    <n v="1414879161"/>
    <b v="0"/>
    <n v="10"/>
    <b v="0"/>
    <s v="music/jazz"/>
    <n v="19.600000000000001"/>
    <x v="2"/>
    <x v="4"/>
    <s v="jazz"/>
    <x v="918"/>
    <d v="2014-12-01T22:59:21"/>
  </r>
  <r>
    <n v="919"/>
    <s v="Jazz CD:  Out of The Blue"/>
    <s v="Cool jazz with a New Orleans flavor."/>
    <n v="20000"/>
    <n v="100"/>
    <n v="1"/>
    <s v="US"/>
    <s v="USD"/>
    <n v="1355930645"/>
    <n v="1352906645"/>
    <b v="0"/>
    <n v="1"/>
    <b v="0"/>
    <s v="music/jazz"/>
    <n v="100"/>
    <x v="2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s v="US"/>
    <s v="USD"/>
    <n v="1384448822"/>
    <n v="1381853222"/>
    <b v="0"/>
    <n v="0"/>
    <b v="0"/>
    <s v="music/jazz"/>
    <s v="N/A"/>
    <x v="2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s v="US"/>
    <s v="USD"/>
    <n v="1323666376"/>
    <n v="1320033976"/>
    <b v="0"/>
    <n v="20"/>
    <b v="0"/>
    <s v="music/jazz"/>
    <n v="231.75"/>
    <x v="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s v="US"/>
    <s v="USD"/>
    <n v="1412167393"/>
    <n v="1409143393"/>
    <b v="0"/>
    <n v="30"/>
    <b v="0"/>
    <s v="music/jazz"/>
    <n v="189.33"/>
    <x v="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s v="US"/>
    <s v="USD"/>
    <n v="1416614523"/>
    <n v="1414018923"/>
    <b v="0"/>
    <n v="6"/>
    <b v="0"/>
    <s v="music/jazz"/>
    <n v="55"/>
    <x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s v="US"/>
    <s v="USD"/>
    <n v="1360795069"/>
    <n v="1358203069"/>
    <b v="0"/>
    <n v="15"/>
    <b v="0"/>
    <s v="music/jazz"/>
    <n v="21.8"/>
    <x v="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s v="US"/>
    <s v="USD"/>
    <n v="1385590111"/>
    <n v="1382994511"/>
    <b v="0"/>
    <n v="5"/>
    <b v="0"/>
    <s v="music/jazz"/>
    <n v="32"/>
    <x v="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US"/>
    <s v="USD"/>
    <n v="1278628800"/>
    <n v="1276043330"/>
    <b v="0"/>
    <n v="0"/>
    <b v="0"/>
    <s v="music/jazz"/>
    <s v="N/A"/>
    <x v="2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s v="US"/>
    <s v="USD"/>
    <n v="1337024695"/>
    <n v="1334432695"/>
    <b v="0"/>
    <n v="0"/>
    <b v="0"/>
    <s v="music/jazz"/>
    <s v="N/A"/>
    <x v="2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s v="US"/>
    <s v="USD"/>
    <n v="1353196800"/>
    <n v="1348864913"/>
    <b v="0"/>
    <n v="28"/>
    <b v="0"/>
    <s v="music/jazz"/>
    <n v="56.25"/>
    <x v="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s v="US"/>
    <s v="USD"/>
    <n v="1333946569"/>
    <n v="1331358169"/>
    <b v="0"/>
    <n v="0"/>
    <b v="0"/>
    <s v="music/jazz"/>
    <s v="N/A"/>
    <x v="2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s v="US"/>
    <s v="USD"/>
    <n v="1277501520"/>
    <n v="1273874306"/>
    <b v="0"/>
    <n v="5"/>
    <b v="0"/>
    <s v="music/jazz"/>
    <n v="69"/>
    <x v="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s v="GB"/>
    <s v="GBP"/>
    <n v="1395007200"/>
    <n v="1392021502"/>
    <b v="0"/>
    <n v="7"/>
    <b v="0"/>
    <s v="music/jazz"/>
    <n v="18.71"/>
    <x v="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s v="US"/>
    <s v="USD"/>
    <n v="1363990545"/>
    <n v="1360106145"/>
    <b v="0"/>
    <n v="30"/>
    <b v="0"/>
    <s v="music/jazz"/>
    <n v="46.03"/>
    <x v="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s v="US"/>
    <s v="USD"/>
    <n v="1399867409"/>
    <n v="1394683409"/>
    <b v="0"/>
    <n v="2"/>
    <b v="0"/>
    <s v="music/jazz"/>
    <n v="60"/>
    <x v="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s v="CA"/>
    <s v="CAD"/>
    <n v="1399183200"/>
    <n v="1396633284"/>
    <b v="0"/>
    <n v="30"/>
    <b v="0"/>
    <s v="music/jazz"/>
    <n v="50.67"/>
    <x v="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s v="US"/>
    <s v="USD"/>
    <n v="1454054429"/>
    <n v="1451462429"/>
    <b v="0"/>
    <n v="2"/>
    <b v="0"/>
    <s v="music/jazz"/>
    <n v="25"/>
    <x v="2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s v="US"/>
    <s v="USD"/>
    <n v="1326916800"/>
    <n v="1323131689"/>
    <b v="0"/>
    <n v="0"/>
    <b v="0"/>
    <s v="music/jazz"/>
    <s v="N/A"/>
    <x v="2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s v="US"/>
    <s v="USD"/>
    <n v="1383509357"/>
    <n v="1380913757"/>
    <b v="0"/>
    <n v="2"/>
    <b v="0"/>
    <s v="music/jazz"/>
    <n v="20"/>
    <x v="2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s v="US"/>
    <s v="USD"/>
    <n v="1346585448"/>
    <n v="1343993448"/>
    <b v="0"/>
    <n v="1"/>
    <b v="0"/>
    <s v="music/jazz"/>
    <n v="25"/>
    <x v="2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s v="US"/>
    <s v="USD"/>
    <n v="1372622280"/>
    <n v="1369246738"/>
    <b v="0"/>
    <n v="2"/>
    <b v="0"/>
    <s v="music/jazz"/>
    <n v="20"/>
    <x v="2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s v="US"/>
    <s v="USD"/>
    <n v="1439251926"/>
    <n v="1435363926"/>
    <b v="0"/>
    <n v="14"/>
    <b v="0"/>
    <s v="technology/wearables"/>
    <n v="110.29"/>
    <x v="2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s v="US"/>
    <s v="USD"/>
    <n v="1486693145"/>
    <n v="1484101145"/>
    <b v="0"/>
    <n v="31"/>
    <b v="0"/>
    <s v="technology/wearables"/>
    <n v="37.450000000000003"/>
    <x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s v="US"/>
    <s v="USD"/>
    <n v="1455826460"/>
    <n v="1452716060"/>
    <b v="0"/>
    <n v="16"/>
    <b v="0"/>
    <s v="technology/wearables"/>
    <n v="41.75"/>
    <x v="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s v="US"/>
    <s v="USD"/>
    <n v="1480438905"/>
    <n v="1477843305"/>
    <b v="0"/>
    <n v="12"/>
    <b v="0"/>
    <s v="technology/wearables"/>
    <n v="24.08"/>
    <x v="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s v="US"/>
    <s v="USD"/>
    <n v="1460988000"/>
    <n v="1458050450"/>
    <b v="0"/>
    <n v="96"/>
    <b v="0"/>
    <s v="technology/wearables"/>
    <n v="69.41"/>
    <x v="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s v="FR"/>
    <s v="EUR"/>
    <n v="1487462340"/>
    <n v="1482958626"/>
    <b v="0"/>
    <n v="16"/>
    <b v="0"/>
    <s v="technology/wearables"/>
    <n v="155.25"/>
    <x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s v="US"/>
    <s v="USD"/>
    <n v="1473444048"/>
    <n v="1470852048"/>
    <b v="0"/>
    <n v="5"/>
    <b v="0"/>
    <s v="technology/wearables"/>
    <n v="57.2"/>
    <x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US"/>
    <s v="USD"/>
    <n v="1467312306"/>
    <n v="1462128306"/>
    <b v="0"/>
    <n v="0"/>
    <b v="0"/>
    <s v="technology/wearables"/>
    <s v="N/A"/>
    <x v="2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s v="NL"/>
    <s v="EUR"/>
    <n v="1457812364"/>
    <n v="1455220364"/>
    <b v="0"/>
    <n v="8"/>
    <b v="0"/>
    <s v="technology/wearables"/>
    <n v="60"/>
    <x v="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s v="DE"/>
    <s v="EUR"/>
    <n v="1456016576"/>
    <n v="1450832576"/>
    <b v="0"/>
    <n v="7"/>
    <b v="0"/>
    <s v="technology/wearables"/>
    <n v="39"/>
    <x v="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s v="CA"/>
    <s v="CAD"/>
    <n v="1453053661"/>
    <n v="1450461661"/>
    <b v="0"/>
    <n v="24"/>
    <b v="0"/>
    <s v="technology/wearables"/>
    <n v="58.42"/>
    <x v="2"/>
    <x v="2"/>
    <s v="wearables"/>
    <x v="950"/>
    <d v="2016-01-17T18:01:01"/>
  </r>
  <r>
    <n v="951"/>
    <s v="Smart Harness"/>
    <s v="Revolutionizing the way we walk our dogs!"/>
    <n v="50000"/>
    <n v="19195"/>
    <n v="38"/>
    <s v="US"/>
    <s v="USD"/>
    <n v="1465054872"/>
    <n v="1461166872"/>
    <b v="0"/>
    <n v="121"/>
    <b v="0"/>
    <s v="technology/wearables"/>
    <n v="158.63999999999999"/>
    <x v="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s v="US"/>
    <s v="USD"/>
    <n v="1479483812"/>
    <n v="1476888212"/>
    <b v="0"/>
    <n v="196"/>
    <b v="0"/>
    <s v="technology/wearables"/>
    <n v="99.86"/>
    <x v="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s v="US"/>
    <s v="USD"/>
    <n v="1422158199"/>
    <n v="1419566199"/>
    <b v="0"/>
    <n v="5"/>
    <b v="0"/>
    <s v="technology/wearables"/>
    <n v="25.2"/>
    <x v="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s v="US"/>
    <s v="USD"/>
    <n v="1440100839"/>
    <n v="1436472039"/>
    <b v="0"/>
    <n v="73"/>
    <b v="0"/>
    <s v="technology/wearables"/>
    <n v="89.19"/>
    <x v="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s v="US"/>
    <s v="USD"/>
    <n v="1473750300"/>
    <n v="1470294300"/>
    <b v="0"/>
    <n v="93"/>
    <b v="0"/>
    <s v="technology/wearables"/>
    <n v="182.62"/>
    <x v="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s v="US"/>
    <s v="USD"/>
    <n v="1430081759"/>
    <n v="1424901359"/>
    <b v="0"/>
    <n v="17"/>
    <b v="0"/>
    <s v="technology/wearables"/>
    <n v="50.65"/>
    <x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s v="US"/>
    <s v="USD"/>
    <n v="1479392133"/>
    <n v="1476710133"/>
    <b v="0"/>
    <n v="7"/>
    <b v="0"/>
    <s v="technology/wearables"/>
    <n v="33.29"/>
    <x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s v="US"/>
    <s v="USD"/>
    <n v="1428641940"/>
    <n v="1426792563"/>
    <b v="0"/>
    <n v="17"/>
    <b v="0"/>
    <s v="technology/wearables"/>
    <n v="51.82"/>
    <x v="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s v="US"/>
    <s v="USD"/>
    <n v="1421640665"/>
    <n v="1419048665"/>
    <b v="0"/>
    <n v="171"/>
    <b v="0"/>
    <s v="technology/wearables"/>
    <n v="113.63"/>
    <x v="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s v="US"/>
    <s v="USD"/>
    <n v="1489500155"/>
    <n v="1485874955"/>
    <b v="0"/>
    <n v="188"/>
    <b v="0"/>
    <s v="technology/wearables"/>
    <n v="136.46"/>
    <x v="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s v="US"/>
    <s v="USD"/>
    <n v="1487617200"/>
    <n v="1483634335"/>
    <b v="0"/>
    <n v="110"/>
    <b v="0"/>
    <s v="technology/wearables"/>
    <n v="364.35"/>
    <x v="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s v="US"/>
    <s v="USD"/>
    <n v="1455210353"/>
    <n v="1451927153"/>
    <b v="0"/>
    <n v="37"/>
    <b v="0"/>
    <s v="technology/wearables"/>
    <n v="19.239999999999998"/>
    <x v="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s v="US"/>
    <s v="USD"/>
    <n v="1476717319"/>
    <n v="1473693319"/>
    <b v="0"/>
    <n v="9"/>
    <b v="0"/>
    <s v="technology/wearables"/>
    <n v="41.89"/>
    <x v="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s v="CA"/>
    <s v="CAD"/>
    <n v="1441119919"/>
    <n v="1437663919"/>
    <b v="0"/>
    <n v="29"/>
    <b v="0"/>
    <s v="technology/wearables"/>
    <n v="30.31"/>
    <x v="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s v="US"/>
    <s v="USD"/>
    <n v="1477454340"/>
    <n v="1474676646"/>
    <b v="0"/>
    <n v="6"/>
    <b v="0"/>
    <s v="technology/wearables"/>
    <n v="49.67"/>
    <x v="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s v="US"/>
    <s v="USD"/>
    <n v="1475766932"/>
    <n v="1473174932"/>
    <b v="0"/>
    <n v="30"/>
    <b v="0"/>
    <s v="technology/wearables"/>
    <n v="59.2"/>
    <x v="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s v="US"/>
    <s v="USD"/>
    <n v="1461301574"/>
    <n v="1456121174"/>
    <b v="0"/>
    <n v="81"/>
    <b v="0"/>
    <s v="technology/wearables"/>
    <n v="43.98"/>
    <x v="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s v="US"/>
    <s v="USD"/>
    <n v="1408134034"/>
    <n v="1405542034"/>
    <b v="0"/>
    <n v="4"/>
    <b v="0"/>
    <s v="technology/wearables"/>
    <n v="26.5"/>
    <x v="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s v="MX"/>
    <s v="MXN"/>
    <n v="1486624607"/>
    <n v="1483773407"/>
    <b v="0"/>
    <n v="11"/>
    <b v="0"/>
    <s v="technology/wearables"/>
    <n v="1272.73"/>
    <x v="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s v="CA"/>
    <s v="CAD"/>
    <n v="1485147540"/>
    <n v="1481951853"/>
    <b v="0"/>
    <n v="14"/>
    <b v="0"/>
    <s v="technology/wearables"/>
    <n v="164"/>
    <x v="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s v="US"/>
    <s v="USD"/>
    <n v="1433178060"/>
    <n v="1429290060"/>
    <b v="0"/>
    <n v="5"/>
    <b v="0"/>
    <s v="technology/wearables"/>
    <n v="45.2"/>
    <x v="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s v="US"/>
    <s v="USD"/>
    <n v="1409813940"/>
    <n v="1407271598"/>
    <b v="0"/>
    <n v="45"/>
    <b v="0"/>
    <s v="technology/wearables"/>
    <n v="153.88999999999999"/>
    <x v="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s v="US"/>
    <s v="USD"/>
    <n v="1447032093"/>
    <n v="1441844493"/>
    <b v="0"/>
    <n v="8"/>
    <b v="0"/>
    <s v="technology/wearables"/>
    <n v="51.38"/>
    <x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s v="US"/>
    <s v="USD"/>
    <n v="1458925156"/>
    <n v="1456336756"/>
    <b v="0"/>
    <n v="3"/>
    <b v="0"/>
    <s v="technology/wearables"/>
    <n v="93.33"/>
    <x v="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s v="US"/>
    <s v="USD"/>
    <n v="1467132185"/>
    <n v="1461948185"/>
    <b v="0"/>
    <n v="24"/>
    <b v="0"/>
    <s v="technology/wearables"/>
    <n v="108.63"/>
    <x v="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s v="AU"/>
    <s v="AUD"/>
    <n v="1439515497"/>
    <n v="1435627497"/>
    <b v="0"/>
    <n v="18"/>
    <b v="0"/>
    <s v="technology/wearables"/>
    <n v="160.5"/>
    <x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s v="AT"/>
    <s v="EUR"/>
    <n v="1456094197"/>
    <n v="1453502197"/>
    <b v="0"/>
    <n v="12"/>
    <b v="0"/>
    <s v="technology/wearables"/>
    <n v="75.75"/>
    <x v="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s v="SE"/>
    <s v="SEK"/>
    <n v="1456385101"/>
    <n v="1453793101"/>
    <b v="0"/>
    <n v="123"/>
    <b v="0"/>
    <s v="technology/wearables"/>
    <n v="790.84"/>
    <x v="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s v="US"/>
    <s v="USD"/>
    <n v="1466449140"/>
    <n v="1463392828"/>
    <b v="0"/>
    <n v="96"/>
    <b v="0"/>
    <s v="technology/wearables"/>
    <n v="301.94"/>
    <x v="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s v="US"/>
    <s v="USD"/>
    <n v="1417387322"/>
    <n v="1413495722"/>
    <b v="0"/>
    <n v="31"/>
    <b v="0"/>
    <s v="technology/wearables"/>
    <n v="47.94"/>
    <x v="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s v="US"/>
    <s v="USD"/>
    <n v="1407624222"/>
    <n v="1405032222"/>
    <b v="0"/>
    <n v="4"/>
    <b v="0"/>
    <s v="technology/wearables"/>
    <n v="2.75"/>
    <x v="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s v="US"/>
    <s v="USD"/>
    <n v="1475431486"/>
    <n v="1472839486"/>
    <b v="0"/>
    <n v="3"/>
    <b v="0"/>
    <s v="technology/wearables"/>
    <n v="1"/>
    <x v="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s v="ES"/>
    <s v="EUR"/>
    <n v="1471985640"/>
    <n v="1469289685"/>
    <b v="0"/>
    <n v="179"/>
    <b v="0"/>
    <s v="technology/wearables"/>
    <n v="171.79"/>
    <x v="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s v="US"/>
    <s v="USD"/>
    <n v="1427507208"/>
    <n v="1424918808"/>
    <b v="0"/>
    <n v="3"/>
    <b v="0"/>
    <s v="technology/wearables"/>
    <n v="35.33"/>
    <x v="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s v="DE"/>
    <s v="EUR"/>
    <n v="1451602800"/>
    <n v="1449011610"/>
    <b v="0"/>
    <n v="23"/>
    <b v="0"/>
    <s v="technology/wearables"/>
    <n v="82.09"/>
    <x v="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s v="GB"/>
    <s v="GBP"/>
    <n v="1452384000"/>
    <n v="1447698300"/>
    <b v="0"/>
    <n v="23"/>
    <b v="0"/>
    <s v="technology/wearables"/>
    <n v="110.87"/>
    <x v="2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s v="NL"/>
    <s v="EUR"/>
    <n v="1403507050"/>
    <n v="1400051050"/>
    <b v="0"/>
    <n v="41"/>
    <b v="0"/>
    <s v="technology/wearables"/>
    <n v="161.22"/>
    <x v="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IT"/>
    <s v="EUR"/>
    <n v="1475310825"/>
    <n v="1472718825"/>
    <b v="0"/>
    <n v="0"/>
    <b v="0"/>
    <s v="technology/wearables"/>
    <s v="N/A"/>
    <x v="2"/>
    <x v="2"/>
    <s v="wearables"/>
    <x v="988"/>
    <d v="2016-10-01T08:33:45"/>
  </r>
  <r>
    <n v="989"/>
    <s v="Power Rope"/>
    <s v="The most useful phone charger you will ever buy"/>
    <n v="10000"/>
    <n v="1677"/>
    <n v="17"/>
    <s v="US"/>
    <s v="USD"/>
    <n v="1475101495"/>
    <n v="1472509495"/>
    <b v="0"/>
    <n v="32"/>
    <b v="0"/>
    <s v="technology/wearables"/>
    <n v="52.41"/>
    <x v="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s v="US"/>
    <s v="USD"/>
    <n v="1409770164"/>
    <n v="1407178164"/>
    <b v="0"/>
    <n v="2"/>
    <b v="0"/>
    <s v="technology/wearables"/>
    <n v="13"/>
    <x v="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s v="GB"/>
    <s v="GBP"/>
    <n v="1468349460"/>
    <n v="1466186988"/>
    <b v="0"/>
    <n v="7"/>
    <b v="0"/>
    <s v="technology/wearables"/>
    <n v="30.29"/>
    <x v="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s v="US"/>
    <s v="USD"/>
    <n v="1462655519"/>
    <n v="1457475119"/>
    <b v="0"/>
    <n v="4"/>
    <b v="0"/>
    <s v="technology/wearables"/>
    <n v="116.75"/>
    <x v="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s v="US"/>
    <s v="USD"/>
    <n v="1478926800"/>
    <n v="1476054568"/>
    <b v="0"/>
    <n v="196"/>
    <b v="0"/>
    <s v="technology/wearables"/>
    <n v="89.6"/>
    <x v="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s v="US"/>
    <s v="USD"/>
    <n v="1417388340"/>
    <n v="1412835530"/>
    <b v="0"/>
    <n v="11"/>
    <b v="0"/>
    <s v="technology/wearables"/>
    <n v="424.45"/>
    <x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s v="US"/>
    <s v="USD"/>
    <n v="1417276800"/>
    <n v="1415140480"/>
    <b v="0"/>
    <n v="9"/>
    <b v="0"/>
    <s v="technology/wearables"/>
    <n v="80.67"/>
    <x v="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s v="US"/>
    <s v="USD"/>
    <n v="1406474820"/>
    <n v="1403902060"/>
    <b v="0"/>
    <n v="5"/>
    <b v="0"/>
    <s v="technology/wearables"/>
    <n v="13"/>
    <x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s v="US"/>
    <s v="USD"/>
    <n v="1417145297"/>
    <n v="1414549697"/>
    <b v="0"/>
    <n v="8"/>
    <b v="0"/>
    <s v="technology/wearables"/>
    <n v="8.1300000000000008"/>
    <x v="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s v="CA"/>
    <s v="CAD"/>
    <n v="1447909401"/>
    <n v="1444017801"/>
    <b v="0"/>
    <n v="229"/>
    <b v="0"/>
    <s v="technology/wearables"/>
    <n v="153.43"/>
    <x v="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s v="CA"/>
    <s v="CAD"/>
    <n v="1415865720"/>
    <n v="1413270690"/>
    <b v="0"/>
    <n v="40"/>
    <b v="0"/>
    <s v="technology/wearables"/>
    <n v="292.08"/>
    <x v="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s v="US"/>
    <s v="USD"/>
    <n v="1489537560"/>
    <n v="1484357160"/>
    <b v="0"/>
    <n v="6"/>
    <b v="0"/>
    <s v="technology/wearables"/>
    <n v="3304"/>
    <x v="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s v="GB"/>
    <s v="GBP"/>
    <n v="1485796613"/>
    <n v="1481908613"/>
    <b v="0"/>
    <n v="4"/>
    <b v="0"/>
    <s v="technology/wearables"/>
    <n v="1300"/>
    <x v="1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s v="US"/>
    <s v="USD"/>
    <n v="1450331940"/>
    <n v="1447777514"/>
    <b v="0"/>
    <n v="22"/>
    <b v="0"/>
    <s v="technology/wearables"/>
    <n v="134.55000000000001"/>
    <x v="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s v="FR"/>
    <s v="EUR"/>
    <n v="1489680061"/>
    <n v="1487091661"/>
    <b v="0"/>
    <n v="15"/>
    <b v="0"/>
    <s v="technology/wearables"/>
    <n v="214.07"/>
    <x v="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s v="US"/>
    <s v="USD"/>
    <n v="1455814827"/>
    <n v="1453222827"/>
    <b v="0"/>
    <n v="95"/>
    <b v="0"/>
    <s v="technology/wearables"/>
    <n v="216.34"/>
    <x v="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s v="US"/>
    <s v="USD"/>
    <n v="1446217183"/>
    <n v="1443538783"/>
    <b v="0"/>
    <n v="161"/>
    <b v="0"/>
    <s v="technology/wearables"/>
    <n v="932.31"/>
    <x v="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s v="US"/>
    <s v="USD"/>
    <n v="1418368260"/>
    <n v="1417654672"/>
    <b v="0"/>
    <n v="8"/>
    <b v="0"/>
    <s v="technology/wearables"/>
    <n v="29.25"/>
    <x v="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s v="US"/>
    <s v="USD"/>
    <n v="1481727623"/>
    <n v="1478095223"/>
    <b v="0"/>
    <n v="76"/>
    <b v="0"/>
    <s v="technology/wearables"/>
    <n v="174.95"/>
    <x v="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s v="MX"/>
    <s v="MXN"/>
    <n v="1482953115"/>
    <n v="1480361115"/>
    <b v="0"/>
    <n v="1"/>
    <b v="0"/>
    <s v="technology/wearables"/>
    <n v="250"/>
    <x v="1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s v="US"/>
    <s v="USD"/>
    <n v="1466346646"/>
    <n v="1463754646"/>
    <b v="0"/>
    <n v="101"/>
    <b v="0"/>
    <s v="technology/wearables"/>
    <n v="65"/>
    <x v="1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s v="US"/>
    <s v="USD"/>
    <n v="1473044340"/>
    <n v="1468180462"/>
    <b v="0"/>
    <n v="4"/>
    <b v="0"/>
    <s v="technology/wearables"/>
    <n v="55"/>
    <x v="1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s v="US"/>
    <s v="USD"/>
    <n v="1418938395"/>
    <n v="1415050395"/>
    <b v="0"/>
    <n v="1"/>
    <b v="0"/>
    <s v="technology/wearables"/>
    <n v="75"/>
    <x v="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s v="US"/>
    <s v="USD"/>
    <n v="1485254052"/>
    <n v="1481366052"/>
    <b v="0"/>
    <n v="775"/>
    <b v="0"/>
    <s v="technology/wearables"/>
    <n v="1389.36"/>
    <x v="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s v="US"/>
    <s v="USD"/>
    <n v="1451419200"/>
    <n v="1449000056"/>
    <b v="0"/>
    <n v="90"/>
    <b v="0"/>
    <s v="technology/wearables"/>
    <n v="95.91"/>
    <x v="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s v="US"/>
    <s v="USD"/>
    <n v="1420070615"/>
    <n v="1415750615"/>
    <b v="0"/>
    <n v="16"/>
    <b v="0"/>
    <s v="technology/wearables"/>
    <n v="191.25"/>
    <x v="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s v="CH"/>
    <s v="CHF"/>
    <n v="1448489095"/>
    <n v="1445893495"/>
    <b v="0"/>
    <n v="6"/>
    <b v="0"/>
    <s v="technology/wearables"/>
    <n v="40"/>
    <x v="1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s v="US"/>
    <s v="USD"/>
    <n v="1459992856"/>
    <n v="1456108456"/>
    <b v="0"/>
    <n v="38"/>
    <b v="0"/>
    <s v="technology/wearables"/>
    <n v="74.790000000000006"/>
    <x v="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s v="US"/>
    <s v="USD"/>
    <n v="1448125935"/>
    <n v="1444666335"/>
    <b v="0"/>
    <n v="355"/>
    <b v="0"/>
    <s v="technology/wearables"/>
    <n v="161.12"/>
    <x v="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s v="US"/>
    <s v="USD"/>
    <n v="1468496933"/>
    <n v="1465904933"/>
    <b v="0"/>
    <n v="7"/>
    <b v="0"/>
    <s v="technology/wearables"/>
    <n v="88.71"/>
    <x v="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s v="US"/>
    <s v="USD"/>
    <n v="1423092149"/>
    <n v="1420500149"/>
    <b v="0"/>
    <n v="400"/>
    <b v="0"/>
    <s v="technology/wearables"/>
    <n v="53.25"/>
    <x v="1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s v="CA"/>
    <s v="CAD"/>
    <n v="1433206020"/>
    <n v="1430617209"/>
    <b v="0"/>
    <n v="30"/>
    <b v="1"/>
    <s v="music/electronic music"/>
    <n v="106.2"/>
    <x v="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s v="US"/>
    <s v="USD"/>
    <n v="1445054400"/>
    <n v="1443074571"/>
    <b v="1"/>
    <n v="478"/>
    <b v="1"/>
    <s v="music/electronic music"/>
    <n v="22.08"/>
    <x v="0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s v="US"/>
    <s v="USD"/>
    <n v="1431876677"/>
    <n v="1429284677"/>
    <b v="1"/>
    <n v="74"/>
    <b v="1"/>
    <s v="music/electronic music"/>
    <n v="31.05"/>
    <x v="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s v="GB"/>
    <s v="GBP"/>
    <n v="1434837861"/>
    <n v="1432245861"/>
    <b v="0"/>
    <n v="131"/>
    <b v="1"/>
    <s v="music/electronic music"/>
    <n v="36.21"/>
    <x v="0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s v="SE"/>
    <s v="SEK"/>
    <n v="1454248563"/>
    <n v="1451656563"/>
    <b v="1"/>
    <n v="61"/>
    <b v="1"/>
    <s v="music/electronic music"/>
    <n v="388.98"/>
    <x v="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s v="US"/>
    <s v="USD"/>
    <n v="1426532437"/>
    <n v="1423944037"/>
    <b v="1"/>
    <n v="1071"/>
    <b v="1"/>
    <s v="music/electronic music"/>
    <n v="71.849999999999994"/>
    <x v="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s v="GB"/>
    <s v="GBP"/>
    <n v="1459414016"/>
    <n v="1456480016"/>
    <b v="1"/>
    <n v="122"/>
    <b v="1"/>
    <s v="music/electronic music"/>
    <n v="57.38"/>
    <x v="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s v="US"/>
    <s v="USD"/>
    <n v="1414025347"/>
    <n v="1411433347"/>
    <b v="1"/>
    <n v="111"/>
    <b v="1"/>
    <s v="music/electronic music"/>
    <n v="69.67"/>
    <x v="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s v="GB"/>
    <s v="GBP"/>
    <n v="1488830400"/>
    <n v="1484924605"/>
    <b v="1"/>
    <n v="255"/>
    <b v="1"/>
    <s v="music/electronic music"/>
    <n v="45.99"/>
    <x v="0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s v="SE"/>
    <s v="SEK"/>
    <n v="1428184740"/>
    <n v="1423501507"/>
    <b v="0"/>
    <n v="141"/>
    <b v="1"/>
    <s v="music/electronic music"/>
    <n v="79.260000000000005"/>
    <x v="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s v="US"/>
    <s v="USD"/>
    <n v="1473680149"/>
    <n v="1472470549"/>
    <b v="0"/>
    <n v="159"/>
    <b v="1"/>
    <s v="music/electronic music"/>
    <n v="43.03"/>
    <x v="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s v="US"/>
    <s v="USD"/>
    <n v="1450290010"/>
    <n v="1447698010"/>
    <b v="0"/>
    <n v="99"/>
    <b v="1"/>
    <s v="music/electronic music"/>
    <n v="108.48"/>
    <x v="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s v="US"/>
    <s v="USD"/>
    <n v="1466697625"/>
    <n v="1464105625"/>
    <b v="0"/>
    <n v="96"/>
    <b v="1"/>
    <s v="music/electronic music"/>
    <n v="61.03"/>
    <x v="0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s v="GB"/>
    <s v="GBP"/>
    <n v="1481564080"/>
    <n v="1479144880"/>
    <b v="0"/>
    <n v="27"/>
    <b v="1"/>
    <s v="music/electronic music"/>
    <n v="50.59"/>
    <x v="0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s v="US"/>
    <s v="USD"/>
    <n v="1470369540"/>
    <n v="1467604804"/>
    <b v="0"/>
    <n v="166"/>
    <b v="1"/>
    <s v="music/electronic music"/>
    <n v="39.159999999999997"/>
    <x v="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s v="US"/>
    <s v="USD"/>
    <n v="1423668220"/>
    <n v="1421076220"/>
    <b v="0"/>
    <n v="76"/>
    <b v="1"/>
    <s v="music/electronic music"/>
    <n v="65.16"/>
    <x v="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s v="US"/>
    <s v="USD"/>
    <n v="1357545600"/>
    <n v="1354790790"/>
    <b v="0"/>
    <n v="211"/>
    <b v="1"/>
    <s v="music/electronic music"/>
    <n v="23.96"/>
    <x v="0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s v="US"/>
    <s v="USD"/>
    <n v="1431925200"/>
    <n v="1429991062"/>
    <b v="0"/>
    <n v="21"/>
    <b v="1"/>
    <s v="music/electronic music"/>
    <n v="48.62"/>
    <x v="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s v="US"/>
    <s v="USD"/>
    <n v="1458362023"/>
    <n v="1455773623"/>
    <b v="0"/>
    <n v="61"/>
    <b v="1"/>
    <s v="music/electronic music"/>
    <n v="35.74"/>
    <x v="0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s v="US"/>
    <s v="USD"/>
    <n v="1481615940"/>
    <n v="1479436646"/>
    <b v="0"/>
    <n v="30"/>
    <b v="1"/>
    <s v="music/electronic music"/>
    <n v="21.37"/>
    <x v="0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s v="US"/>
    <s v="USD"/>
    <n v="1472317209"/>
    <n v="1469725209"/>
    <b v="0"/>
    <n v="1"/>
    <b v="0"/>
    <s v="journalism/audio"/>
    <n v="250"/>
    <x v="1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s v="US"/>
    <s v="USD"/>
    <n v="1406769992"/>
    <n v="1405041992"/>
    <b v="0"/>
    <n v="0"/>
    <b v="0"/>
    <s v="journalism/audio"/>
    <s v="N/A"/>
    <x v="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s v="US"/>
    <s v="USD"/>
    <n v="1410516000"/>
    <n v="1406824948"/>
    <b v="0"/>
    <n v="1"/>
    <b v="0"/>
    <s v="journalism/audio"/>
    <n v="10"/>
    <x v="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s v="US"/>
    <s v="USD"/>
    <n v="1432101855"/>
    <n v="1429509855"/>
    <b v="0"/>
    <n v="292"/>
    <b v="0"/>
    <s v="journalism/audio"/>
    <n v="29.24"/>
    <x v="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s v="US"/>
    <s v="USD"/>
    <n v="1425587220"/>
    <n v="1420668801"/>
    <b v="0"/>
    <n v="2"/>
    <b v="0"/>
    <s v="journalism/audio"/>
    <n v="3"/>
    <x v="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s v="US"/>
    <s v="USD"/>
    <n v="1408827550"/>
    <n v="1406235550"/>
    <b v="0"/>
    <n v="8"/>
    <b v="0"/>
    <s v="journalism/audio"/>
    <n v="33.25"/>
    <x v="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DE"/>
    <s v="EUR"/>
    <n v="1451161560"/>
    <n v="1447273560"/>
    <b v="0"/>
    <n v="0"/>
    <b v="0"/>
    <s v="journalism/audio"/>
    <s v="N/A"/>
    <x v="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s v="US"/>
    <s v="USD"/>
    <n v="1415219915"/>
    <n v="1412624315"/>
    <b v="0"/>
    <n v="1"/>
    <b v="0"/>
    <s v="journalism/audio"/>
    <n v="1"/>
    <x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s v="US"/>
    <s v="USD"/>
    <n v="1474766189"/>
    <n v="1471310189"/>
    <b v="0"/>
    <n v="4"/>
    <b v="0"/>
    <s v="journalism/audio"/>
    <n v="53"/>
    <x v="1"/>
    <x v="5"/>
    <s v="audio"/>
    <x v="1048"/>
    <d v="2016-09-25T01:16:29"/>
  </r>
  <r>
    <n v="1049"/>
    <s v="J1 (Canceled)"/>
    <s v="------"/>
    <n v="12000"/>
    <n v="0"/>
    <n v="0"/>
    <s v="US"/>
    <s v="USD"/>
    <n v="1455272445"/>
    <n v="1452680445"/>
    <b v="0"/>
    <n v="0"/>
    <b v="0"/>
    <s v="journalism/audio"/>
    <s v="N/A"/>
    <x v="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s v="US"/>
    <s v="USD"/>
    <n v="1442257677"/>
    <n v="1439665677"/>
    <b v="0"/>
    <n v="0"/>
    <b v="0"/>
    <s v="journalism/audio"/>
    <s v="N/A"/>
    <x v="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s v="US"/>
    <s v="USD"/>
    <n v="1409098825"/>
    <n v="1406679625"/>
    <b v="0"/>
    <n v="0"/>
    <b v="0"/>
    <s v="journalism/audio"/>
    <s v="N/A"/>
    <x v="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US"/>
    <s v="USD"/>
    <n v="1465243740"/>
    <n v="1461438495"/>
    <b v="0"/>
    <n v="0"/>
    <b v="0"/>
    <s v="journalism/audio"/>
    <s v="N/A"/>
    <x v="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s v="US"/>
    <s v="USD"/>
    <n v="1488773332"/>
    <n v="1486613332"/>
    <b v="0"/>
    <n v="1"/>
    <b v="0"/>
    <s v="journalism/audio"/>
    <n v="15"/>
    <x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US"/>
    <s v="USD"/>
    <n v="1407708000"/>
    <n v="1405110399"/>
    <b v="0"/>
    <n v="0"/>
    <b v="0"/>
    <s v="journalism/audio"/>
    <s v="N/A"/>
    <x v="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US"/>
    <s v="USD"/>
    <n v="1457394545"/>
    <n v="1454802545"/>
    <b v="0"/>
    <n v="0"/>
    <b v="0"/>
    <s v="journalism/audio"/>
    <s v="N/A"/>
    <x v="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US"/>
    <s v="USD"/>
    <n v="1429892177"/>
    <n v="1424711777"/>
    <b v="0"/>
    <n v="0"/>
    <b v="0"/>
    <s v="journalism/audio"/>
    <s v="N/A"/>
    <x v="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s v="US"/>
    <s v="USD"/>
    <n v="1480888483"/>
    <n v="1478292883"/>
    <b v="0"/>
    <n v="0"/>
    <b v="0"/>
    <s v="journalism/audio"/>
    <s v="N/A"/>
    <x v="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US"/>
    <s v="USD"/>
    <n v="1427328000"/>
    <n v="1423777043"/>
    <b v="0"/>
    <n v="0"/>
    <b v="0"/>
    <s v="journalism/audio"/>
    <s v="N/A"/>
    <x v="1"/>
    <x v="5"/>
    <s v="audio"/>
    <x v="1058"/>
    <d v="2015-03-26T00:00:00"/>
  </r>
  <r>
    <n v="1059"/>
    <s v="Voice Over Artist (Canceled)"/>
    <s v="Turning myself into a vocal artist."/>
    <n v="1100"/>
    <n v="0"/>
    <n v="0"/>
    <s v="US"/>
    <s v="USD"/>
    <n v="1426269456"/>
    <n v="1423681056"/>
    <b v="0"/>
    <n v="0"/>
    <b v="0"/>
    <s v="journalism/audio"/>
    <s v="N/A"/>
    <x v="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s v="US"/>
    <s v="USD"/>
    <n v="1429134893"/>
    <n v="1426542893"/>
    <b v="0"/>
    <n v="1"/>
    <b v="0"/>
    <s v="journalism/audio"/>
    <n v="50"/>
    <x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s v="US"/>
    <s v="USD"/>
    <n v="1462150800"/>
    <n v="1456987108"/>
    <b v="0"/>
    <n v="0"/>
    <b v="0"/>
    <s v="journalism/audio"/>
    <s v="N/A"/>
    <x v="1"/>
    <x v="5"/>
    <s v="audio"/>
    <x v="1061"/>
    <d v="2016-05-02T01:00:00"/>
  </r>
  <r>
    <n v="1062"/>
    <s v="RETURNING AT A LATER DATE"/>
    <s v="SEE US ON PATREON www.badgirlartwork.com"/>
    <n v="199"/>
    <n v="190"/>
    <n v="95"/>
    <s v="US"/>
    <s v="USD"/>
    <n v="1468351341"/>
    <n v="1467746541"/>
    <b v="0"/>
    <n v="4"/>
    <b v="0"/>
    <s v="journalism/audio"/>
    <n v="47.5"/>
    <x v="1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US"/>
    <s v="USD"/>
    <n v="1472604262"/>
    <n v="1470012262"/>
    <b v="0"/>
    <n v="0"/>
    <b v="0"/>
    <s v="journalism/audio"/>
    <s v="N/A"/>
    <x v="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s v="US"/>
    <s v="USD"/>
    <n v="1373174903"/>
    <n v="1369286903"/>
    <b v="0"/>
    <n v="123"/>
    <b v="0"/>
    <s v="games/video games"/>
    <n v="65.67"/>
    <x v="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s v="AU"/>
    <s v="AUD"/>
    <n v="1392800922"/>
    <n v="1390381722"/>
    <b v="0"/>
    <n v="5"/>
    <b v="0"/>
    <s v="games/video games"/>
    <n v="16.2"/>
    <x v="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s v="US"/>
    <s v="USD"/>
    <n v="1375657582"/>
    <n v="1371769582"/>
    <b v="0"/>
    <n v="148"/>
    <b v="0"/>
    <s v="games/video games"/>
    <n v="34.130000000000003"/>
    <x v="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s v="US"/>
    <s v="USD"/>
    <n v="1387657931"/>
    <n v="1385065931"/>
    <b v="0"/>
    <n v="10"/>
    <b v="0"/>
    <s v="games/video games"/>
    <n v="13"/>
    <x v="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s v="US"/>
    <s v="USD"/>
    <n v="1460274864"/>
    <n v="1457686464"/>
    <b v="0"/>
    <n v="4"/>
    <b v="0"/>
    <s v="games/video games"/>
    <n v="11.25"/>
    <x v="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s v="US"/>
    <s v="USD"/>
    <n v="1385447459"/>
    <n v="1382679059"/>
    <b v="0"/>
    <n v="21"/>
    <b v="0"/>
    <s v="games/video games"/>
    <n v="40.479999999999997"/>
    <x v="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s v="US"/>
    <s v="USD"/>
    <n v="1349050622"/>
    <n v="1347322622"/>
    <b v="0"/>
    <n v="2"/>
    <b v="0"/>
    <s v="games/video games"/>
    <n v="35"/>
    <x v="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s v="NO"/>
    <s v="NOK"/>
    <n v="1447787093"/>
    <n v="1445191493"/>
    <b v="0"/>
    <n v="0"/>
    <b v="0"/>
    <s v="games/video games"/>
    <s v="N/A"/>
    <x v="2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s v="US"/>
    <s v="USD"/>
    <n v="1391630297"/>
    <n v="1389038297"/>
    <b v="0"/>
    <n v="4"/>
    <b v="0"/>
    <s v="games/video games"/>
    <n v="12.75"/>
    <x v="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s v="US"/>
    <s v="USD"/>
    <n v="1318806541"/>
    <n v="1316214541"/>
    <b v="0"/>
    <n v="1"/>
    <b v="0"/>
    <s v="games/video games"/>
    <n v="10"/>
    <x v="2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s v="US"/>
    <s v="USD"/>
    <n v="1388808545"/>
    <n v="1386216545"/>
    <b v="0"/>
    <n v="30"/>
    <b v="0"/>
    <s v="games/video games"/>
    <n v="113.57"/>
    <x v="2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s v="US"/>
    <s v="USD"/>
    <n v="1336340516"/>
    <n v="1333748516"/>
    <b v="0"/>
    <n v="3"/>
    <b v="0"/>
    <s v="games/video games"/>
    <n v="1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s v="US"/>
    <s v="USD"/>
    <n v="1410426250"/>
    <n v="1405674250"/>
    <b v="0"/>
    <n v="975"/>
    <b v="0"/>
    <s v="games/video games"/>
    <n v="48.28"/>
    <x v="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s v="US"/>
    <s v="USD"/>
    <n v="1452744011"/>
    <n v="1450152011"/>
    <b v="0"/>
    <n v="167"/>
    <b v="0"/>
    <s v="games/video games"/>
    <n v="43.98"/>
    <x v="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s v="US"/>
    <s v="USD"/>
    <n v="1311309721"/>
    <n v="1307421721"/>
    <b v="0"/>
    <n v="5"/>
    <b v="0"/>
    <s v="games/video games"/>
    <n v="9"/>
    <x v="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s v="DE"/>
    <s v="EUR"/>
    <n v="1463232936"/>
    <n v="1461072936"/>
    <b v="0"/>
    <n v="18"/>
    <b v="0"/>
    <s v="games/video games"/>
    <n v="37.67"/>
    <x v="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s v="US"/>
    <s v="USD"/>
    <n v="1399778333"/>
    <n v="1397186333"/>
    <b v="0"/>
    <n v="98"/>
    <b v="0"/>
    <s v="games/video games"/>
    <n v="18.579999999999998"/>
    <x v="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s v="US"/>
    <s v="USD"/>
    <n v="1422483292"/>
    <n v="1419891292"/>
    <b v="0"/>
    <n v="4"/>
    <b v="0"/>
    <s v="games/video games"/>
    <n v="3"/>
    <x v="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s v="US"/>
    <s v="USD"/>
    <n v="1344635088"/>
    <n v="1342043088"/>
    <b v="0"/>
    <n v="3"/>
    <b v="0"/>
    <s v="games/video games"/>
    <n v="18.670000000000002"/>
    <x v="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s v="CA"/>
    <s v="CAD"/>
    <n v="1406994583"/>
    <n v="1401810583"/>
    <b v="0"/>
    <n v="1"/>
    <b v="0"/>
    <s v="games/video games"/>
    <n v="410"/>
    <x v="2"/>
    <x v="6"/>
    <s v="video games"/>
    <x v="1083"/>
    <d v="2014-08-02T15:49:43"/>
  </r>
  <r>
    <n v="1084"/>
    <s v="My own channel"/>
    <s v="I want to start my own channel for gaming"/>
    <n v="550"/>
    <n v="0"/>
    <n v="0"/>
    <s v="US"/>
    <s v="USD"/>
    <n v="1407534804"/>
    <n v="1404942804"/>
    <b v="0"/>
    <n v="0"/>
    <b v="0"/>
    <s v="games/video games"/>
    <s v="N/A"/>
    <x v="2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s v="CA"/>
    <s v="CAD"/>
    <n v="1457967975"/>
    <n v="1455379575"/>
    <b v="0"/>
    <n v="9"/>
    <b v="0"/>
    <s v="games/video games"/>
    <n v="114"/>
    <x v="2"/>
    <x v="6"/>
    <s v="video games"/>
    <x v="1085"/>
    <d v="2016-03-14T15:06:15"/>
  </r>
  <r>
    <n v="1086"/>
    <s v="Cyber Universe Online"/>
    <s v="Humanity's future in the Galaxy"/>
    <n v="18000"/>
    <n v="15"/>
    <n v="0"/>
    <s v="US"/>
    <s v="USD"/>
    <n v="1408913291"/>
    <n v="1406321291"/>
    <b v="0"/>
    <n v="2"/>
    <b v="0"/>
    <s v="games/video games"/>
    <n v="7.5"/>
    <x v="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s v="US"/>
    <s v="USD"/>
    <n v="1402852087"/>
    <n v="1400260087"/>
    <b v="0"/>
    <n v="0"/>
    <b v="0"/>
    <s v="games/video games"/>
    <s v="N/A"/>
    <x v="2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s v="US"/>
    <s v="USD"/>
    <n v="1398366667"/>
    <n v="1395774667"/>
    <b v="0"/>
    <n v="147"/>
    <b v="0"/>
    <s v="games/video games"/>
    <n v="43.42"/>
    <x v="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s v="FR"/>
    <s v="EUR"/>
    <n v="1435293175"/>
    <n v="1432701175"/>
    <b v="0"/>
    <n v="49"/>
    <b v="0"/>
    <s v="games/video games"/>
    <n v="23.96"/>
    <x v="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s v="AU"/>
    <s v="AUD"/>
    <n v="1432873653"/>
    <n v="1430281653"/>
    <b v="0"/>
    <n v="1"/>
    <b v="0"/>
    <s v="games/video games"/>
    <n v="5"/>
    <x v="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s v="GB"/>
    <s v="GBP"/>
    <n v="1460313672"/>
    <n v="1457725272"/>
    <b v="0"/>
    <n v="2"/>
    <b v="0"/>
    <s v="games/video games"/>
    <n v="12.5"/>
    <x v="2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s v="US"/>
    <s v="USD"/>
    <n v="1357432638"/>
    <n v="1354840638"/>
    <b v="0"/>
    <n v="7"/>
    <b v="0"/>
    <s v="games/video games"/>
    <n v="3"/>
    <x v="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s v="CA"/>
    <s v="CAD"/>
    <n v="1455232937"/>
    <n v="1453936937"/>
    <b v="0"/>
    <n v="4"/>
    <b v="0"/>
    <s v="games/video games"/>
    <n v="10.56"/>
    <x v="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s v="US"/>
    <s v="USD"/>
    <n v="1318180033"/>
    <n v="1315588033"/>
    <b v="0"/>
    <n v="27"/>
    <b v="0"/>
    <s v="games/video games"/>
    <n v="122"/>
    <x v="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s v="US"/>
    <s v="USD"/>
    <n v="1377867220"/>
    <n v="1375275220"/>
    <b v="0"/>
    <n v="94"/>
    <b v="0"/>
    <s v="games/video games"/>
    <n v="267.81"/>
    <x v="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s v="US"/>
    <s v="USD"/>
    <n v="1412393400"/>
    <n v="1409747154"/>
    <b v="0"/>
    <n v="29"/>
    <b v="0"/>
    <s v="games/video games"/>
    <n v="74.209999999999994"/>
    <x v="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s v="US"/>
    <s v="USD"/>
    <n v="1393786877"/>
    <n v="1390330877"/>
    <b v="0"/>
    <n v="7"/>
    <b v="0"/>
    <s v="games/video games"/>
    <n v="6.71"/>
    <x v="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s v="US"/>
    <s v="USD"/>
    <n v="1397413095"/>
    <n v="1394821095"/>
    <b v="0"/>
    <n v="22"/>
    <b v="0"/>
    <s v="games/video games"/>
    <n v="81.95"/>
    <x v="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s v="GB"/>
    <s v="GBP"/>
    <n v="1431547468"/>
    <n v="1428955468"/>
    <b v="0"/>
    <n v="1"/>
    <b v="0"/>
    <s v="games/video games"/>
    <n v="25"/>
    <x v="2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s v="DE"/>
    <s v="EUR"/>
    <n v="1455417571"/>
    <n v="1452825571"/>
    <b v="0"/>
    <n v="10"/>
    <b v="0"/>
    <s v="games/video games"/>
    <n v="10"/>
    <x v="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s v="US"/>
    <s v="USD"/>
    <n v="1468519920"/>
    <n v="1466188338"/>
    <b v="0"/>
    <n v="6"/>
    <b v="0"/>
    <s v="games/video games"/>
    <n v="6.83"/>
    <x v="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s v="US"/>
    <s v="USD"/>
    <n v="1386568740"/>
    <n v="1383095125"/>
    <b v="0"/>
    <n v="24"/>
    <b v="0"/>
    <s v="games/video games"/>
    <n v="17.71"/>
    <x v="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s v="US"/>
    <s v="USD"/>
    <n v="1466227190"/>
    <n v="1461043190"/>
    <b v="0"/>
    <n v="15"/>
    <b v="0"/>
    <s v="games/video games"/>
    <n v="16.2"/>
    <x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s v="GB"/>
    <s v="GBP"/>
    <n v="1402480221"/>
    <n v="1399888221"/>
    <b v="0"/>
    <n v="37"/>
    <b v="0"/>
    <s v="games/video games"/>
    <n v="80.3"/>
    <x v="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s v="US"/>
    <s v="USD"/>
    <n v="1395627327"/>
    <n v="1393038927"/>
    <b v="0"/>
    <n v="20"/>
    <b v="0"/>
    <s v="games/video games"/>
    <n v="71.55"/>
    <x v="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s v="US"/>
    <s v="USD"/>
    <n v="1333557975"/>
    <n v="1330969575"/>
    <b v="0"/>
    <n v="7"/>
    <b v="0"/>
    <s v="games/video games"/>
    <n v="23.57"/>
    <x v="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US"/>
    <s v="USD"/>
    <n v="1406148024"/>
    <n v="1403556024"/>
    <b v="0"/>
    <n v="0"/>
    <b v="0"/>
    <s v="games/video games"/>
    <s v="N/A"/>
    <x v="2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s v="US"/>
    <s v="USD"/>
    <n v="1334326635"/>
    <n v="1329146235"/>
    <b v="0"/>
    <n v="21"/>
    <b v="0"/>
    <s v="games/video games"/>
    <n v="34.880000000000003"/>
    <x v="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s v="US"/>
    <s v="USD"/>
    <n v="1479495790"/>
    <n v="1476900190"/>
    <b v="0"/>
    <n v="3"/>
    <b v="0"/>
    <s v="games/video games"/>
    <n v="15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s v="US"/>
    <s v="USD"/>
    <n v="1354919022"/>
    <n v="1352327022"/>
    <b v="0"/>
    <n v="11"/>
    <b v="0"/>
    <s v="games/video games"/>
    <n v="23.18"/>
    <x v="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s v="US"/>
    <s v="USD"/>
    <n v="1452228790"/>
    <n v="1449636790"/>
    <b v="0"/>
    <n v="1"/>
    <b v="0"/>
    <s v="games/video games"/>
    <n v="1"/>
    <x v="2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s v="US"/>
    <s v="USD"/>
    <n v="1421656200"/>
    <n v="1416507211"/>
    <b v="0"/>
    <n v="312"/>
    <b v="0"/>
    <s v="games/video games"/>
    <n v="100.23"/>
    <x v="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s v="GB"/>
    <s v="GBP"/>
    <n v="1408058820"/>
    <n v="1405466820"/>
    <b v="0"/>
    <n v="1"/>
    <b v="0"/>
    <s v="games/video games"/>
    <n v="5"/>
    <x v="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s v="GB"/>
    <s v="GBP"/>
    <n v="1381306687"/>
    <n v="1378714687"/>
    <b v="0"/>
    <n v="3"/>
    <b v="0"/>
    <s v="games/video games"/>
    <n v="3.33"/>
    <x v="2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s v="US"/>
    <s v="USD"/>
    <n v="1459352495"/>
    <n v="1456764095"/>
    <b v="0"/>
    <n v="4"/>
    <b v="0"/>
    <s v="games/video games"/>
    <n v="13.25"/>
    <x v="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s v="US"/>
    <s v="USD"/>
    <n v="1339273208"/>
    <n v="1334089208"/>
    <b v="0"/>
    <n v="10"/>
    <b v="0"/>
    <s v="games/video games"/>
    <n v="17.850000000000001"/>
    <x v="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s v="DE"/>
    <s v="EUR"/>
    <n v="1451053313"/>
    <n v="1448461313"/>
    <b v="0"/>
    <n v="8"/>
    <b v="0"/>
    <s v="games/video games"/>
    <n v="10.38"/>
    <x v="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s v="AU"/>
    <s v="AUD"/>
    <n v="1396666779"/>
    <n v="1394078379"/>
    <b v="0"/>
    <n v="3"/>
    <b v="0"/>
    <s v="games/video games"/>
    <n v="36.33"/>
    <x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s v="US"/>
    <s v="USD"/>
    <n v="1396810864"/>
    <n v="1395687664"/>
    <b v="0"/>
    <n v="1"/>
    <b v="0"/>
    <s v="games/video games"/>
    <n v="5"/>
    <x v="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s v="US"/>
    <s v="USD"/>
    <n v="1319835400"/>
    <n v="1315947400"/>
    <b v="0"/>
    <n v="0"/>
    <b v="0"/>
    <s v="games/video games"/>
    <s v="N/A"/>
    <x v="2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s v="US"/>
    <s v="USD"/>
    <n v="1457904316"/>
    <n v="1455315916"/>
    <b v="0"/>
    <n v="5"/>
    <b v="0"/>
    <s v="games/video games"/>
    <n v="5.8"/>
    <x v="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GB"/>
    <s v="GBP"/>
    <n v="1369932825"/>
    <n v="1368723225"/>
    <b v="0"/>
    <n v="0"/>
    <b v="0"/>
    <s v="games/video games"/>
    <s v="N/A"/>
    <x v="2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s v="US"/>
    <s v="USD"/>
    <n v="1397910848"/>
    <n v="1395318848"/>
    <b v="0"/>
    <n v="3"/>
    <b v="0"/>
    <s v="games/video games"/>
    <n v="3.67"/>
    <x v="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s v="US"/>
    <s v="USD"/>
    <n v="1430409651"/>
    <n v="1427817651"/>
    <b v="0"/>
    <n v="7"/>
    <b v="0"/>
    <s v="games/mobile games"/>
    <n v="60.71"/>
    <x v="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s v="GB"/>
    <s v="GBP"/>
    <n v="1443193130"/>
    <n v="1438009130"/>
    <b v="0"/>
    <n v="0"/>
    <b v="0"/>
    <s v="games/mobile games"/>
    <s v="N/A"/>
    <x v="2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s v="US"/>
    <s v="USD"/>
    <n v="1468482694"/>
    <n v="1465890694"/>
    <b v="0"/>
    <n v="2"/>
    <b v="0"/>
    <s v="games/mobile games"/>
    <n v="5"/>
    <x v="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s v="US"/>
    <s v="USD"/>
    <n v="1416000600"/>
    <n v="1413318600"/>
    <b v="0"/>
    <n v="23"/>
    <b v="0"/>
    <s v="games/mobile games"/>
    <n v="25.43"/>
    <x v="2"/>
    <x v="6"/>
    <s v="mobile games"/>
    <x v="1127"/>
    <d v="2014-11-14T21:30:00"/>
  </r>
  <r>
    <n v="1128"/>
    <s v="Flying Turds"/>
    <s v="#havingfunFTW"/>
    <n v="1000"/>
    <n v="1"/>
    <n v="0"/>
    <s v="GB"/>
    <s v="GBP"/>
    <n v="1407425717"/>
    <n v="1404833717"/>
    <b v="0"/>
    <n v="1"/>
    <b v="0"/>
    <s v="games/mobile games"/>
    <n v="1"/>
    <x v="2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s v="US"/>
    <s v="USD"/>
    <n v="1465107693"/>
    <n v="1462515693"/>
    <b v="0"/>
    <n v="2"/>
    <b v="0"/>
    <s v="games/mobile games"/>
    <n v="10.5"/>
    <x v="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s v="US"/>
    <s v="USD"/>
    <n v="1416963300"/>
    <n v="1411775700"/>
    <b v="0"/>
    <n v="3"/>
    <b v="0"/>
    <s v="games/mobile games"/>
    <n v="3.67"/>
    <x v="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s v="AU"/>
    <s v="AUD"/>
    <n v="1450993668"/>
    <n v="1448401668"/>
    <b v="0"/>
    <n v="0"/>
    <b v="0"/>
    <s v="games/mobile games"/>
    <s v="N/A"/>
    <x v="2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s v="CA"/>
    <s v="CAD"/>
    <n v="1483238771"/>
    <n v="1480646771"/>
    <b v="0"/>
    <n v="13"/>
    <b v="0"/>
    <s v="games/mobile games"/>
    <n v="110.62"/>
    <x v="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s v="GB"/>
    <s v="GBP"/>
    <n v="1406799981"/>
    <n v="1404207981"/>
    <b v="0"/>
    <n v="1"/>
    <b v="0"/>
    <s v="games/mobile games"/>
    <n v="20"/>
    <x v="2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s v="AU"/>
    <s v="AUD"/>
    <n v="1417235580"/>
    <n v="1416034228"/>
    <b v="0"/>
    <n v="1"/>
    <b v="0"/>
    <s v="games/mobile games"/>
    <n v="1"/>
    <x v="2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s v="DE"/>
    <s v="EUR"/>
    <n v="1470527094"/>
    <n v="1467935094"/>
    <b v="0"/>
    <n v="1"/>
    <b v="0"/>
    <s v="games/mobile games"/>
    <n v="50"/>
    <x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s v="FR"/>
    <s v="EUR"/>
    <n v="1450541229"/>
    <n v="1447949229"/>
    <b v="0"/>
    <n v="6"/>
    <b v="0"/>
    <s v="games/mobile games"/>
    <n v="45"/>
    <x v="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s v="US"/>
    <s v="USD"/>
    <n v="1461440421"/>
    <n v="1458848421"/>
    <b v="0"/>
    <n v="39"/>
    <b v="0"/>
    <s v="games/mobile games"/>
    <n v="253.21"/>
    <x v="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s v="US"/>
    <s v="USD"/>
    <n v="1485035131"/>
    <n v="1483307131"/>
    <b v="0"/>
    <n v="4"/>
    <b v="0"/>
    <s v="games/mobile games"/>
    <n v="31.25"/>
    <x v="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s v="US"/>
    <s v="USD"/>
    <n v="1420100426"/>
    <n v="1417508426"/>
    <b v="0"/>
    <n v="1"/>
    <b v="0"/>
    <s v="games/mobile games"/>
    <n v="5"/>
    <x v="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s v="GB"/>
    <s v="GBP"/>
    <n v="1438859121"/>
    <n v="1436267121"/>
    <b v="0"/>
    <n v="0"/>
    <b v="0"/>
    <s v="games/mobile games"/>
    <s v="N/A"/>
    <x v="2"/>
    <x v="6"/>
    <s v="mobile games"/>
    <x v="1140"/>
    <d v="2015-08-06T11:05:21"/>
  </r>
  <r>
    <n v="1141"/>
    <s v="Arena Z - Zombie Survival"/>
    <s v="I think this will be a great game!"/>
    <n v="500"/>
    <n v="0"/>
    <n v="0"/>
    <s v="DE"/>
    <s v="EUR"/>
    <n v="1436460450"/>
    <n v="1433868450"/>
    <b v="0"/>
    <n v="0"/>
    <b v="0"/>
    <s v="games/mobile games"/>
    <s v="N/A"/>
    <x v="2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US"/>
    <s v="USD"/>
    <n v="1424131727"/>
    <n v="1421539727"/>
    <b v="0"/>
    <n v="0"/>
    <b v="0"/>
    <s v="games/mobile games"/>
    <s v="N/A"/>
    <x v="2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s v="US"/>
    <s v="USD"/>
    <n v="1450327126"/>
    <n v="1447735126"/>
    <b v="0"/>
    <n v="8"/>
    <b v="0"/>
    <s v="games/mobile games"/>
    <n v="23.25"/>
    <x v="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s v="US"/>
    <s v="USD"/>
    <n v="1430281320"/>
    <n v="1427689320"/>
    <b v="0"/>
    <n v="0"/>
    <b v="0"/>
    <s v="food/food trucks"/>
    <s v="N/A"/>
    <x v="2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s v="US"/>
    <s v="USD"/>
    <n v="1412272592"/>
    <n v="1407088592"/>
    <b v="0"/>
    <n v="1"/>
    <b v="0"/>
    <s v="food/food trucks"/>
    <n v="100"/>
    <x v="2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s v="US"/>
    <s v="USD"/>
    <n v="1399071173"/>
    <n v="1395787973"/>
    <b v="0"/>
    <n v="12"/>
    <b v="0"/>
    <s v="food/food trucks"/>
    <n v="44.17"/>
    <x v="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s v="CA"/>
    <s v="CAD"/>
    <n v="1413760783"/>
    <n v="1408576783"/>
    <b v="0"/>
    <n v="0"/>
    <b v="0"/>
    <s v="food/food trucks"/>
    <s v="N/A"/>
    <x v="2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s v="US"/>
    <s v="USD"/>
    <n v="1480568781"/>
    <n v="1477973181"/>
    <b v="0"/>
    <n v="3"/>
    <b v="0"/>
    <s v="food/food trucks"/>
    <n v="24.33"/>
    <x v="2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s v="US"/>
    <s v="USD"/>
    <n v="1466096566"/>
    <n v="1463504566"/>
    <b v="0"/>
    <n v="2"/>
    <b v="0"/>
    <s v="food/food trucks"/>
    <n v="37.5"/>
    <x v="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s v="US"/>
    <s v="USD"/>
    <n v="1452293675"/>
    <n v="1447109675"/>
    <b v="0"/>
    <n v="6"/>
    <b v="0"/>
    <s v="food/food trucks"/>
    <n v="42"/>
    <x v="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US"/>
    <s v="USD"/>
    <n v="1441592863"/>
    <n v="1439000863"/>
    <b v="0"/>
    <n v="0"/>
    <b v="0"/>
    <s v="food/food trucks"/>
    <s v="N/A"/>
    <x v="2"/>
    <x v="7"/>
    <s v="food trucks"/>
    <x v="1151"/>
    <d v="2015-09-07T02:27:43"/>
  </r>
  <r>
    <n v="1152"/>
    <s v="Peruvian King Food Truck"/>
    <s v="Peruvian food truck with an LA twist."/>
    <n v="16000"/>
    <n v="911"/>
    <n v="6"/>
    <s v="US"/>
    <s v="USD"/>
    <n v="1431709312"/>
    <n v="1429117312"/>
    <b v="0"/>
    <n v="15"/>
    <b v="0"/>
    <s v="food/food trucks"/>
    <n v="60.73"/>
    <x v="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s v="US"/>
    <s v="USD"/>
    <n v="1434647305"/>
    <n v="1432055305"/>
    <b v="0"/>
    <n v="1"/>
    <b v="0"/>
    <s v="food/food trucks"/>
    <n v="50"/>
    <x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s v="US"/>
    <s v="USD"/>
    <n v="1441507006"/>
    <n v="1438915006"/>
    <b v="0"/>
    <n v="3"/>
    <b v="0"/>
    <s v="food/food trucks"/>
    <n v="108.33"/>
    <x v="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s v="US"/>
    <s v="USD"/>
    <n v="1408040408"/>
    <n v="1405448408"/>
    <b v="0"/>
    <n v="8"/>
    <b v="0"/>
    <s v="food/food trucks"/>
    <n v="23.5"/>
    <x v="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s v="US"/>
    <s v="USD"/>
    <n v="1424742162"/>
    <n v="1422150162"/>
    <b v="0"/>
    <n v="0"/>
    <b v="0"/>
    <s v="food/food trucks"/>
    <s v="N/A"/>
    <x v="2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s v="US"/>
    <s v="USD"/>
    <n v="1417795480"/>
    <n v="1412607880"/>
    <b v="0"/>
    <n v="3"/>
    <b v="0"/>
    <s v="food/food trucks"/>
    <n v="50.33"/>
    <x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s v="US"/>
    <s v="USD"/>
    <n v="1418091128"/>
    <n v="1415499128"/>
    <b v="0"/>
    <n v="3"/>
    <b v="0"/>
    <s v="food/food trucks"/>
    <n v="11.67"/>
    <x v="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s v="US"/>
    <s v="USD"/>
    <n v="1435679100"/>
    <n v="1433006765"/>
    <b v="0"/>
    <n v="0"/>
    <b v="0"/>
    <s v="food/food trucks"/>
    <s v="N/A"/>
    <x v="2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s v="US"/>
    <s v="USD"/>
    <n v="1427510586"/>
    <n v="1424922186"/>
    <b v="0"/>
    <n v="19"/>
    <b v="0"/>
    <s v="food/food trucks"/>
    <n v="60.79"/>
    <x v="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US"/>
    <s v="USD"/>
    <n v="1432047989"/>
    <n v="1430233589"/>
    <b v="0"/>
    <n v="0"/>
    <b v="0"/>
    <s v="food/food trucks"/>
    <s v="N/A"/>
    <x v="2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s v="US"/>
    <s v="USD"/>
    <n v="1411662264"/>
    <n v="1408983864"/>
    <b v="0"/>
    <n v="2"/>
    <b v="0"/>
    <s v="food/food trucks"/>
    <n v="17.5"/>
    <x v="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US"/>
    <s v="USD"/>
    <n v="1407604920"/>
    <n v="1405012920"/>
    <b v="0"/>
    <n v="0"/>
    <b v="0"/>
    <s v="food/food trucks"/>
    <s v="N/A"/>
    <x v="2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US"/>
    <s v="USD"/>
    <n v="1466270582"/>
    <n v="1463678582"/>
    <b v="0"/>
    <n v="0"/>
    <b v="0"/>
    <s v="food/food trucks"/>
    <s v="N/A"/>
    <x v="2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s v="US"/>
    <s v="USD"/>
    <n v="1404623330"/>
    <n v="1401685730"/>
    <b v="0"/>
    <n v="25"/>
    <b v="0"/>
    <s v="food/food trucks"/>
    <n v="82.82"/>
    <x v="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s v="US"/>
    <s v="USD"/>
    <n v="1435291200"/>
    <n v="1432640342"/>
    <b v="0"/>
    <n v="8"/>
    <b v="0"/>
    <s v="food/food trucks"/>
    <n v="358.88"/>
    <x v="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s v="US"/>
    <s v="USD"/>
    <n v="1410543495"/>
    <n v="1407865095"/>
    <b v="0"/>
    <n v="16"/>
    <b v="0"/>
    <s v="food/food trucks"/>
    <n v="61.19"/>
    <x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s v="US"/>
    <s v="USD"/>
    <n v="1474507065"/>
    <n v="1471915065"/>
    <b v="0"/>
    <n v="3"/>
    <b v="0"/>
    <s v="food/food trucks"/>
    <n v="340"/>
    <x v="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s v="US"/>
    <s v="USD"/>
    <n v="1424593763"/>
    <n v="1422001763"/>
    <b v="0"/>
    <n v="3"/>
    <b v="0"/>
    <s v="food/food trucks"/>
    <n v="5.67"/>
    <x v="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s v="GB"/>
    <s v="GBP"/>
    <n v="1433021171"/>
    <n v="1430429171"/>
    <b v="0"/>
    <n v="2"/>
    <b v="0"/>
    <s v="food/food trucks"/>
    <n v="50"/>
    <x v="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s v="US"/>
    <s v="USD"/>
    <n v="1415909927"/>
    <n v="1414351127"/>
    <b v="0"/>
    <n v="1"/>
    <b v="0"/>
    <s v="food/food trucks"/>
    <n v="25"/>
    <x v="2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s v="US"/>
    <s v="USD"/>
    <n v="1408551752"/>
    <n v="1405959752"/>
    <b v="0"/>
    <n v="0"/>
    <b v="0"/>
    <s v="food/food trucks"/>
    <s v="N/A"/>
    <x v="2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s v="US"/>
    <s v="USD"/>
    <n v="1438576057"/>
    <n v="1435552057"/>
    <b v="0"/>
    <n v="1"/>
    <b v="0"/>
    <s v="food/food trucks"/>
    <n v="30"/>
    <x v="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s v="US"/>
    <s v="USD"/>
    <n v="1462738327"/>
    <n v="1460146327"/>
    <b v="0"/>
    <n v="19"/>
    <b v="0"/>
    <s v="food/food trucks"/>
    <n v="46.63"/>
    <x v="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s v="US"/>
    <s v="USD"/>
    <n v="1436981339"/>
    <n v="1434389339"/>
    <b v="0"/>
    <n v="9"/>
    <b v="0"/>
    <s v="food/food trucks"/>
    <n v="65"/>
    <x v="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s v="AU"/>
    <s v="AUD"/>
    <n v="1488805200"/>
    <n v="1484094498"/>
    <b v="0"/>
    <n v="1"/>
    <b v="0"/>
    <s v="food/food trucks"/>
    <n v="10"/>
    <x v="2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GB"/>
    <s v="GBP"/>
    <n v="1413388296"/>
    <n v="1410796296"/>
    <b v="0"/>
    <n v="0"/>
    <b v="0"/>
    <s v="food/food trucks"/>
    <s v="N/A"/>
    <x v="2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s v="US"/>
    <s v="USD"/>
    <n v="1408225452"/>
    <n v="1405633452"/>
    <b v="0"/>
    <n v="1"/>
    <b v="0"/>
    <s v="food/food trucks"/>
    <n v="5"/>
    <x v="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s v="CA"/>
    <s v="CAD"/>
    <n v="1446052627"/>
    <n v="1443460627"/>
    <b v="0"/>
    <n v="5"/>
    <b v="0"/>
    <s v="food/food trucks"/>
    <n v="640"/>
    <x v="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s v="US"/>
    <s v="USD"/>
    <n v="1403983314"/>
    <n v="1400786514"/>
    <b v="0"/>
    <n v="85"/>
    <b v="0"/>
    <s v="food/food trucks"/>
    <n v="69.12"/>
    <x v="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s v="US"/>
    <s v="USD"/>
    <n v="1425197321"/>
    <n v="1422605321"/>
    <b v="0"/>
    <n v="3"/>
    <b v="0"/>
    <s v="food/food trucks"/>
    <n v="1.33"/>
    <x v="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s v="US"/>
    <s v="USD"/>
    <n v="1484239320"/>
    <n v="1482609088"/>
    <b v="0"/>
    <n v="4"/>
    <b v="0"/>
    <s v="food/food trucks"/>
    <n v="10.5"/>
    <x v="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s v="US"/>
    <s v="USD"/>
    <n v="1478059140"/>
    <n v="1476391223"/>
    <b v="0"/>
    <n v="3"/>
    <b v="0"/>
    <s v="food/food trucks"/>
    <n v="33.33"/>
    <x v="2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s v="GB"/>
    <s v="GBP"/>
    <n v="1486391011"/>
    <n v="1483712611"/>
    <b v="0"/>
    <n v="375"/>
    <b v="1"/>
    <s v="photography/photobooks"/>
    <n v="61.56"/>
    <x v="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s v="US"/>
    <s v="USD"/>
    <n v="1433736000"/>
    <n v="1430945149"/>
    <b v="0"/>
    <n v="111"/>
    <b v="1"/>
    <s v="photography/photobooks"/>
    <n v="118.74"/>
    <x v="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s v="GB"/>
    <s v="GBP"/>
    <n v="1433198520"/>
    <n v="1430340195"/>
    <b v="0"/>
    <n v="123"/>
    <b v="1"/>
    <s v="photography/photobooks"/>
    <n v="65.08"/>
    <x v="0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s v="US"/>
    <s v="USD"/>
    <n v="1431885600"/>
    <n v="1429133323"/>
    <b v="0"/>
    <n v="70"/>
    <b v="1"/>
    <s v="photography/photobooks"/>
    <n v="130.16"/>
    <x v="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s v="CA"/>
    <s v="CAD"/>
    <n v="1482943740"/>
    <n v="1481129340"/>
    <b v="0"/>
    <n v="85"/>
    <b v="1"/>
    <s v="photography/photobooks"/>
    <n v="37.78"/>
    <x v="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s v="US"/>
    <s v="USD"/>
    <n v="1467242995"/>
    <n v="1465428595"/>
    <b v="0"/>
    <n v="86"/>
    <b v="1"/>
    <s v="photography/photobooks"/>
    <n v="112.79"/>
    <x v="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s v="US"/>
    <s v="USD"/>
    <n v="1409500725"/>
    <n v="1406908725"/>
    <b v="0"/>
    <n v="13"/>
    <b v="1"/>
    <s v="photography/photobooks"/>
    <n v="51.92"/>
    <x v="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s v="US"/>
    <s v="USD"/>
    <n v="1458480560"/>
    <n v="1455892160"/>
    <b v="0"/>
    <n v="33"/>
    <b v="1"/>
    <s v="photography/photobooks"/>
    <n v="89.24"/>
    <x v="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s v="GB"/>
    <s v="GBP"/>
    <n v="1486814978"/>
    <n v="1484222978"/>
    <b v="0"/>
    <n v="15"/>
    <b v="1"/>
    <s v="photography/photobooks"/>
    <n v="19.329999999999998"/>
    <x v="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s v="US"/>
    <s v="USD"/>
    <n v="1460223453"/>
    <n v="1455043053"/>
    <b v="0"/>
    <n v="273"/>
    <b v="1"/>
    <s v="photography/photobooks"/>
    <n v="79.97"/>
    <x v="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s v="IE"/>
    <s v="EUR"/>
    <n v="1428493379"/>
    <n v="1425901379"/>
    <b v="0"/>
    <n v="714"/>
    <b v="1"/>
    <s v="photography/photobooks"/>
    <n v="56.41"/>
    <x v="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s v="IT"/>
    <s v="EUR"/>
    <n v="1450602000"/>
    <n v="1445415653"/>
    <b v="0"/>
    <n v="170"/>
    <b v="1"/>
    <s v="photography/photobooks"/>
    <n v="79.41"/>
    <x v="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s v="GB"/>
    <s v="GBP"/>
    <n v="1450467539"/>
    <n v="1447875539"/>
    <b v="0"/>
    <n v="512"/>
    <b v="1"/>
    <s v="photography/photobooks"/>
    <n v="76.44"/>
    <x v="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s v="US"/>
    <s v="USD"/>
    <n v="1465797540"/>
    <n v="1463155034"/>
    <b v="0"/>
    <n v="314"/>
    <b v="1"/>
    <s v="photography/photobooks"/>
    <n v="121"/>
    <x v="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s v="US"/>
    <s v="USD"/>
    <n v="1451530800"/>
    <n v="1448463086"/>
    <b v="0"/>
    <n v="167"/>
    <b v="1"/>
    <s v="photography/photobooks"/>
    <n v="54.62"/>
    <x v="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s v="GB"/>
    <s v="GBP"/>
    <n v="1436380200"/>
    <n v="1433615400"/>
    <b v="0"/>
    <n v="9"/>
    <b v="1"/>
    <s v="photography/photobooks"/>
    <n v="299.22000000000003"/>
    <x v="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s v="US"/>
    <s v="USD"/>
    <n v="1429183656"/>
    <n v="1427369256"/>
    <b v="0"/>
    <n v="103"/>
    <b v="1"/>
    <s v="photography/photobooks"/>
    <n v="58.53"/>
    <x v="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s v="GB"/>
    <s v="GBP"/>
    <n v="1468593246"/>
    <n v="1466001246"/>
    <b v="0"/>
    <n v="111"/>
    <b v="1"/>
    <s v="photography/photobooks"/>
    <n v="55.37"/>
    <x v="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s v="AU"/>
    <s v="AUD"/>
    <n v="1435388154"/>
    <n v="1432796154"/>
    <b v="0"/>
    <n v="271"/>
    <b v="1"/>
    <s v="photography/photobooks"/>
    <n v="183.8"/>
    <x v="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s v="US"/>
    <s v="USD"/>
    <n v="1433083527"/>
    <n v="1430491527"/>
    <b v="0"/>
    <n v="101"/>
    <b v="1"/>
    <s v="photography/photobooks"/>
    <n v="165.35"/>
    <x v="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s v="US"/>
    <s v="USD"/>
    <n v="1449205200"/>
    <n v="1445363833"/>
    <b v="0"/>
    <n v="57"/>
    <b v="1"/>
    <s v="photography/photobooks"/>
    <n v="234.79"/>
    <x v="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s v="DE"/>
    <s v="EUR"/>
    <n v="1434197351"/>
    <n v="1431605351"/>
    <b v="0"/>
    <n v="62"/>
    <b v="1"/>
    <s v="photography/photobooks"/>
    <n v="211.48"/>
    <x v="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s v="AT"/>
    <s v="EUR"/>
    <n v="1489238940"/>
    <n v="1486406253"/>
    <b v="0"/>
    <n v="32"/>
    <b v="1"/>
    <s v="photography/photobooks"/>
    <n v="32.340000000000003"/>
    <x v="0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s v="IT"/>
    <s v="EUR"/>
    <n v="1459418400"/>
    <n v="1456827573"/>
    <b v="0"/>
    <n v="141"/>
    <b v="1"/>
    <s v="photography/photobooks"/>
    <n v="123.38"/>
    <x v="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s v="US"/>
    <s v="USD"/>
    <n v="1458835264"/>
    <n v="1456246864"/>
    <b v="0"/>
    <n v="75"/>
    <b v="1"/>
    <s v="photography/photobooks"/>
    <n v="207.07"/>
    <x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s v="US"/>
    <s v="USD"/>
    <n v="1488053905"/>
    <n v="1485461905"/>
    <b v="0"/>
    <n v="46"/>
    <b v="1"/>
    <s v="photography/photobooks"/>
    <n v="138.26"/>
    <x v="0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s v="SE"/>
    <s v="SEK"/>
    <n v="1433106000"/>
    <n v="1431124572"/>
    <b v="0"/>
    <n v="103"/>
    <b v="1"/>
    <s v="photography/photobooks"/>
    <n v="493.82"/>
    <x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s v="CA"/>
    <s v="CAD"/>
    <n v="1465505261"/>
    <n v="1464209261"/>
    <b v="0"/>
    <n v="6"/>
    <b v="1"/>
    <s v="photography/photobooks"/>
    <n v="168.5"/>
    <x v="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s v="US"/>
    <s v="USD"/>
    <n v="1448586000"/>
    <n v="1447195695"/>
    <b v="0"/>
    <n v="83"/>
    <b v="1"/>
    <s v="photography/photobooks"/>
    <n v="38.869999999999997"/>
    <x v="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s v="GB"/>
    <s v="GBP"/>
    <n v="1485886100"/>
    <n v="1482862100"/>
    <b v="0"/>
    <n v="108"/>
    <b v="1"/>
    <s v="photography/photobooks"/>
    <n v="61.53"/>
    <x v="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s v="US"/>
    <s v="USD"/>
    <n v="1433880605"/>
    <n v="1428696605"/>
    <b v="0"/>
    <n v="25"/>
    <b v="1"/>
    <s v="photography/photobooks"/>
    <n v="105.44"/>
    <x v="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s v="US"/>
    <s v="USD"/>
    <n v="1401487756"/>
    <n v="1398895756"/>
    <b v="0"/>
    <n v="549"/>
    <b v="1"/>
    <s v="photography/photobooks"/>
    <n v="71.59"/>
    <x v="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s v="US"/>
    <s v="USD"/>
    <n v="1443826980"/>
    <n v="1441032457"/>
    <b v="0"/>
    <n v="222"/>
    <b v="1"/>
    <s v="photography/photobooks"/>
    <n v="91.88"/>
    <x v="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s v="US"/>
    <s v="USD"/>
    <n v="1468524340"/>
    <n v="1465932340"/>
    <b v="0"/>
    <n v="183"/>
    <b v="1"/>
    <s v="photography/photobooks"/>
    <n v="148.57"/>
    <x v="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s v="US"/>
    <s v="USD"/>
    <n v="1446346800"/>
    <n v="1443714800"/>
    <b v="0"/>
    <n v="89"/>
    <b v="1"/>
    <s v="photography/photobooks"/>
    <n v="174.21"/>
    <x v="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s v="US"/>
    <s v="USD"/>
    <n v="1476961513"/>
    <n v="1474369513"/>
    <b v="0"/>
    <n v="253"/>
    <b v="1"/>
    <s v="photography/photobooks"/>
    <n v="102.86"/>
    <x v="0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s v="DE"/>
    <s v="EUR"/>
    <n v="1440515112"/>
    <n v="1437923112"/>
    <b v="0"/>
    <n v="140"/>
    <b v="1"/>
    <s v="photography/photobooks"/>
    <n v="111.18"/>
    <x v="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s v="GB"/>
    <s v="GBP"/>
    <n v="1480809600"/>
    <n v="1478431488"/>
    <b v="0"/>
    <n v="103"/>
    <b v="1"/>
    <s v="photography/photobooks"/>
    <n v="23.8"/>
    <x v="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s v="CA"/>
    <s v="CAD"/>
    <n v="1459483200"/>
    <n v="1456852647"/>
    <b v="0"/>
    <n v="138"/>
    <b v="1"/>
    <s v="photography/photobooks"/>
    <n v="81.27"/>
    <x v="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s v="US"/>
    <s v="USD"/>
    <n v="1478754909"/>
    <n v="1476159309"/>
    <b v="0"/>
    <n v="191"/>
    <b v="1"/>
    <s v="photography/photobooks"/>
    <n v="116.21"/>
    <x v="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s v="US"/>
    <s v="USD"/>
    <n v="1402060302"/>
    <n v="1396876302"/>
    <b v="0"/>
    <n v="18"/>
    <b v="0"/>
    <s v="music/world music"/>
    <n v="58.89"/>
    <x v="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s v="US"/>
    <s v="USD"/>
    <n v="1382478278"/>
    <n v="1377294278"/>
    <b v="0"/>
    <n v="3"/>
    <b v="0"/>
    <s v="music/world music"/>
    <n v="44"/>
    <x v="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s v="US"/>
    <s v="USD"/>
    <n v="1398042000"/>
    <n v="1395089981"/>
    <b v="0"/>
    <n v="40"/>
    <b v="0"/>
    <s v="music/world music"/>
    <n v="48.43"/>
    <x v="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US"/>
    <s v="USD"/>
    <n v="1407394800"/>
    <n v="1404770616"/>
    <b v="0"/>
    <n v="0"/>
    <b v="0"/>
    <s v="music/world music"/>
    <s v="N/A"/>
    <x v="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s v="US"/>
    <s v="USD"/>
    <n v="1317231008"/>
    <n v="1312047008"/>
    <b v="0"/>
    <n v="24"/>
    <b v="0"/>
    <s v="music/world music"/>
    <n v="61.04"/>
    <x v="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s v="US"/>
    <s v="USD"/>
    <n v="1334592000"/>
    <n v="1331982127"/>
    <b v="0"/>
    <n v="1"/>
    <b v="0"/>
    <s v="music/world music"/>
    <n v="25"/>
    <x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US"/>
    <s v="USD"/>
    <n v="1298589630"/>
    <n v="1295997630"/>
    <b v="0"/>
    <n v="0"/>
    <b v="0"/>
    <s v="music/world music"/>
    <s v="N/A"/>
    <x v="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US"/>
    <s v="USD"/>
    <n v="1440723600"/>
    <n v="1436394968"/>
    <b v="0"/>
    <n v="0"/>
    <b v="0"/>
    <s v="music/world music"/>
    <s v="N/A"/>
    <x v="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s v="US"/>
    <s v="USD"/>
    <n v="1381090870"/>
    <n v="1377030070"/>
    <b v="0"/>
    <n v="1"/>
    <b v="0"/>
    <s v="music/world music"/>
    <n v="40"/>
    <x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s v="US"/>
    <s v="USD"/>
    <n v="1329864374"/>
    <n v="1328049974"/>
    <b v="0"/>
    <n v="6"/>
    <b v="0"/>
    <s v="music/world music"/>
    <n v="19.329999999999998"/>
    <x v="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GB"/>
    <s v="GBP"/>
    <n v="1422903342"/>
    <n v="1420311342"/>
    <b v="0"/>
    <n v="0"/>
    <b v="0"/>
    <s v="music/world music"/>
    <s v="N/A"/>
    <x v="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s v="US"/>
    <s v="USD"/>
    <n v="1387077299"/>
    <n v="1383621299"/>
    <b v="0"/>
    <n v="6"/>
    <b v="0"/>
    <s v="music/world music"/>
    <n v="35"/>
    <x v="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s v="US"/>
    <s v="USD"/>
    <n v="1343491200"/>
    <n v="1342801164"/>
    <b v="0"/>
    <n v="0"/>
    <b v="0"/>
    <s v="music/world music"/>
    <s v="N/A"/>
    <x v="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US"/>
    <s v="USD"/>
    <n v="1345790865"/>
    <n v="1344062865"/>
    <b v="0"/>
    <n v="0"/>
    <b v="0"/>
    <s v="music/world music"/>
    <s v="N/A"/>
    <x v="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s v="US"/>
    <s v="USD"/>
    <n v="1312641536"/>
    <n v="1310049536"/>
    <b v="0"/>
    <n v="3"/>
    <b v="0"/>
    <s v="music/world music"/>
    <n v="59.33"/>
    <x v="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s v="US"/>
    <s v="USD"/>
    <n v="1325804767"/>
    <n v="1323212767"/>
    <b v="0"/>
    <n v="0"/>
    <b v="0"/>
    <s v="music/world music"/>
    <s v="N/A"/>
    <x v="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s v="US"/>
    <s v="USD"/>
    <n v="1373665860"/>
    <n v="1368579457"/>
    <b v="0"/>
    <n v="8"/>
    <b v="0"/>
    <s v="music/world music"/>
    <n v="30.13"/>
    <x v="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s v="US"/>
    <s v="USD"/>
    <n v="1414994340"/>
    <n v="1413057980"/>
    <b v="0"/>
    <n v="34"/>
    <b v="0"/>
    <s v="music/world music"/>
    <n v="74.62"/>
    <x v="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s v="US"/>
    <s v="USD"/>
    <n v="1315747080"/>
    <n v="1314417502"/>
    <b v="0"/>
    <n v="1"/>
    <b v="0"/>
    <s v="music/world music"/>
    <n v="5"/>
    <x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s v="US"/>
    <s v="USD"/>
    <n v="1310158800"/>
    <n v="1304888771"/>
    <b v="0"/>
    <n v="38"/>
    <b v="0"/>
    <s v="music/world music"/>
    <n v="44.5"/>
    <x v="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s v="US"/>
    <s v="USD"/>
    <n v="1366664400"/>
    <n v="1363981723"/>
    <b v="1"/>
    <n v="45"/>
    <b v="1"/>
    <s v="music/rock"/>
    <n v="46.13"/>
    <x v="0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s v="US"/>
    <s v="USD"/>
    <n v="1402755834"/>
    <n v="1400163834"/>
    <b v="1"/>
    <n v="17"/>
    <b v="1"/>
    <s v="music/rock"/>
    <n v="141.47"/>
    <x v="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s v="US"/>
    <s v="USD"/>
    <n v="1323136949"/>
    <n v="1319245349"/>
    <b v="1"/>
    <n v="31"/>
    <b v="1"/>
    <s v="music/rock"/>
    <n v="75.48"/>
    <x v="0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s v="US"/>
    <s v="USD"/>
    <n v="1367823655"/>
    <n v="1365231655"/>
    <b v="1"/>
    <n v="50"/>
    <b v="1"/>
    <s v="music/rock"/>
    <n v="85.5"/>
    <x v="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s v="US"/>
    <s v="USD"/>
    <n v="1402642740"/>
    <n v="1399563953"/>
    <b v="1"/>
    <n v="59"/>
    <b v="1"/>
    <s v="music/rock"/>
    <n v="64.25"/>
    <x v="0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s v="US"/>
    <s v="USD"/>
    <n v="1341683211"/>
    <n v="1339091211"/>
    <b v="1"/>
    <n v="81"/>
    <b v="1"/>
    <s v="music/rock"/>
    <n v="64.47"/>
    <x v="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s v="US"/>
    <s v="USD"/>
    <n v="1410017131"/>
    <n v="1406129131"/>
    <b v="1"/>
    <n v="508"/>
    <b v="1"/>
    <s v="music/rock"/>
    <n v="118.2"/>
    <x v="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s v="US"/>
    <s v="USD"/>
    <n v="1316979167"/>
    <n v="1311795167"/>
    <b v="1"/>
    <n v="74"/>
    <b v="1"/>
    <s v="music/rock"/>
    <n v="82.54"/>
    <x v="0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s v="US"/>
    <s v="USD"/>
    <n v="1382658169"/>
    <n v="1380238969"/>
    <b v="1"/>
    <n v="141"/>
    <b v="1"/>
    <s v="music/rock"/>
    <n v="34.17"/>
    <x v="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s v="US"/>
    <s v="USD"/>
    <n v="1409770107"/>
    <n v="1407178107"/>
    <b v="1"/>
    <n v="711"/>
    <b v="1"/>
    <s v="music/rock"/>
    <n v="42.73"/>
    <x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s v="US"/>
    <s v="USD"/>
    <n v="1293857940"/>
    <n v="1288968886"/>
    <b v="1"/>
    <n v="141"/>
    <b v="1"/>
    <s v="music/rock"/>
    <n v="94.49"/>
    <x v="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s v="US"/>
    <s v="USD"/>
    <n v="1385932652"/>
    <n v="1383337052"/>
    <b v="1"/>
    <n v="109"/>
    <b v="1"/>
    <s v="music/rock"/>
    <n v="55.7"/>
    <x v="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s v="US"/>
    <s v="USD"/>
    <n v="1329084231"/>
    <n v="1326492231"/>
    <b v="1"/>
    <n v="361"/>
    <b v="1"/>
    <s v="music/rock"/>
    <n v="98.03"/>
    <x v="0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s v="US"/>
    <s v="USD"/>
    <n v="1301792590"/>
    <n v="1297562590"/>
    <b v="1"/>
    <n v="176"/>
    <b v="1"/>
    <s v="music/rock"/>
    <n v="92.1"/>
    <x v="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s v="US"/>
    <s v="USD"/>
    <n v="1377960012"/>
    <n v="1375368012"/>
    <b v="1"/>
    <n v="670"/>
    <b v="1"/>
    <s v="music/rock"/>
    <n v="38.18"/>
    <x v="0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s v="US"/>
    <s v="USD"/>
    <n v="1402286340"/>
    <n v="1399504664"/>
    <b v="1"/>
    <n v="96"/>
    <b v="1"/>
    <s v="music/rock"/>
    <n v="27.15"/>
    <x v="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s v="US"/>
    <s v="USD"/>
    <n v="1393445620"/>
    <n v="1390853620"/>
    <b v="1"/>
    <n v="74"/>
    <b v="1"/>
    <s v="music/rock"/>
    <n v="50.69"/>
    <x v="0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s v="US"/>
    <s v="USD"/>
    <n v="1390983227"/>
    <n v="1388391227"/>
    <b v="1"/>
    <n v="52"/>
    <b v="1"/>
    <s v="music/rock"/>
    <n v="38.94"/>
    <x v="0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s v="CA"/>
    <s v="CAD"/>
    <n v="1392574692"/>
    <n v="1389982692"/>
    <b v="1"/>
    <n v="105"/>
    <b v="1"/>
    <s v="music/rock"/>
    <n v="77.64"/>
    <x v="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s v="US"/>
    <s v="USD"/>
    <n v="1396054800"/>
    <n v="1393034470"/>
    <b v="1"/>
    <n v="41"/>
    <b v="1"/>
    <s v="music/rock"/>
    <n v="43.54"/>
    <x v="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s v="US"/>
    <s v="USD"/>
    <n v="1383062083"/>
    <n v="1380556483"/>
    <b v="1"/>
    <n v="34"/>
    <b v="1"/>
    <s v="music/rock"/>
    <n v="31.82"/>
    <x v="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s v="US"/>
    <s v="USD"/>
    <n v="1291131815"/>
    <n v="1287071015"/>
    <b v="1"/>
    <n v="66"/>
    <b v="1"/>
    <s v="music/rock"/>
    <n v="63.18"/>
    <x v="0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s v="US"/>
    <s v="USD"/>
    <n v="1389474145"/>
    <n v="1386882145"/>
    <b v="1"/>
    <n v="50"/>
    <b v="1"/>
    <s v="music/rock"/>
    <n v="190.9"/>
    <x v="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s v="US"/>
    <s v="USD"/>
    <n v="1374674558"/>
    <n v="1372082558"/>
    <b v="1"/>
    <n v="159"/>
    <b v="1"/>
    <s v="music/rock"/>
    <n v="140.86000000000001"/>
    <x v="0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s v="US"/>
    <s v="USD"/>
    <n v="1379708247"/>
    <n v="1377116247"/>
    <b v="1"/>
    <n v="182"/>
    <b v="1"/>
    <s v="music/rock"/>
    <n v="76.92"/>
    <x v="0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s v="US"/>
    <s v="USD"/>
    <n v="1460764800"/>
    <n v="1458157512"/>
    <b v="1"/>
    <n v="206"/>
    <b v="1"/>
    <s v="music/rock"/>
    <n v="99.16"/>
    <x v="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s v="US"/>
    <s v="USD"/>
    <n v="1332704042"/>
    <n v="1327523642"/>
    <b v="1"/>
    <n v="169"/>
    <b v="1"/>
    <s v="music/rock"/>
    <n v="67.88"/>
    <x v="0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s v="US"/>
    <s v="USD"/>
    <n v="1384363459"/>
    <n v="1381767859"/>
    <b v="1"/>
    <n v="31"/>
    <b v="1"/>
    <s v="music/rock"/>
    <n v="246.29"/>
    <x v="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s v="US"/>
    <s v="USD"/>
    <n v="1276574400"/>
    <n v="1270576379"/>
    <b v="1"/>
    <n v="28"/>
    <b v="1"/>
    <s v="music/rock"/>
    <n v="189.29"/>
    <x v="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s v="CA"/>
    <s v="CAD"/>
    <n v="1409506291"/>
    <n v="1406914291"/>
    <b v="1"/>
    <n v="54"/>
    <b v="1"/>
    <s v="music/rock"/>
    <n v="76.67"/>
    <x v="0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s v="US"/>
    <s v="USD"/>
    <n v="1346344425"/>
    <n v="1343320425"/>
    <b v="1"/>
    <n v="467"/>
    <b v="1"/>
    <s v="music/rock"/>
    <n v="82.96"/>
    <x v="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s v="US"/>
    <s v="USD"/>
    <n v="1375908587"/>
    <n v="1372884587"/>
    <b v="1"/>
    <n v="389"/>
    <b v="1"/>
    <s v="music/rock"/>
    <n v="62.52"/>
    <x v="0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s v="US"/>
    <s v="USD"/>
    <n v="1251777600"/>
    <n v="1247504047"/>
    <b v="1"/>
    <n v="68"/>
    <b v="1"/>
    <s v="music/rock"/>
    <n v="46.07"/>
    <x v="0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s v="US"/>
    <s v="USD"/>
    <n v="1346765347"/>
    <n v="1343741347"/>
    <b v="1"/>
    <n v="413"/>
    <b v="1"/>
    <s v="music/rock"/>
    <n v="38.54"/>
    <x v="0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s v="US"/>
    <s v="USD"/>
    <n v="1403661600"/>
    <n v="1401196766"/>
    <b v="1"/>
    <n v="190"/>
    <b v="1"/>
    <s v="music/rock"/>
    <n v="53.01"/>
    <x v="0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s v="US"/>
    <s v="USD"/>
    <n v="1395624170"/>
    <n v="1392171770"/>
    <b v="1"/>
    <n v="189"/>
    <b v="1"/>
    <s v="music/rock"/>
    <n v="73.36"/>
    <x v="0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s v="US"/>
    <s v="USD"/>
    <n v="1299003054"/>
    <n v="1291227054"/>
    <b v="1"/>
    <n v="130"/>
    <b v="1"/>
    <s v="music/rock"/>
    <n v="127.98"/>
    <x v="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s v="US"/>
    <s v="USD"/>
    <n v="1375033836"/>
    <n v="1373305836"/>
    <b v="1"/>
    <n v="74"/>
    <b v="1"/>
    <s v="music/rock"/>
    <n v="104.73"/>
    <x v="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s v="US"/>
    <s v="USD"/>
    <n v="1386565140"/>
    <n v="1383909855"/>
    <b v="1"/>
    <n v="274"/>
    <b v="1"/>
    <s v="music/rock"/>
    <n v="67.67"/>
    <x v="0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s v="US"/>
    <s v="USD"/>
    <n v="1362974400"/>
    <n v="1360948389"/>
    <b v="1"/>
    <n v="22"/>
    <b v="1"/>
    <s v="music/rock"/>
    <n v="95.93"/>
    <x v="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s v="US"/>
    <s v="USD"/>
    <n v="1483203540"/>
    <n v="1481175482"/>
    <b v="0"/>
    <n v="31"/>
    <b v="1"/>
    <s v="theater/plays"/>
    <n v="65.16"/>
    <x v="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s v="GB"/>
    <s v="GBP"/>
    <n v="1434808775"/>
    <n v="1433512775"/>
    <b v="0"/>
    <n v="63"/>
    <b v="1"/>
    <s v="theater/plays"/>
    <n v="32.270000000000003"/>
    <x v="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s v="GB"/>
    <s v="GBP"/>
    <n v="1424181600"/>
    <n v="1423041227"/>
    <b v="0"/>
    <n v="20"/>
    <b v="1"/>
    <s v="theater/plays"/>
    <n v="81.25"/>
    <x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s v="GB"/>
    <s v="GBP"/>
    <n v="1434120856"/>
    <n v="1428936856"/>
    <b v="0"/>
    <n v="25"/>
    <b v="1"/>
    <s v="theater/plays"/>
    <n v="24.2"/>
    <x v="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s v="US"/>
    <s v="USD"/>
    <n v="1470801600"/>
    <n v="1468122163"/>
    <b v="0"/>
    <n v="61"/>
    <b v="1"/>
    <s v="theater/plays"/>
    <n v="65.87"/>
    <x v="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s v="US"/>
    <s v="USD"/>
    <n v="1483499645"/>
    <n v="1480907645"/>
    <b v="0"/>
    <n v="52"/>
    <b v="1"/>
    <s v="theater/plays"/>
    <n v="36.08"/>
    <x v="0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s v="US"/>
    <s v="USD"/>
    <n v="1429772340"/>
    <n v="1427121931"/>
    <b v="0"/>
    <n v="86"/>
    <b v="1"/>
    <s v="theater/plays"/>
    <n v="44.19"/>
    <x v="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s v="US"/>
    <s v="USD"/>
    <n v="1428390000"/>
    <n v="1425224391"/>
    <b v="0"/>
    <n v="42"/>
    <b v="1"/>
    <s v="theater/plays"/>
    <n v="104.07"/>
    <x v="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s v="GB"/>
    <s v="GBP"/>
    <n v="1444172340"/>
    <n v="1441822828"/>
    <b v="0"/>
    <n v="52"/>
    <b v="1"/>
    <s v="theater/plays"/>
    <n v="35.96"/>
    <x v="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s v="US"/>
    <s v="USD"/>
    <n v="1447523371"/>
    <n v="1444927771"/>
    <b v="0"/>
    <n v="120"/>
    <b v="1"/>
    <s v="theater/plays"/>
    <n v="127.79"/>
    <x v="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s v="GB"/>
    <s v="GBP"/>
    <n v="1445252400"/>
    <n v="1443696797"/>
    <b v="0"/>
    <n v="22"/>
    <b v="1"/>
    <s v="theater/plays"/>
    <n v="27.73"/>
    <x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s v="GB"/>
    <s v="GBP"/>
    <n v="1438189200"/>
    <n v="1435585497"/>
    <b v="0"/>
    <n v="64"/>
    <b v="1"/>
    <s v="theater/plays"/>
    <n v="39.83"/>
    <x v="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s v="GB"/>
    <s v="GBP"/>
    <n v="1457914373"/>
    <n v="1456189973"/>
    <b v="0"/>
    <n v="23"/>
    <b v="1"/>
    <s v="theater/plays"/>
    <n v="52.17"/>
    <x v="0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s v="US"/>
    <s v="USD"/>
    <n v="1462125358"/>
    <n v="1459533358"/>
    <b v="0"/>
    <n v="238"/>
    <b v="1"/>
    <s v="theater/plays"/>
    <n v="92.04"/>
    <x v="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s v="GB"/>
    <s v="GBP"/>
    <n v="1461860432"/>
    <n v="1459268432"/>
    <b v="0"/>
    <n v="33"/>
    <b v="1"/>
    <s v="theater/plays"/>
    <n v="63.42"/>
    <x v="0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s v="US"/>
    <s v="USD"/>
    <n v="1436902359"/>
    <n v="1434310359"/>
    <b v="0"/>
    <n v="32"/>
    <b v="1"/>
    <s v="theater/plays"/>
    <n v="135.63"/>
    <x v="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s v="US"/>
    <s v="USD"/>
    <n v="1464807420"/>
    <n v="1461427938"/>
    <b v="0"/>
    <n v="24"/>
    <b v="1"/>
    <s v="theater/plays"/>
    <n v="168.75"/>
    <x v="0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s v="US"/>
    <s v="USD"/>
    <n v="1437447600"/>
    <n v="1436551178"/>
    <b v="0"/>
    <n v="29"/>
    <b v="1"/>
    <s v="theater/plays"/>
    <n v="70.86"/>
    <x v="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s v="US"/>
    <s v="USD"/>
    <n v="1480559011"/>
    <n v="1477963411"/>
    <b v="0"/>
    <n v="50"/>
    <b v="1"/>
    <s v="theater/plays"/>
    <n v="50"/>
    <x v="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s v="GB"/>
    <s v="GBP"/>
    <n v="1469962800"/>
    <n v="1468578920"/>
    <b v="0"/>
    <n v="108"/>
    <b v="1"/>
    <s v="theater/plays"/>
    <n v="42.21"/>
    <x v="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s v="GB"/>
    <s v="GBP"/>
    <n v="1489376405"/>
    <n v="1484196005"/>
    <b v="0"/>
    <n v="104"/>
    <b v="0"/>
    <s v="technology/wearables"/>
    <n v="152.41"/>
    <x v="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s v="US"/>
    <s v="USD"/>
    <n v="1469122200"/>
    <n v="1466611108"/>
    <b v="0"/>
    <n v="86"/>
    <b v="0"/>
    <s v="technology/wearables"/>
    <n v="90.62"/>
    <x v="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s v="US"/>
    <s v="USD"/>
    <n v="1417690734"/>
    <n v="1415098734"/>
    <b v="0"/>
    <n v="356"/>
    <b v="0"/>
    <s v="technology/wearables"/>
    <n v="201.6"/>
    <x v="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s v="US"/>
    <s v="USD"/>
    <n v="1455710679"/>
    <n v="1453118679"/>
    <b v="0"/>
    <n v="45"/>
    <b v="0"/>
    <s v="technology/wearables"/>
    <n v="127.93"/>
    <x v="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s v="US"/>
    <s v="USD"/>
    <n v="1475937812"/>
    <n v="1472481812"/>
    <b v="0"/>
    <n v="38"/>
    <b v="0"/>
    <s v="technology/wearables"/>
    <n v="29.89"/>
    <x v="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s v="US"/>
    <s v="USD"/>
    <n v="1444943468"/>
    <n v="1441919468"/>
    <b v="0"/>
    <n v="35"/>
    <b v="0"/>
    <s v="technology/wearables"/>
    <n v="367.97"/>
    <x v="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s v="US"/>
    <s v="USD"/>
    <n v="1471622450"/>
    <n v="1467734450"/>
    <b v="0"/>
    <n v="24"/>
    <b v="0"/>
    <s v="technology/wearables"/>
    <n v="129.16999999999999"/>
    <x v="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s v="US"/>
    <s v="USD"/>
    <n v="1480536919"/>
    <n v="1477509319"/>
    <b v="0"/>
    <n v="100"/>
    <b v="0"/>
    <s v="technology/wearables"/>
    <n v="800.7"/>
    <x v="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s v="US"/>
    <s v="USD"/>
    <n v="1429375922"/>
    <n v="1426783922"/>
    <b v="0"/>
    <n v="1"/>
    <b v="0"/>
    <s v="technology/wearables"/>
    <n v="28"/>
    <x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s v="US"/>
    <s v="USD"/>
    <n v="1457024514"/>
    <n v="1454432514"/>
    <b v="0"/>
    <n v="122"/>
    <b v="0"/>
    <s v="technology/wearables"/>
    <n v="102.02"/>
    <x v="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s v="US"/>
    <s v="USD"/>
    <n v="1477065860"/>
    <n v="1471881860"/>
    <b v="0"/>
    <n v="11"/>
    <b v="0"/>
    <s v="technology/wearables"/>
    <n v="184.36"/>
    <x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s v="US"/>
    <s v="USD"/>
    <n v="1446771600"/>
    <n v="1443700648"/>
    <b v="0"/>
    <n v="248"/>
    <b v="0"/>
    <s v="technology/wearables"/>
    <n v="162.91999999999999"/>
    <x v="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s v="US"/>
    <s v="USD"/>
    <n v="1456700709"/>
    <n v="1453676709"/>
    <b v="0"/>
    <n v="1"/>
    <b v="0"/>
    <s v="technology/wearables"/>
    <n v="1"/>
    <x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s v="DK"/>
    <s v="DKK"/>
    <n v="1469109600"/>
    <n v="1464586746"/>
    <b v="0"/>
    <n v="19"/>
    <b v="0"/>
    <s v="technology/wearables"/>
    <n v="603.53"/>
    <x v="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s v="US"/>
    <s v="USD"/>
    <n v="1420938172"/>
    <n v="1418346172"/>
    <b v="0"/>
    <n v="135"/>
    <b v="0"/>
    <s v="technology/wearables"/>
    <n v="45.41"/>
    <x v="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s v="GB"/>
    <s v="GBP"/>
    <n v="1405094400"/>
    <n v="1403810965"/>
    <b v="0"/>
    <n v="9"/>
    <b v="0"/>
    <s v="technology/wearables"/>
    <n v="97.33"/>
    <x v="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s v="NL"/>
    <s v="EUR"/>
    <n v="1483138800"/>
    <n v="1480610046"/>
    <b v="0"/>
    <n v="3"/>
    <b v="0"/>
    <s v="technology/wearables"/>
    <n v="167.67"/>
    <x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s v="SE"/>
    <s v="SEK"/>
    <n v="1482515937"/>
    <n v="1479923937"/>
    <b v="0"/>
    <n v="7"/>
    <b v="0"/>
    <s v="technology/wearables"/>
    <n v="859.86"/>
    <x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s v="GB"/>
    <s v="GBP"/>
    <n v="1432223125"/>
    <n v="1429631125"/>
    <b v="0"/>
    <n v="4"/>
    <b v="0"/>
    <s v="technology/wearables"/>
    <n v="26.5"/>
    <x v="1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s v="US"/>
    <s v="USD"/>
    <n v="1461653700"/>
    <n v="1458665146"/>
    <b v="0"/>
    <n v="44"/>
    <b v="0"/>
    <s v="technology/wearables"/>
    <n v="30.27"/>
    <x v="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s v="US"/>
    <s v="USD"/>
    <n v="1476371552"/>
    <n v="1473779552"/>
    <b v="0"/>
    <n v="90"/>
    <b v="0"/>
    <s v="technology/wearables"/>
    <n v="54.67"/>
    <x v="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s v="US"/>
    <s v="USD"/>
    <n v="1483063435"/>
    <n v="1480471435"/>
    <b v="0"/>
    <n v="8"/>
    <b v="0"/>
    <s v="technology/wearables"/>
    <n v="60.75"/>
    <x v="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s v="US"/>
    <s v="USD"/>
    <n v="1421348428"/>
    <n v="1417460428"/>
    <b v="0"/>
    <n v="11"/>
    <b v="0"/>
    <s v="technology/wearables"/>
    <n v="102.73"/>
    <x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s v="US"/>
    <s v="USD"/>
    <n v="1432916235"/>
    <n v="1430324235"/>
    <b v="0"/>
    <n v="41"/>
    <b v="0"/>
    <s v="technology/wearables"/>
    <n v="41.59"/>
    <x v="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s v="US"/>
    <s v="USD"/>
    <n v="1476458734"/>
    <n v="1472570734"/>
    <b v="0"/>
    <n v="15"/>
    <b v="0"/>
    <s v="technology/wearables"/>
    <n v="116.53"/>
    <x v="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s v="US"/>
    <s v="USD"/>
    <n v="1417501145"/>
    <n v="1414041545"/>
    <b v="0"/>
    <n v="9"/>
    <b v="0"/>
    <s v="technology/wearables"/>
    <n v="45.33"/>
    <x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s v="US"/>
    <s v="USD"/>
    <n v="1467432000"/>
    <n v="1464763109"/>
    <b v="0"/>
    <n v="50"/>
    <b v="0"/>
    <s v="technology/wearables"/>
    <n v="157.46"/>
    <x v="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s v="US"/>
    <s v="USD"/>
    <n v="1471435554"/>
    <n v="1468843554"/>
    <b v="0"/>
    <n v="34"/>
    <b v="0"/>
    <s v="technology/wearables"/>
    <n v="100.5"/>
    <x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H"/>
    <s v="CHF"/>
    <n v="1485480408"/>
    <n v="1482888408"/>
    <b v="0"/>
    <n v="0"/>
    <b v="0"/>
    <s v="technology/wearables"/>
    <s v="N/A"/>
    <x v="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AU"/>
    <s v="AUD"/>
    <n v="1405478025"/>
    <n v="1402886025"/>
    <b v="0"/>
    <n v="0"/>
    <b v="0"/>
    <s v="technology/wearables"/>
    <s v="N/A"/>
    <x v="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s v="US"/>
    <s v="USD"/>
    <n v="1457721287"/>
    <n v="1455129287"/>
    <b v="0"/>
    <n v="276"/>
    <b v="0"/>
    <s v="technology/wearables"/>
    <n v="51.82"/>
    <x v="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s v="US"/>
    <s v="USD"/>
    <n v="1449354502"/>
    <n v="1446762502"/>
    <b v="0"/>
    <n v="16"/>
    <b v="0"/>
    <s v="technology/wearables"/>
    <n v="308.75"/>
    <x v="1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s v="US"/>
    <s v="USD"/>
    <n v="1418849028"/>
    <n v="1415825028"/>
    <b v="0"/>
    <n v="224"/>
    <b v="0"/>
    <s v="technology/wearables"/>
    <n v="379.23"/>
    <x v="1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s v="US"/>
    <s v="USD"/>
    <n v="1488549079"/>
    <n v="1485957079"/>
    <b v="0"/>
    <n v="140"/>
    <b v="0"/>
    <s v="technology/wearables"/>
    <n v="176.36"/>
    <x v="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s v="US"/>
    <s v="USD"/>
    <n v="1438543033"/>
    <n v="1435951033"/>
    <b v="0"/>
    <n v="15"/>
    <b v="0"/>
    <s v="technology/wearables"/>
    <n v="66.069999999999993"/>
    <x v="1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s v="US"/>
    <s v="USD"/>
    <n v="1418056315"/>
    <n v="1414164715"/>
    <b v="0"/>
    <n v="37"/>
    <b v="0"/>
    <s v="technology/wearables"/>
    <n v="89.65"/>
    <x v="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s v="US"/>
    <s v="USD"/>
    <n v="1408112253"/>
    <n v="1405520253"/>
    <b v="0"/>
    <n v="0"/>
    <b v="0"/>
    <s v="technology/wearables"/>
    <s v="N/A"/>
    <x v="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s v="GB"/>
    <s v="GBP"/>
    <n v="1475333917"/>
    <n v="1472569117"/>
    <b v="0"/>
    <n v="46"/>
    <b v="0"/>
    <s v="technology/wearables"/>
    <n v="382.39"/>
    <x v="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s v="US"/>
    <s v="USD"/>
    <n v="1437161739"/>
    <n v="1434569739"/>
    <b v="0"/>
    <n v="1"/>
    <b v="0"/>
    <s v="technology/wearables"/>
    <n v="100"/>
    <x v="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s v="US"/>
    <s v="USD"/>
    <n v="1471579140"/>
    <n v="1466512683"/>
    <b v="0"/>
    <n v="323"/>
    <b v="0"/>
    <s v="technology/wearables"/>
    <n v="158.36000000000001"/>
    <x v="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s v="CA"/>
    <s v="CAD"/>
    <n v="1467313039"/>
    <n v="1464807439"/>
    <b v="0"/>
    <n v="139"/>
    <b v="1"/>
    <s v="publishing/nonfiction"/>
    <n v="40.76"/>
    <x v="0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s v="US"/>
    <s v="USD"/>
    <n v="1405366359"/>
    <n v="1402342359"/>
    <b v="0"/>
    <n v="7"/>
    <b v="1"/>
    <s v="publishing/nonfiction"/>
    <n v="53.57"/>
    <x v="0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s v="US"/>
    <s v="USD"/>
    <n v="1372297751"/>
    <n v="1369705751"/>
    <b v="0"/>
    <n v="149"/>
    <b v="1"/>
    <s v="publishing/nonfiction"/>
    <n v="48.45"/>
    <x v="0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s v="US"/>
    <s v="USD"/>
    <n v="1425741525"/>
    <n v="1423149525"/>
    <b v="0"/>
    <n v="31"/>
    <b v="1"/>
    <s v="publishing/nonfiction"/>
    <n v="82.42"/>
    <x v="0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s v="US"/>
    <s v="USD"/>
    <n v="1418904533"/>
    <n v="1416485333"/>
    <b v="0"/>
    <n v="26"/>
    <b v="1"/>
    <s v="publishing/nonfiction"/>
    <n v="230.19"/>
    <x v="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s v="CA"/>
    <s v="CAD"/>
    <n v="1450249140"/>
    <n v="1447055935"/>
    <b v="0"/>
    <n v="172"/>
    <b v="1"/>
    <s v="publishing/nonfiction"/>
    <n v="59.36"/>
    <x v="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s v="US"/>
    <s v="USD"/>
    <n v="1451089134"/>
    <n v="1448497134"/>
    <b v="0"/>
    <n v="78"/>
    <b v="1"/>
    <s v="publishing/nonfiction"/>
    <n v="66.7"/>
    <x v="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s v="US"/>
    <s v="USD"/>
    <n v="1455299144"/>
    <n v="1452707144"/>
    <b v="0"/>
    <n v="120"/>
    <b v="1"/>
    <s v="publishing/nonfiction"/>
    <n v="168.78"/>
    <x v="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s v="US"/>
    <s v="USD"/>
    <n v="1441425540"/>
    <n v="1436968366"/>
    <b v="0"/>
    <n v="227"/>
    <b v="1"/>
    <s v="publishing/nonfiction"/>
    <n v="59.97"/>
    <x v="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s v="US"/>
    <s v="USD"/>
    <n v="1362960000"/>
    <n v="1359946188"/>
    <b v="0"/>
    <n v="42"/>
    <b v="1"/>
    <s v="publishing/nonfiction"/>
    <n v="31.81"/>
    <x v="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s v="GB"/>
    <s v="GBP"/>
    <n v="1465672979"/>
    <n v="1463080979"/>
    <b v="0"/>
    <n v="64"/>
    <b v="1"/>
    <s v="publishing/nonfiction"/>
    <n v="24.42"/>
    <x v="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s v="GB"/>
    <s v="GBP"/>
    <n v="1354269600"/>
    <n v="1351663605"/>
    <b v="0"/>
    <n v="121"/>
    <b v="1"/>
    <s v="publishing/nonfiction"/>
    <n v="25.35"/>
    <x v="0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s v="US"/>
    <s v="USD"/>
    <n v="1372985760"/>
    <n v="1370393760"/>
    <b v="0"/>
    <n v="87"/>
    <b v="1"/>
    <s v="publishing/nonfiction"/>
    <n v="71.44"/>
    <x v="0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s v="US"/>
    <s v="USD"/>
    <n v="1362117540"/>
    <n v="1359587137"/>
    <b v="0"/>
    <n v="65"/>
    <b v="1"/>
    <s v="publishing/nonfiction"/>
    <n v="38.549999999999997"/>
    <x v="0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s v="US"/>
    <s v="USD"/>
    <n v="1309009323"/>
    <n v="1306417323"/>
    <b v="0"/>
    <n v="49"/>
    <b v="1"/>
    <s v="publishing/nonfiction"/>
    <n v="68.37"/>
    <x v="0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s v="US"/>
    <s v="USD"/>
    <n v="1309980790"/>
    <n v="1304623990"/>
    <b v="0"/>
    <n v="19"/>
    <b v="1"/>
    <s v="publishing/nonfiction"/>
    <n v="40.21"/>
    <x v="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s v="US"/>
    <s v="USD"/>
    <n v="1343943420"/>
    <n v="1341524220"/>
    <b v="0"/>
    <n v="81"/>
    <b v="1"/>
    <s v="publishing/nonfiction"/>
    <n v="32.07"/>
    <x v="0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s v="GB"/>
    <s v="GBP"/>
    <n v="1403370772"/>
    <n v="1400778772"/>
    <b v="0"/>
    <n v="264"/>
    <b v="1"/>
    <s v="publishing/nonfiction"/>
    <n v="28.63"/>
    <x v="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s v="US"/>
    <s v="USD"/>
    <n v="1378592731"/>
    <n v="1373408731"/>
    <b v="0"/>
    <n v="25"/>
    <b v="1"/>
    <s v="publishing/nonfiction"/>
    <n v="43.64"/>
    <x v="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s v="US"/>
    <s v="USD"/>
    <n v="1455523140"/>
    <n v="1453925727"/>
    <b v="0"/>
    <n v="5"/>
    <b v="1"/>
    <s v="publishing/nonfiction"/>
    <n v="40"/>
    <x v="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s v="DK"/>
    <s v="DKK"/>
    <n v="1420648906"/>
    <n v="1415464906"/>
    <b v="0"/>
    <n v="144"/>
    <b v="1"/>
    <s v="music/rock"/>
    <n v="346.04"/>
    <x v="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s v="US"/>
    <s v="USD"/>
    <n v="1426523752"/>
    <n v="1423935352"/>
    <b v="0"/>
    <n v="92"/>
    <b v="1"/>
    <s v="music/rock"/>
    <n v="81.739999999999995"/>
    <x v="0"/>
    <x v="4"/>
    <s v="rock"/>
    <x v="1365"/>
    <d v="2015-03-16T16:35:52"/>
  </r>
  <r>
    <n v="1366"/>
    <s v="Kick It! A Tribute to the A.K.s"/>
    <s v="A musical memorial for Alexi Petersen."/>
    <n v="7500"/>
    <n v="9486.69"/>
    <n v="126"/>
    <s v="US"/>
    <s v="USD"/>
    <n v="1417049663"/>
    <n v="1413158063"/>
    <b v="0"/>
    <n v="147"/>
    <b v="1"/>
    <s v="music/rock"/>
    <n v="64.540000000000006"/>
    <x v="0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s v="US"/>
    <s v="USD"/>
    <n v="1447463050"/>
    <n v="1444867450"/>
    <b v="0"/>
    <n v="90"/>
    <b v="1"/>
    <s v="music/rock"/>
    <n v="63.48"/>
    <x v="0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s v="US"/>
    <s v="USD"/>
    <n v="1434342894"/>
    <n v="1432269294"/>
    <b v="0"/>
    <n v="87"/>
    <b v="1"/>
    <s v="music/rock"/>
    <n v="63.62"/>
    <x v="0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s v="US"/>
    <s v="USD"/>
    <n v="1397225746"/>
    <n v="1394633746"/>
    <b v="0"/>
    <n v="406"/>
    <b v="1"/>
    <s v="music/rock"/>
    <n v="83.97"/>
    <x v="0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s v="US"/>
    <s v="USD"/>
    <n v="1381881890"/>
    <n v="1380585890"/>
    <b v="0"/>
    <n v="20"/>
    <b v="1"/>
    <s v="music/rock"/>
    <n v="77.75"/>
    <x v="0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s v="US"/>
    <s v="USD"/>
    <n v="1431022342"/>
    <n v="1428430342"/>
    <b v="0"/>
    <n v="70"/>
    <b v="1"/>
    <s v="music/rock"/>
    <n v="107.07"/>
    <x v="0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s v="US"/>
    <s v="USD"/>
    <n v="1342115132"/>
    <n v="1339523132"/>
    <b v="0"/>
    <n v="16"/>
    <b v="1"/>
    <s v="music/rock"/>
    <n v="38.75"/>
    <x v="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s v="US"/>
    <s v="USD"/>
    <n v="1483138233"/>
    <n v="1480546233"/>
    <b v="0"/>
    <n v="52"/>
    <b v="1"/>
    <s v="music/rock"/>
    <n v="201.94"/>
    <x v="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s v="US"/>
    <s v="USD"/>
    <n v="1458874388"/>
    <n v="1456285988"/>
    <b v="0"/>
    <n v="66"/>
    <b v="1"/>
    <s v="music/rock"/>
    <n v="43.06"/>
    <x v="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s v="FR"/>
    <s v="EUR"/>
    <n v="1484444119"/>
    <n v="1481852119"/>
    <b v="0"/>
    <n v="109"/>
    <b v="1"/>
    <s v="music/rock"/>
    <n v="62.87"/>
    <x v="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s v="GB"/>
    <s v="GBP"/>
    <n v="1480784606"/>
    <n v="1478189006"/>
    <b v="0"/>
    <n v="168"/>
    <b v="1"/>
    <s v="music/rock"/>
    <n v="55.61"/>
    <x v="0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s v="US"/>
    <s v="USD"/>
    <n v="1486095060"/>
    <n v="1484198170"/>
    <b v="0"/>
    <n v="31"/>
    <b v="1"/>
    <s v="music/rock"/>
    <n v="48.71"/>
    <x v="0"/>
    <x v="4"/>
    <s v="rock"/>
    <x v="1377"/>
    <d v="2017-02-03T04:11:00"/>
  </r>
  <r>
    <n v="1378"/>
    <s v="SIX BY SEVEN"/>
    <s v="A psychedelic post rock masterpiece!"/>
    <n v="2000"/>
    <n v="4067"/>
    <n v="203"/>
    <s v="GB"/>
    <s v="GBP"/>
    <n v="1470075210"/>
    <n v="1468779210"/>
    <b v="0"/>
    <n v="133"/>
    <b v="1"/>
    <s v="music/rock"/>
    <n v="30.58"/>
    <x v="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s v="US"/>
    <s v="USD"/>
    <n v="1433504876"/>
    <n v="1430912876"/>
    <b v="0"/>
    <n v="151"/>
    <b v="1"/>
    <s v="music/rock"/>
    <n v="73.91"/>
    <x v="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s v="US"/>
    <s v="USD"/>
    <n v="1433815200"/>
    <n v="1431886706"/>
    <b v="0"/>
    <n v="5"/>
    <b v="1"/>
    <s v="music/rock"/>
    <n v="21.2"/>
    <x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s v="US"/>
    <s v="USD"/>
    <n v="1482988125"/>
    <n v="1480396125"/>
    <b v="0"/>
    <n v="73"/>
    <b v="1"/>
    <s v="music/rock"/>
    <n v="73.36"/>
    <x v="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s v="US"/>
    <s v="USD"/>
    <n v="1367867536"/>
    <n v="1365275536"/>
    <b v="0"/>
    <n v="148"/>
    <b v="1"/>
    <s v="music/rock"/>
    <n v="56.41"/>
    <x v="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s v="CA"/>
    <s v="CAD"/>
    <n v="1482457678"/>
    <n v="1480729678"/>
    <b v="0"/>
    <n v="93"/>
    <b v="1"/>
    <s v="music/rock"/>
    <n v="50.25"/>
    <x v="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s v="US"/>
    <s v="USD"/>
    <n v="1436117922"/>
    <n v="1433525922"/>
    <b v="0"/>
    <n v="63"/>
    <b v="1"/>
    <s v="music/rock"/>
    <n v="68.94"/>
    <x v="0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s v="DE"/>
    <s v="EUR"/>
    <n v="1461931860"/>
    <n v="1457109121"/>
    <b v="0"/>
    <n v="134"/>
    <b v="1"/>
    <s v="music/rock"/>
    <n v="65.91"/>
    <x v="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s v="US"/>
    <s v="USD"/>
    <n v="1438183889"/>
    <n v="1435591889"/>
    <b v="0"/>
    <n v="14"/>
    <b v="1"/>
    <s v="music/rock"/>
    <n v="62.5"/>
    <x v="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s v="US"/>
    <s v="USD"/>
    <n v="1433305800"/>
    <n v="1430604395"/>
    <b v="0"/>
    <n v="78"/>
    <b v="1"/>
    <s v="music/rock"/>
    <n v="70.06"/>
    <x v="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s v="US"/>
    <s v="USD"/>
    <n v="1476720840"/>
    <n v="1474469117"/>
    <b v="0"/>
    <n v="112"/>
    <b v="1"/>
    <s v="music/rock"/>
    <n v="60.18"/>
    <x v="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s v="GB"/>
    <s v="GBP"/>
    <n v="1471087957"/>
    <n v="1468495957"/>
    <b v="0"/>
    <n v="34"/>
    <b v="1"/>
    <s v="music/rock"/>
    <n v="21.38"/>
    <x v="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s v="US"/>
    <s v="USD"/>
    <n v="1430154720"/>
    <n v="1427224606"/>
    <b v="0"/>
    <n v="19"/>
    <b v="1"/>
    <s v="music/rock"/>
    <n v="160.79"/>
    <x v="0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s v="US"/>
    <s v="USD"/>
    <n v="1440219540"/>
    <n v="1436369818"/>
    <b v="0"/>
    <n v="13"/>
    <b v="1"/>
    <s v="music/rock"/>
    <n v="42.38"/>
    <x v="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s v="US"/>
    <s v="USD"/>
    <n v="1456976586"/>
    <n v="1454298186"/>
    <b v="0"/>
    <n v="104"/>
    <b v="1"/>
    <s v="music/rock"/>
    <n v="27.32"/>
    <x v="0"/>
    <x v="4"/>
    <s v="rock"/>
    <x v="1392"/>
    <d v="2016-03-03T03:43:06"/>
  </r>
  <r>
    <n v="1393"/>
    <s v="WolfHunt | Social Commentary Rock Project"/>
    <s v="Rock n' Roll tales of our times"/>
    <n v="10000"/>
    <n v="10235"/>
    <n v="102"/>
    <s v="US"/>
    <s v="USD"/>
    <n v="1470068523"/>
    <n v="1467476523"/>
    <b v="0"/>
    <n v="52"/>
    <b v="1"/>
    <s v="music/rock"/>
    <n v="196.83"/>
    <x v="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s v="US"/>
    <s v="USD"/>
    <n v="1488337200"/>
    <n v="1484623726"/>
    <b v="0"/>
    <n v="17"/>
    <b v="1"/>
    <s v="music/rock"/>
    <n v="53.88"/>
    <x v="0"/>
    <x v="4"/>
    <s v="rock"/>
    <x v="1394"/>
    <d v="2017-03-01T03:00:00"/>
  </r>
  <r>
    <n v="1395"/>
    <s v="Quiet Oaks Full Length Album"/>
    <s v="Help Quiet Oaks record their debut album!!!"/>
    <n v="3500"/>
    <n v="3916"/>
    <n v="112"/>
    <s v="US"/>
    <s v="USD"/>
    <n v="1484430481"/>
    <n v="1481838481"/>
    <b v="0"/>
    <n v="82"/>
    <b v="1"/>
    <s v="music/rock"/>
    <n v="47.76"/>
    <x v="0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s v="US"/>
    <s v="USD"/>
    <n v="1423871882"/>
    <n v="1421279882"/>
    <b v="0"/>
    <n v="73"/>
    <b v="1"/>
    <s v="music/rock"/>
    <n v="88.19"/>
    <x v="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s v="US"/>
    <s v="USD"/>
    <n v="1477603140"/>
    <n v="1475013710"/>
    <b v="0"/>
    <n v="158"/>
    <b v="1"/>
    <s v="music/rock"/>
    <n v="72.06"/>
    <x v="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s v="US"/>
    <s v="USD"/>
    <n v="1467752334"/>
    <n v="1465160334"/>
    <b v="0"/>
    <n v="65"/>
    <b v="1"/>
    <s v="music/rock"/>
    <n v="74.25"/>
    <x v="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s v="US"/>
    <s v="USD"/>
    <n v="1412640373"/>
    <n v="1410048373"/>
    <b v="0"/>
    <n v="184"/>
    <b v="1"/>
    <s v="music/rock"/>
    <n v="61.7"/>
    <x v="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s v="GB"/>
    <s v="GBP"/>
    <n v="1465709400"/>
    <n v="1462695073"/>
    <b v="0"/>
    <n v="34"/>
    <b v="1"/>
    <s v="music/rock"/>
    <n v="17.239999999999998"/>
    <x v="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s v="US"/>
    <s v="USD"/>
    <n v="1369612474"/>
    <n v="1367798074"/>
    <b v="0"/>
    <n v="240"/>
    <b v="1"/>
    <s v="music/rock"/>
    <n v="51.72"/>
    <x v="0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s v="GB"/>
    <s v="GBP"/>
    <n v="1430439411"/>
    <n v="1425259011"/>
    <b v="0"/>
    <n v="113"/>
    <b v="1"/>
    <s v="music/rock"/>
    <n v="24.15"/>
    <x v="0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s v="US"/>
    <s v="USD"/>
    <n v="1374802235"/>
    <n v="1372210235"/>
    <b v="0"/>
    <n v="66"/>
    <b v="1"/>
    <s v="music/rock"/>
    <n v="62.17"/>
    <x v="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s v="GB"/>
    <s v="GBP"/>
    <n v="1424607285"/>
    <n v="1422447285"/>
    <b v="1"/>
    <n v="5"/>
    <b v="0"/>
    <s v="publishing/translations"/>
    <n v="48.2"/>
    <x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s v="US"/>
    <s v="USD"/>
    <n v="1417195201"/>
    <n v="1414599601"/>
    <b v="1"/>
    <n v="17"/>
    <b v="0"/>
    <s v="publishing/translations"/>
    <n v="6.18"/>
    <x v="2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s v="IT"/>
    <s v="EUR"/>
    <n v="1449914400"/>
    <n v="1445336607"/>
    <b v="0"/>
    <n v="3"/>
    <b v="0"/>
    <s v="publishing/translations"/>
    <n v="5"/>
    <x v="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s v="US"/>
    <s v="USD"/>
    <n v="1407847978"/>
    <n v="1405687978"/>
    <b v="0"/>
    <n v="2"/>
    <b v="0"/>
    <s v="publishing/translations"/>
    <n v="7.5"/>
    <x v="2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s v="GB"/>
    <s v="GBP"/>
    <n v="1447451756"/>
    <n v="1444856156"/>
    <b v="0"/>
    <n v="6"/>
    <b v="0"/>
    <s v="publishing/translations"/>
    <n v="12"/>
    <x v="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US"/>
    <s v="USD"/>
    <n v="1420085535"/>
    <n v="1414897935"/>
    <b v="0"/>
    <n v="0"/>
    <b v="0"/>
    <s v="publishing/translations"/>
    <s v="N/A"/>
    <x v="2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s v="IT"/>
    <s v="EUR"/>
    <n v="1464939520"/>
    <n v="1461051520"/>
    <b v="0"/>
    <n v="1"/>
    <b v="0"/>
    <s v="publishing/translations"/>
    <n v="1"/>
    <x v="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s v="GB"/>
    <s v="GBP"/>
    <n v="1423185900"/>
    <n v="1420766700"/>
    <b v="0"/>
    <n v="3"/>
    <b v="0"/>
    <s v="publishing/translations"/>
    <n v="2.33"/>
    <x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s v="US"/>
    <s v="USD"/>
    <n v="1417656699"/>
    <n v="1415064699"/>
    <b v="0"/>
    <n v="13"/>
    <b v="0"/>
    <s v="publishing/translations"/>
    <n v="24.62"/>
    <x v="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s v="IT"/>
    <s v="EUR"/>
    <n v="1455964170"/>
    <n v="1450780170"/>
    <b v="0"/>
    <n v="1"/>
    <b v="0"/>
    <s v="publishing/translations"/>
    <n v="100"/>
    <x v="2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s v="US"/>
    <s v="USD"/>
    <n v="1483423467"/>
    <n v="1480831467"/>
    <b v="0"/>
    <n v="1"/>
    <b v="0"/>
    <s v="publishing/translations"/>
    <n v="1"/>
    <x v="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s v="US"/>
    <s v="USD"/>
    <n v="1439741591"/>
    <n v="1436285591"/>
    <b v="0"/>
    <n v="9"/>
    <b v="0"/>
    <s v="publishing/translations"/>
    <n v="88.89"/>
    <x v="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US"/>
    <s v="USD"/>
    <n v="1448147619"/>
    <n v="1445552019"/>
    <b v="0"/>
    <n v="0"/>
    <b v="0"/>
    <s v="publishing/translations"/>
    <s v="N/A"/>
    <x v="2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s v="US"/>
    <s v="USD"/>
    <n v="1442315460"/>
    <n v="1439696174"/>
    <b v="0"/>
    <n v="2"/>
    <b v="0"/>
    <s v="publishing/translations"/>
    <n v="27.5"/>
    <x v="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s v="ES"/>
    <s v="EUR"/>
    <n v="1456397834"/>
    <n v="1453805834"/>
    <b v="0"/>
    <n v="1"/>
    <b v="0"/>
    <s v="publishing/translations"/>
    <n v="6"/>
    <x v="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s v="US"/>
    <s v="USD"/>
    <n v="1476010619"/>
    <n v="1473418619"/>
    <b v="0"/>
    <n v="10"/>
    <b v="0"/>
    <s v="publishing/translations"/>
    <n v="44.5"/>
    <x v="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s v="US"/>
    <s v="USD"/>
    <n v="1467129686"/>
    <n v="1464969686"/>
    <b v="0"/>
    <n v="3"/>
    <b v="0"/>
    <s v="publishing/translations"/>
    <n v="1"/>
    <x v="2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s v="SE"/>
    <s v="SEK"/>
    <n v="1423432709"/>
    <n v="1420840709"/>
    <b v="0"/>
    <n v="2"/>
    <b v="0"/>
    <s v="publishing/translations"/>
    <n v="100"/>
    <x v="2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s v="NZ"/>
    <s v="NZD"/>
    <n v="1474436704"/>
    <n v="1471844704"/>
    <b v="0"/>
    <n v="2"/>
    <b v="0"/>
    <s v="publishing/translations"/>
    <n v="13"/>
    <x v="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s v="AU"/>
    <s v="AUD"/>
    <n v="1451637531"/>
    <n v="1449045531"/>
    <b v="0"/>
    <n v="1"/>
    <b v="0"/>
    <s v="publishing/translations"/>
    <n v="100"/>
    <x v="2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s v="US"/>
    <s v="USD"/>
    <n v="1479233602"/>
    <n v="1478106802"/>
    <b v="0"/>
    <n v="14"/>
    <b v="0"/>
    <s v="publishing/translations"/>
    <n v="109.07"/>
    <x v="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US"/>
    <s v="USD"/>
    <n v="1430276959"/>
    <n v="1427684959"/>
    <b v="0"/>
    <n v="0"/>
    <b v="0"/>
    <s v="publishing/translations"/>
    <s v="N/A"/>
    <x v="2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DE"/>
    <s v="EUR"/>
    <n v="1440408120"/>
    <n v="1435224120"/>
    <b v="0"/>
    <n v="0"/>
    <b v="0"/>
    <s v="publishing/translations"/>
    <s v="N/A"/>
    <x v="2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s v="DE"/>
    <s v="EUR"/>
    <n v="1474230385"/>
    <n v="1471638385"/>
    <b v="0"/>
    <n v="4"/>
    <b v="0"/>
    <s v="publishing/translations"/>
    <n v="104.75"/>
    <x v="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s v="ES"/>
    <s v="EUR"/>
    <n v="1459584417"/>
    <n v="1456996017"/>
    <b v="0"/>
    <n v="3"/>
    <b v="0"/>
    <s v="publishing/translations"/>
    <n v="1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s v="US"/>
    <s v="USD"/>
    <n v="1428629242"/>
    <n v="1426037242"/>
    <b v="0"/>
    <n v="0"/>
    <b v="0"/>
    <s v="publishing/translations"/>
    <s v="N/A"/>
    <x v="2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s v="US"/>
    <s v="USD"/>
    <n v="1419017488"/>
    <n v="1416339088"/>
    <b v="0"/>
    <n v="5"/>
    <b v="0"/>
    <s v="publishing/translations"/>
    <n v="80.599999999999994"/>
    <x v="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s v="US"/>
    <s v="USD"/>
    <n v="1448517816"/>
    <n v="1445922216"/>
    <b v="0"/>
    <n v="47"/>
    <b v="0"/>
    <s v="publishing/translations"/>
    <n v="115.55"/>
    <x v="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s v="US"/>
    <s v="USD"/>
    <n v="1437417828"/>
    <n v="1434825828"/>
    <b v="0"/>
    <n v="0"/>
    <b v="0"/>
    <s v="publishing/translations"/>
    <s v="N/A"/>
    <x v="2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s v="IT"/>
    <s v="EUR"/>
    <n v="1481367600"/>
    <n v="1477839675"/>
    <b v="0"/>
    <n v="10"/>
    <b v="0"/>
    <s v="publishing/translations"/>
    <n v="80.5"/>
    <x v="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s v="DK"/>
    <s v="DKK"/>
    <n v="1433775600"/>
    <n v="1431973478"/>
    <b v="0"/>
    <n v="11"/>
    <b v="0"/>
    <s v="publishing/translations"/>
    <n v="744.55"/>
    <x v="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s v="IT"/>
    <s v="EUR"/>
    <n v="1444589020"/>
    <n v="1441997020"/>
    <b v="0"/>
    <n v="2"/>
    <b v="0"/>
    <s v="publishing/translations"/>
    <n v="7.5"/>
    <x v="2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s v="DE"/>
    <s v="EUR"/>
    <n v="1456043057"/>
    <n v="1453451057"/>
    <b v="0"/>
    <n v="2"/>
    <b v="0"/>
    <s v="publishing/translations"/>
    <n v="38.5"/>
    <x v="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s v="US"/>
    <s v="USD"/>
    <n v="1405227540"/>
    <n v="1402058739"/>
    <b v="0"/>
    <n v="22"/>
    <b v="0"/>
    <s v="publishing/translations"/>
    <n v="36.68"/>
    <x v="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s v="DK"/>
    <s v="DKK"/>
    <n v="1461765300"/>
    <n v="1459198499"/>
    <b v="0"/>
    <n v="8"/>
    <b v="0"/>
    <s v="publishing/translations"/>
    <n v="75"/>
    <x v="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s v="CA"/>
    <s v="CAD"/>
    <n v="1425758101"/>
    <n v="1423166101"/>
    <b v="0"/>
    <n v="6"/>
    <b v="0"/>
    <s v="publishing/translations"/>
    <n v="30"/>
    <x v="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s v="IT"/>
    <s v="EUR"/>
    <n v="1464285463"/>
    <n v="1461693463"/>
    <b v="0"/>
    <n v="1"/>
    <b v="0"/>
    <s v="publishing/translations"/>
    <n v="1"/>
    <x v="2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s v="GB"/>
    <s v="GBP"/>
    <n v="1441995769"/>
    <n v="1436811769"/>
    <b v="0"/>
    <n v="3"/>
    <b v="0"/>
    <s v="publishing/translations"/>
    <n v="673.33"/>
    <x v="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US"/>
    <s v="USD"/>
    <n v="1464190158"/>
    <n v="1461598158"/>
    <b v="0"/>
    <n v="0"/>
    <b v="0"/>
    <s v="publishing/translations"/>
    <s v="N/A"/>
    <x v="2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R"/>
    <s v="EUR"/>
    <n v="1483395209"/>
    <n v="1480803209"/>
    <b v="0"/>
    <n v="0"/>
    <b v="0"/>
    <s v="publishing/translations"/>
    <s v="N/A"/>
    <x v="2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s v="DE"/>
    <s v="EUR"/>
    <n v="1442091462"/>
    <n v="1436907462"/>
    <b v="0"/>
    <n v="0"/>
    <b v="0"/>
    <s v="publishing/translations"/>
    <s v="N/A"/>
    <x v="2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DE"/>
    <s v="EUR"/>
    <n v="1434286855"/>
    <n v="1431694855"/>
    <b v="0"/>
    <n v="0"/>
    <b v="0"/>
    <s v="publishing/translations"/>
    <s v="N/A"/>
    <x v="2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IT"/>
    <s v="EUR"/>
    <n v="1461235478"/>
    <n v="1459507478"/>
    <b v="0"/>
    <n v="0"/>
    <b v="0"/>
    <s v="publishing/translations"/>
    <s v="N/A"/>
    <x v="2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s v="US"/>
    <s v="USD"/>
    <n v="1467999134"/>
    <n v="1465407134"/>
    <b v="0"/>
    <n v="3"/>
    <b v="0"/>
    <s v="publishing/translations"/>
    <n v="25"/>
    <x v="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AU"/>
    <s v="AUD"/>
    <n v="1432272300"/>
    <n v="1429655318"/>
    <b v="0"/>
    <n v="0"/>
    <b v="0"/>
    <s v="publishing/translations"/>
    <s v="N/A"/>
    <x v="2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US"/>
    <s v="USD"/>
    <n v="1431286105"/>
    <n v="1427138905"/>
    <b v="0"/>
    <n v="0"/>
    <b v="0"/>
    <s v="publishing/translations"/>
    <s v="N/A"/>
    <x v="2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s v="US"/>
    <s v="USD"/>
    <n v="1455941197"/>
    <n v="1453349197"/>
    <b v="0"/>
    <n v="1"/>
    <b v="0"/>
    <s v="publishing/translations"/>
    <n v="1"/>
    <x v="2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s v="US"/>
    <s v="USD"/>
    <n v="1416355259"/>
    <n v="1413759659"/>
    <b v="0"/>
    <n v="2"/>
    <b v="0"/>
    <s v="publishing/translations"/>
    <n v="1"/>
    <x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s v="US"/>
    <s v="USD"/>
    <n v="1406566363"/>
    <n v="1403974363"/>
    <b v="0"/>
    <n v="0"/>
    <b v="0"/>
    <s v="publishing/translations"/>
    <s v="N/A"/>
    <x v="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FR"/>
    <s v="EUR"/>
    <n v="1492270947"/>
    <n v="1488386547"/>
    <b v="0"/>
    <n v="0"/>
    <b v="0"/>
    <s v="publishing/translations"/>
    <s v="N/A"/>
    <x v="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s v="ES"/>
    <s v="EUR"/>
    <n v="1461535140"/>
    <n v="1459716480"/>
    <b v="0"/>
    <n v="1"/>
    <b v="0"/>
    <s v="publishing/translations"/>
    <n v="15"/>
    <x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s v="US"/>
    <s v="USD"/>
    <n v="1409924340"/>
    <n v="1405181320"/>
    <b v="0"/>
    <n v="7"/>
    <b v="0"/>
    <s v="publishing/translations"/>
    <n v="225"/>
    <x v="1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s v="IT"/>
    <s v="EUR"/>
    <n v="1483459365"/>
    <n v="1480867365"/>
    <b v="0"/>
    <n v="3"/>
    <b v="0"/>
    <s v="publishing/translations"/>
    <n v="48.33"/>
    <x v="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s v="US"/>
    <s v="USD"/>
    <n v="1447281044"/>
    <n v="1444685444"/>
    <b v="0"/>
    <n v="0"/>
    <b v="0"/>
    <s v="publishing/translations"/>
    <s v="N/A"/>
    <x v="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US"/>
    <s v="USD"/>
    <n v="1407729600"/>
    <n v="1405097760"/>
    <b v="0"/>
    <n v="0"/>
    <b v="0"/>
    <s v="publishing/translations"/>
    <s v="N/A"/>
    <x v="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s v="DK"/>
    <s v="DKK"/>
    <n v="1449077100"/>
    <n v="1446612896"/>
    <b v="0"/>
    <n v="0"/>
    <b v="0"/>
    <s v="publishing/translations"/>
    <s v="N/A"/>
    <x v="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s v="US"/>
    <s v="USD"/>
    <n v="1417391100"/>
    <n v="1412371898"/>
    <b v="0"/>
    <n v="0"/>
    <b v="0"/>
    <s v="publishing/translations"/>
    <s v="N/A"/>
    <x v="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s v="US"/>
    <s v="USD"/>
    <n v="1413849600"/>
    <n v="1410967754"/>
    <b v="1"/>
    <n v="340"/>
    <b v="1"/>
    <s v="publishing/radio &amp; podcasts"/>
    <n v="44.67"/>
    <x v="0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s v="US"/>
    <s v="USD"/>
    <n v="1365609271"/>
    <n v="1363017271"/>
    <b v="1"/>
    <n v="150"/>
    <b v="1"/>
    <s v="publishing/radio &amp; podcasts"/>
    <n v="28.94"/>
    <x v="0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s v="US"/>
    <s v="USD"/>
    <n v="1365367938"/>
    <n v="1361483538"/>
    <b v="1"/>
    <n v="25"/>
    <b v="1"/>
    <s v="publishing/radio &amp; podcasts"/>
    <n v="35.44"/>
    <x v="0"/>
    <x v="3"/>
    <s v="radio &amp; podcasts"/>
    <x v="1463"/>
    <d v="2013-04-07T20:52:18"/>
  </r>
  <r>
    <n v="1464"/>
    <s v="Science Studio"/>
    <s v="The Best Science Media on the Web"/>
    <n v="5000"/>
    <n v="8160"/>
    <n v="163"/>
    <s v="US"/>
    <s v="USD"/>
    <n v="1361029958"/>
    <n v="1358437958"/>
    <b v="1"/>
    <n v="234"/>
    <b v="1"/>
    <s v="publishing/radio &amp; podcasts"/>
    <n v="34.869999999999997"/>
    <x v="0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s v="US"/>
    <s v="USD"/>
    <n v="1332385200"/>
    <n v="1329759452"/>
    <b v="1"/>
    <n v="2602"/>
    <b v="1"/>
    <s v="publishing/radio &amp; podcasts"/>
    <n v="52.62"/>
    <x v="0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s v="US"/>
    <s v="USD"/>
    <n v="1452574800"/>
    <n v="1449029266"/>
    <b v="1"/>
    <n v="248"/>
    <b v="1"/>
    <s v="publishing/radio &amp; podcasts"/>
    <n v="69.599999999999994"/>
    <x v="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s v="US"/>
    <s v="USD"/>
    <n v="1332699285"/>
    <n v="1327518885"/>
    <b v="1"/>
    <n v="600"/>
    <b v="1"/>
    <s v="publishing/radio &amp; podcasts"/>
    <n v="76.72"/>
    <x v="0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s v="US"/>
    <s v="USD"/>
    <n v="1307838049"/>
    <n v="1302654049"/>
    <b v="1"/>
    <n v="293"/>
    <b v="1"/>
    <s v="publishing/radio &amp; podcasts"/>
    <n v="33.19"/>
    <x v="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s v="US"/>
    <s v="USD"/>
    <n v="1360938109"/>
    <n v="1358346109"/>
    <b v="1"/>
    <n v="321"/>
    <b v="1"/>
    <s v="publishing/radio &amp; podcasts"/>
    <n v="149.46"/>
    <x v="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s v="US"/>
    <s v="USD"/>
    <n v="1356724263"/>
    <n v="1354909863"/>
    <b v="1"/>
    <n v="81"/>
    <b v="1"/>
    <s v="publishing/radio &amp; podcasts"/>
    <n v="23.17"/>
    <x v="0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s v="US"/>
    <s v="USD"/>
    <n v="1428620334"/>
    <n v="1426028334"/>
    <b v="1"/>
    <n v="343"/>
    <b v="1"/>
    <s v="publishing/radio &amp; podcasts"/>
    <n v="96.88"/>
    <x v="0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s v="US"/>
    <s v="USD"/>
    <n v="1381928503"/>
    <n v="1379336503"/>
    <b v="1"/>
    <n v="336"/>
    <b v="1"/>
    <s v="publishing/radio &amp; podcasts"/>
    <n v="103.2"/>
    <x v="0"/>
    <x v="3"/>
    <s v="radio &amp; podcasts"/>
    <x v="1472"/>
    <d v="2013-10-16T13:01:43"/>
  </r>
  <r>
    <n v="1473"/>
    <s v="ONE LOVES ONLY FORM"/>
    <s v="Public Radio Project"/>
    <n v="1500"/>
    <n v="1807.74"/>
    <n v="121"/>
    <s v="US"/>
    <s v="USD"/>
    <n v="1330644639"/>
    <n v="1328052639"/>
    <b v="1"/>
    <n v="47"/>
    <b v="1"/>
    <s v="publishing/radio &amp; podcasts"/>
    <n v="38.46"/>
    <x v="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s v="US"/>
    <s v="USD"/>
    <n v="1379093292"/>
    <n v="1376501292"/>
    <b v="1"/>
    <n v="76"/>
    <b v="1"/>
    <s v="publishing/radio &amp; podcasts"/>
    <n v="44.32"/>
    <x v="0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s v="US"/>
    <s v="USD"/>
    <n v="1419051540"/>
    <n v="1416244863"/>
    <b v="1"/>
    <n v="441"/>
    <b v="1"/>
    <s v="publishing/radio &amp; podcasts"/>
    <n v="64.17"/>
    <x v="0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s v="US"/>
    <s v="USD"/>
    <n v="1315616422"/>
    <n v="1313024422"/>
    <b v="1"/>
    <n v="916"/>
    <b v="1"/>
    <s v="publishing/radio &amp; podcasts"/>
    <n v="43.33"/>
    <x v="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s v="US"/>
    <s v="USD"/>
    <n v="1324609200"/>
    <n v="1319467604"/>
    <b v="1"/>
    <n v="369"/>
    <b v="1"/>
    <s v="publishing/radio &amp; podcasts"/>
    <n v="90.5"/>
    <x v="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s v="US"/>
    <s v="USD"/>
    <n v="1368564913"/>
    <n v="1367355313"/>
    <b v="1"/>
    <n v="20242"/>
    <b v="1"/>
    <s v="publishing/radio &amp; podcasts"/>
    <n v="29.19"/>
    <x v="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s v="US"/>
    <s v="USD"/>
    <n v="1399694340"/>
    <n v="1398448389"/>
    <b v="1"/>
    <n v="71"/>
    <b v="1"/>
    <s v="publishing/radio &amp; podcasts"/>
    <n v="30.96"/>
    <x v="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s v="US"/>
    <s v="USD"/>
    <n v="1374858000"/>
    <n v="1373408699"/>
    <b v="1"/>
    <n v="635"/>
    <b v="1"/>
    <s v="publishing/radio &amp; podcasts"/>
    <n v="92.16"/>
    <x v="0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s v="CA"/>
    <s v="CAD"/>
    <n v="1383430145"/>
    <n v="1380838145"/>
    <b v="0"/>
    <n v="6"/>
    <b v="0"/>
    <s v="publishing/fiction"/>
    <n v="17.5"/>
    <x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s v="US"/>
    <s v="USD"/>
    <n v="1347004260"/>
    <n v="1345062936"/>
    <b v="0"/>
    <n v="1"/>
    <b v="0"/>
    <s v="publishing/fiction"/>
    <n v="5"/>
    <x v="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s v="US"/>
    <s v="USD"/>
    <n v="1469162275"/>
    <n v="1467002275"/>
    <b v="0"/>
    <n v="2"/>
    <b v="0"/>
    <s v="publishing/fiction"/>
    <n v="25"/>
    <x v="2"/>
    <x v="3"/>
    <s v="fiction"/>
    <x v="1483"/>
    <d v="2016-07-22T04:37:55"/>
  </r>
  <r>
    <n v="1484"/>
    <s v="a book called filtered down thru the stars"/>
    <s v="The mussings of an old wizard"/>
    <n v="2000"/>
    <n v="0"/>
    <n v="0"/>
    <s v="US"/>
    <s v="USD"/>
    <n v="1342882260"/>
    <n v="1337834963"/>
    <b v="0"/>
    <n v="0"/>
    <b v="0"/>
    <s v="publishing/fiction"/>
    <s v="N/A"/>
    <x v="2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s v="US"/>
    <s v="USD"/>
    <n v="1434827173"/>
    <n v="1430939173"/>
    <b v="0"/>
    <n v="3"/>
    <b v="0"/>
    <s v="publishing/fiction"/>
    <n v="50"/>
    <x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s v="US"/>
    <s v="USD"/>
    <n v="1425009761"/>
    <n v="1422417761"/>
    <b v="0"/>
    <n v="3"/>
    <b v="0"/>
    <s v="publishing/fiction"/>
    <n v="16"/>
    <x v="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s v="US"/>
    <s v="USD"/>
    <n v="1470175271"/>
    <n v="1467583271"/>
    <b v="0"/>
    <n v="0"/>
    <b v="0"/>
    <s v="publishing/fiction"/>
    <s v="N/A"/>
    <x v="2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s v="AU"/>
    <s v="AUD"/>
    <n v="1388928660"/>
    <n v="1386336660"/>
    <b v="0"/>
    <n v="6"/>
    <b v="0"/>
    <s v="publishing/fiction"/>
    <n v="60"/>
    <x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US"/>
    <s v="USD"/>
    <n v="1352994052"/>
    <n v="1350398452"/>
    <b v="0"/>
    <n v="0"/>
    <b v="0"/>
    <s v="publishing/fiction"/>
    <s v="N/A"/>
    <x v="2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s v="US"/>
    <s v="USD"/>
    <n v="1380720474"/>
    <n v="1378214874"/>
    <b v="0"/>
    <n v="19"/>
    <b v="0"/>
    <s v="publishing/fiction"/>
    <n v="47.11"/>
    <x v="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s v="US"/>
    <s v="USD"/>
    <n v="1424014680"/>
    <n v="1418922443"/>
    <b v="0"/>
    <n v="1"/>
    <b v="0"/>
    <s v="publishing/fiction"/>
    <n v="100"/>
    <x v="2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s v="US"/>
    <s v="USD"/>
    <n v="1308431646"/>
    <n v="1305839646"/>
    <b v="0"/>
    <n v="2"/>
    <b v="0"/>
    <s v="publishing/fiction"/>
    <n v="15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s v="US"/>
    <s v="USD"/>
    <n v="1371415675"/>
    <n v="1368823675"/>
    <b v="0"/>
    <n v="0"/>
    <b v="0"/>
    <s v="publishing/fiction"/>
    <s v="N/A"/>
    <x v="2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s v="US"/>
    <s v="USD"/>
    <n v="1428075480"/>
    <n v="1425489613"/>
    <b v="0"/>
    <n v="11"/>
    <b v="0"/>
    <s v="publishing/fiction"/>
    <n v="40.450000000000003"/>
    <x v="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s v="US"/>
    <s v="USD"/>
    <n v="1314471431"/>
    <n v="1311879431"/>
    <b v="0"/>
    <n v="0"/>
    <b v="0"/>
    <s v="publishing/fiction"/>
    <s v="N/A"/>
    <x v="2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s v="US"/>
    <s v="USD"/>
    <n v="1410866659"/>
    <n v="1405682659"/>
    <b v="0"/>
    <n v="0"/>
    <b v="0"/>
    <s v="publishing/fiction"/>
    <s v="N/A"/>
    <x v="2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s v="US"/>
    <s v="USD"/>
    <n v="1375299780"/>
    <n v="1371655522"/>
    <b v="0"/>
    <n v="1"/>
    <b v="0"/>
    <s v="publishing/fiction"/>
    <n v="1"/>
    <x v="2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s v="US"/>
    <s v="USD"/>
    <n v="1409787378"/>
    <n v="1405899378"/>
    <b v="0"/>
    <n v="3"/>
    <b v="0"/>
    <s v="publishing/fiction"/>
    <n v="19"/>
    <x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s v="US"/>
    <s v="USD"/>
    <n v="1470355833"/>
    <n v="1465171833"/>
    <b v="0"/>
    <n v="1"/>
    <b v="0"/>
    <s v="publishing/fiction"/>
    <n v="5"/>
    <x v="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s v="US"/>
    <s v="USD"/>
    <n v="1367444557"/>
    <n v="1364852557"/>
    <b v="0"/>
    <n v="15"/>
    <b v="0"/>
    <s v="publishing/fiction"/>
    <n v="46.73"/>
    <x v="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s v="CA"/>
    <s v="CAD"/>
    <n v="1436364023"/>
    <n v="1433772023"/>
    <b v="1"/>
    <n v="885"/>
    <b v="1"/>
    <s v="photography/photobooks"/>
    <n v="97.73"/>
    <x v="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s v="GB"/>
    <s v="GBP"/>
    <n v="1458943200"/>
    <n v="1456491680"/>
    <b v="1"/>
    <n v="329"/>
    <b v="1"/>
    <s v="photography/photobooks"/>
    <n v="67.84"/>
    <x v="0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s v="BE"/>
    <s v="EUR"/>
    <n v="1477210801"/>
    <n v="1472026801"/>
    <b v="1"/>
    <n v="71"/>
    <b v="1"/>
    <s v="photography/photobooks"/>
    <n v="56.98"/>
    <x v="0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s v="GB"/>
    <s v="GBP"/>
    <n v="1402389180"/>
    <n v="1399996024"/>
    <b v="1"/>
    <n v="269"/>
    <b v="1"/>
    <s v="photography/photobooks"/>
    <n v="67.16"/>
    <x v="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s v="DE"/>
    <s v="EUR"/>
    <n v="1458676860"/>
    <n v="1455446303"/>
    <b v="1"/>
    <n v="345"/>
    <b v="1"/>
    <s v="photography/photobooks"/>
    <n v="48.04"/>
    <x v="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s v="GB"/>
    <s v="GBP"/>
    <n v="1406227904"/>
    <n v="1403635904"/>
    <b v="1"/>
    <n v="43"/>
    <b v="1"/>
    <s v="photography/photobooks"/>
    <n v="38.86"/>
    <x v="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s v="US"/>
    <s v="USD"/>
    <n v="1273911000"/>
    <n v="1268822909"/>
    <b v="1"/>
    <n v="33"/>
    <b v="1"/>
    <s v="photography/photobooks"/>
    <n v="78.180000000000007"/>
    <x v="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s v="US"/>
    <s v="USD"/>
    <n v="1403880281"/>
    <n v="1401201881"/>
    <b v="1"/>
    <n v="211"/>
    <b v="1"/>
    <s v="photography/photobooks"/>
    <n v="97.11"/>
    <x v="0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s v="DE"/>
    <s v="EUR"/>
    <n v="1487113140"/>
    <n v="1484570885"/>
    <b v="1"/>
    <n v="196"/>
    <b v="1"/>
    <s v="photography/photobooks"/>
    <n v="110.39"/>
    <x v="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s v="GB"/>
    <s v="GBP"/>
    <n v="1405761278"/>
    <n v="1403169278"/>
    <b v="1"/>
    <n v="405"/>
    <b v="1"/>
    <s v="photography/photobooks"/>
    <n v="39.92"/>
    <x v="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s v="US"/>
    <s v="USD"/>
    <n v="1447858804"/>
    <n v="1445263204"/>
    <b v="1"/>
    <n v="206"/>
    <b v="1"/>
    <s v="photography/photobooks"/>
    <n v="75.98"/>
    <x v="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s v="US"/>
    <s v="USD"/>
    <n v="1486311939"/>
    <n v="1483719939"/>
    <b v="1"/>
    <n v="335"/>
    <b v="1"/>
    <s v="photography/photobooks"/>
    <n v="58.38"/>
    <x v="0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s v="GB"/>
    <s v="GBP"/>
    <n v="1405523866"/>
    <n v="1402931866"/>
    <b v="1"/>
    <n v="215"/>
    <b v="1"/>
    <s v="photography/photobooks"/>
    <n v="55.82"/>
    <x v="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s v="US"/>
    <s v="USD"/>
    <n v="1443363640"/>
    <n v="1439907640"/>
    <b v="1"/>
    <n v="176"/>
    <b v="1"/>
    <s v="photography/photobooks"/>
    <n v="151.24"/>
    <x v="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s v="NO"/>
    <s v="NOK"/>
    <n v="1458104697"/>
    <n v="1455516297"/>
    <b v="1"/>
    <n v="555"/>
    <b v="1"/>
    <s v="photography/photobooks"/>
    <n v="849.67"/>
    <x v="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s v="US"/>
    <s v="USD"/>
    <n v="1475762400"/>
    <n v="1473160292"/>
    <b v="1"/>
    <n v="116"/>
    <b v="1"/>
    <s v="photography/photobooks"/>
    <n v="159.24"/>
    <x v="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s v="US"/>
    <s v="USD"/>
    <n v="1417845600"/>
    <n v="1415194553"/>
    <b v="1"/>
    <n v="615"/>
    <b v="1"/>
    <s v="photography/photobooks"/>
    <n v="39.51"/>
    <x v="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s v="US"/>
    <s v="USD"/>
    <n v="1401565252"/>
    <n v="1398973252"/>
    <b v="1"/>
    <n v="236"/>
    <b v="1"/>
    <s v="photography/photobooks"/>
    <n v="130.53"/>
    <x v="0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s v="US"/>
    <s v="USD"/>
    <n v="1403301540"/>
    <n v="1400867283"/>
    <b v="1"/>
    <n v="145"/>
    <b v="1"/>
    <s v="photography/photobooks"/>
    <n v="64.16"/>
    <x v="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s v="US"/>
    <s v="USD"/>
    <n v="1418961600"/>
    <n v="1415824513"/>
    <b v="1"/>
    <n v="167"/>
    <b v="1"/>
    <s v="photography/photobooks"/>
    <n v="111.53"/>
    <x v="0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s v="US"/>
    <s v="USD"/>
    <n v="1465272091"/>
    <n v="1462248091"/>
    <b v="1"/>
    <n v="235"/>
    <b v="1"/>
    <s v="photography/photobooks"/>
    <n v="170.45"/>
    <x v="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s v="US"/>
    <s v="USD"/>
    <n v="1413575739"/>
    <n v="1410983739"/>
    <b v="1"/>
    <n v="452"/>
    <b v="1"/>
    <s v="photography/photobooks"/>
    <n v="133.74"/>
    <x v="0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s v="US"/>
    <s v="USD"/>
    <n v="1419292800"/>
    <n v="1416592916"/>
    <b v="1"/>
    <n v="241"/>
    <b v="1"/>
    <s v="photography/photobooks"/>
    <n v="95.83"/>
    <x v="0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s v="SE"/>
    <s v="SEK"/>
    <n v="1487592090"/>
    <n v="1485000090"/>
    <b v="1"/>
    <n v="28"/>
    <b v="1"/>
    <s v="photography/photobooks"/>
    <n v="221.79"/>
    <x v="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s v="US"/>
    <s v="USD"/>
    <n v="1471539138"/>
    <n v="1468947138"/>
    <b v="1"/>
    <n v="140"/>
    <b v="1"/>
    <s v="photography/photobooks"/>
    <n v="32.32"/>
    <x v="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s v="US"/>
    <s v="USD"/>
    <n v="1453185447"/>
    <n v="1448951847"/>
    <b v="1"/>
    <n v="280"/>
    <b v="1"/>
    <s v="photography/photobooks"/>
    <n v="98.84"/>
    <x v="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s v="US"/>
    <s v="USD"/>
    <n v="1489497886"/>
    <n v="1487082286"/>
    <b v="1"/>
    <n v="70"/>
    <b v="1"/>
    <s v="photography/photobooks"/>
    <n v="55.22"/>
    <x v="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s v="US"/>
    <s v="USD"/>
    <n v="1485907200"/>
    <n v="1483292122"/>
    <b v="1"/>
    <n v="160"/>
    <b v="1"/>
    <s v="photography/photobooks"/>
    <n v="52.79"/>
    <x v="0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s v="US"/>
    <s v="USD"/>
    <n v="1426773920"/>
    <n v="1424185520"/>
    <b v="1"/>
    <n v="141"/>
    <b v="1"/>
    <s v="photography/photobooks"/>
    <n v="135.66999999999999"/>
    <x v="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s v="US"/>
    <s v="USD"/>
    <n v="1445624695"/>
    <n v="1443464695"/>
    <b v="1"/>
    <n v="874"/>
    <b v="1"/>
    <s v="photography/photobooks"/>
    <n v="53.99"/>
    <x v="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s v="US"/>
    <s v="USD"/>
    <n v="1417402800"/>
    <n v="1414610126"/>
    <b v="1"/>
    <n v="73"/>
    <b v="1"/>
    <s v="photography/photobooks"/>
    <n v="56.64"/>
    <x v="0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s v="AU"/>
    <s v="AUD"/>
    <n v="1455548400"/>
    <n v="1453461865"/>
    <b v="1"/>
    <n v="294"/>
    <b v="1"/>
    <s v="photography/photobooks"/>
    <n v="82.32"/>
    <x v="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s v="US"/>
    <s v="USD"/>
    <n v="1462161540"/>
    <n v="1457913777"/>
    <b v="1"/>
    <n v="740"/>
    <b v="1"/>
    <s v="photography/photobooks"/>
    <n v="88.26"/>
    <x v="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s v="US"/>
    <s v="USD"/>
    <n v="1441383062"/>
    <n v="1438791062"/>
    <b v="1"/>
    <n v="369"/>
    <b v="1"/>
    <s v="photography/photobooks"/>
    <n v="84.91"/>
    <x v="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s v="US"/>
    <s v="USD"/>
    <n v="1464040800"/>
    <n v="1461527631"/>
    <b v="1"/>
    <n v="110"/>
    <b v="1"/>
    <s v="photography/photobooks"/>
    <n v="48.15"/>
    <x v="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s v="US"/>
    <s v="USD"/>
    <n v="1440702910"/>
    <n v="1438110910"/>
    <b v="1"/>
    <n v="455"/>
    <b v="1"/>
    <s v="photography/photobooks"/>
    <n v="66.02"/>
    <x v="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s v="DE"/>
    <s v="EUR"/>
    <n v="1470506400"/>
    <n v="1467358427"/>
    <b v="1"/>
    <n v="224"/>
    <b v="1"/>
    <s v="photography/photobooks"/>
    <n v="96.38"/>
    <x v="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s v="US"/>
    <s v="USD"/>
    <n v="1421952370"/>
    <n v="1418064370"/>
    <b v="1"/>
    <n v="46"/>
    <b v="1"/>
    <s v="photography/photobooks"/>
    <n v="156.16999999999999"/>
    <x v="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s v="US"/>
    <s v="USD"/>
    <n v="1483481019"/>
    <n v="1480629819"/>
    <b v="0"/>
    <n v="284"/>
    <b v="1"/>
    <s v="photography/photobooks"/>
    <n v="95.76"/>
    <x v="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s v="US"/>
    <s v="USD"/>
    <n v="1416964500"/>
    <n v="1414368616"/>
    <b v="1"/>
    <n v="98"/>
    <b v="1"/>
    <s v="photography/photobooks"/>
    <n v="180.41"/>
    <x v="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s v="US"/>
    <s v="USD"/>
    <n v="1420045538"/>
    <n v="1417453538"/>
    <b v="0"/>
    <n v="2"/>
    <b v="0"/>
    <s v="photography/nature"/>
    <n v="3"/>
    <x v="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s v="CA"/>
    <s v="CAD"/>
    <n v="1435708500"/>
    <n v="1434412500"/>
    <b v="0"/>
    <n v="1"/>
    <b v="0"/>
    <s v="photography/nature"/>
    <n v="20"/>
    <x v="2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s v="US"/>
    <s v="USD"/>
    <n v="1416662034"/>
    <n v="1414066434"/>
    <b v="0"/>
    <n v="1"/>
    <b v="0"/>
    <s v="photography/nature"/>
    <n v="10"/>
    <x v="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s v="US"/>
    <s v="USD"/>
    <n v="1427847480"/>
    <n v="1424222024"/>
    <b v="0"/>
    <n v="0"/>
    <b v="0"/>
    <s v="photography/nature"/>
    <s v="N/A"/>
    <x v="2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s v="US"/>
    <s v="USD"/>
    <n v="1425330960"/>
    <n v="1422393234"/>
    <b v="0"/>
    <n v="1"/>
    <b v="0"/>
    <s v="photography/nature"/>
    <n v="1"/>
    <x v="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s v="GB"/>
    <s v="GBP"/>
    <n v="1410930399"/>
    <n v="1405746399"/>
    <b v="0"/>
    <n v="11"/>
    <b v="0"/>
    <s v="photography/nature"/>
    <n v="26.27"/>
    <x v="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s v="US"/>
    <s v="USD"/>
    <n v="1487844882"/>
    <n v="1487240082"/>
    <b v="0"/>
    <n v="0"/>
    <b v="0"/>
    <s v="photography/nature"/>
    <s v="N/A"/>
    <x v="2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s v="US"/>
    <s v="USD"/>
    <n v="1447020620"/>
    <n v="1444425020"/>
    <b v="0"/>
    <n v="1"/>
    <b v="0"/>
    <s v="photography/nature"/>
    <n v="60"/>
    <x v="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s v="US"/>
    <s v="USD"/>
    <n v="1446524159"/>
    <n v="1443928559"/>
    <b v="0"/>
    <n v="6"/>
    <b v="0"/>
    <s v="photography/nature"/>
    <n v="28.33"/>
    <x v="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s v="GB"/>
    <s v="GBP"/>
    <n v="1463050034"/>
    <n v="1460458034"/>
    <b v="0"/>
    <n v="7"/>
    <b v="0"/>
    <s v="photography/nature"/>
    <n v="14.43"/>
    <x v="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US"/>
    <s v="USD"/>
    <n v="1432756039"/>
    <n v="1430164039"/>
    <b v="0"/>
    <n v="0"/>
    <b v="0"/>
    <s v="photography/nature"/>
    <s v="N/A"/>
    <x v="2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s v="US"/>
    <s v="USD"/>
    <n v="1412135940"/>
    <n v="1410366708"/>
    <b v="0"/>
    <n v="16"/>
    <b v="0"/>
    <s v="photography/nature"/>
    <n v="132.19"/>
    <x v="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US"/>
    <s v="USD"/>
    <n v="1441176447"/>
    <n v="1438584447"/>
    <b v="0"/>
    <n v="0"/>
    <b v="0"/>
    <s v="photography/nature"/>
    <s v="N/A"/>
    <x v="2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AU"/>
    <s v="AUD"/>
    <n v="1438495390"/>
    <n v="1435903390"/>
    <b v="0"/>
    <n v="0"/>
    <b v="0"/>
    <s v="photography/nature"/>
    <s v="N/A"/>
    <x v="2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s v="US"/>
    <s v="USD"/>
    <n v="1442509200"/>
    <n v="1440513832"/>
    <b v="0"/>
    <n v="0"/>
    <b v="0"/>
    <s v="photography/nature"/>
    <s v="N/A"/>
    <x v="2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s v="CA"/>
    <s v="CAD"/>
    <n v="1467603624"/>
    <n v="1465011624"/>
    <b v="0"/>
    <n v="12"/>
    <b v="0"/>
    <s v="photography/nature"/>
    <n v="56.42"/>
    <x v="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s v="US"/>
    <s v="USD"/>
    <n v="1411227633"/>
    <n v="1408549233"/>
    <b v="0"/>
    <n v="1"/>
    <b v="0"/>
    <s v="photography/nature"/>
    <n v="100"/>
    <x v="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s v="GB"/>
    <s v="GBP"/>
    <n v="1440763920"/>
    <n v="1435656759"/>
    <b v="0"/>
    <n v="3"/>
    <b v="0"/>
    <s v="photography/nature"/>
    <n v="11.67"/>
    <x v="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s v="US"/>
    <s v="USD"/>
    <n v="1430270199"/>
    <n v="1428974199"/>
    <b v="0"/>
    <n v="1"/>
    <b v="0"/>
    <s v="photography/nature"/>
    <n v="50"/>
    <x v="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s v="US"/>
    <s v="USD"/>
    <n v="1415842193"/>
    <n v="1414110593"/>
    <b v="0"/>
    <n v="4"/>
    <b v="0"/>
    <s v="photography/nature"/>
    <n v="23.5"/>
    <x v="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s v="US"/>
    <s v="USD"/>
    <n v="1383789603"/>
    <n v="1381194003"/>
    <b v="0"/>
    <n v="1"/>
    <b v="0"/>
    <s v="publishing/art books"/>
    <n v="67"/>
    <x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US"/>
    <s v="USD"/>
    <n v="1259715000"/>
    <n v="1253712916"/>
    <b v="0"/>
    <n v="0"/>
    <b v="0"/>
    <s v="publishing/art books"/>
    <s v="N/A"/>
    <x v="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s v="GB"/>
    <s v="GBP"/>
    <n v="1394815751"/>
    <n v="1389635351"/>
    <b v="0"/>
    <n v="2"/>
    <b v="0"/>
    <s v="publishing/art books"/>
    <n v="42.5"/>
    <x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s v="US"/>
    <s v="USD"/>
    <n v="1432843500"/>
    <n v="1430124509"/>
    <b v="0"/>
    <n v="1"/>
    <b v="0"/>
    <s v="publishing/art books"/>
    <n v="10"/>
    <x v="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s v="US"/>
    <s v="USD"/>
    <n v="1307554261"/>
    <n v="1304962261"/>
    <b v="0"/>
    <n v="1"/>
    <b v="0"/>
    <s v="publishing/art books"/>
    <n v="100"/>
    <x v="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s v="US"/>
    <s v="USD"/>
    <n v="1469656800"/>
    <n v="1467151204"/>
    <b v="0"/>
    <n v="59"/>
    <b v="0"/>
    <s v="publishing/art books"/>
    <n v="108.05"/>
    <x v="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s v="US"/>
    <s v="USD"/>
    <n v="1392595200"/>
    <n v="1391293745"/>
    <b v="0"/>
    <n v="13"/>
    <b v="0"/>
    <s v="publishing/art books"/>
    <n v="26.92"/>
    <x v="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s v="US"/>
    <s v="USD"/>
    <n v="1419384585"/>
    <n v="1416360585"/>
    <b v="0"/>
    <n v="22"/>
    <b v="0"/>
    <s v="publishing/art books"/>
    <n v="155"/>
    <x v="1"/>
    <x v="3"/>
    <s v="art books"/>
    <x v="1568"/>
    <d v="2014-12-24T01:29:45"/>
  </r>
  <r>
    <n v="1569"/>
    <s v="to be removed (Canceled)"/>
    <s v="to be removed"/>
    <n v="30000"/>
    <n v="0"/>
    <n v="0"/>
    <s v="US"/>
    <s v="USD"/>
    <n v="1369498714"/>
    <n v="1366906714"/>
    <b v="0"/>
    <n v="0"/>
    <b v="0"/>
    <s v="publishing/art books"/>
    <s v="N/A"/>
    <x v="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s v="US"/>
    <s v="USD"/>
    <n v="1460140282"/>
    <n v="1457551882"/>
    <b v="0"/>
    <n v="52"/>
    <b v="0"/>
    <s v="publishing/art books"/>
    <n v="47.77"/>
    <x v="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s v="GB"/>
    <s v="GBP"/>
    <n v="1434738483"/>
    <n v="1432146483"/>
    <b v="0"/>
    <n v="4"/>
    <b v="0"/>
    <s v="publishing/art books"/>
    <n v="20"/>
    <x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s v="GB"/>
    <s v="GBP"/>
    <n v="1456703940"/>
    <n v="1454546859"/>
    <b v="0"/>
    <n v="3"/>
    <b v="0"/>
    <s v="publishing/art books"/>
    <n v="41.67"/>
    <x v="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s v="CA"/>
    <s v="CAD"/>
    <n v="1491019140"/>
    <n v="1487548802"/>
    <b v="0"/>
    <n v="3"/>
    <b v="0"/>
    <s v="publishing/art books"/>
    <n v="74.33"/>
    <x v="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s v="US"/>
    <s v="USD"/>
    <n v="1424211329"/>
    <n v="1421187329"/>
    <b v="0"/>
    <n v="6"/>
    <b v="0"/>
    <s v="publishing/art books"/>
    <n v="84.33"/>
    <x v="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s v="US"/>
    <s v="USD"/>
    <n v="1404909296"/>
    <n v="1402317296"/>
    <b v="0"/>
    <n v="35"/>
    <b v="0"/>
    <s v="publishing/art books"/>
    <n v="65.459999999999994"/>
    <x v="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s v="US"/>
    <s v="USD"/>
    <n v="1435698368"/>
    <n v="1431810368"/>
    <b v="0"/>
    <n v="10"/>
    <b v="0"/>
    <s v="publishing/art books"/>
    <n v="65"/>
    <x v="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s v="US"/>
    <s v="USD"/>
    <n v="1343161248"/>
    <n v="1337977248"/>
    <b v="0"/>
    <n v="2"/>
    <b v="0"/>
    <s v="publishing/art books"/>
    <n v="27.5"/>
    <x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s v="US"/>
    <s v="USD"/>
    <n v="1283392800"/>
    <n v="1281317691"/>
    <b v="0"/>
    <n v="4"/>
    <b v="0"/>
    <s v="publishing/art books"/>
    <n v="51.25"/>
    <x v="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s v="US"/>
    <s v="USD"/>
    <n v="1377734091"/>
    <n v="1374882891"/>
    <b v="0"/>
    <n v="2"/>
    <b v="0"/>
    <s v="publishing/art books"/>
    <n v="14"/>
    <x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US"/>
    <s v="USD"/>
    <n v="1337562726"/>
    <n v="1332378726"/>
    <b v="0"/>
    <n v="0"/>
    <b v="0"/>
    <s v="publishing/art books"/>
    <s v="N/A"/>
    <x v="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s v="GB"/>
    <s v="GBP"/>
    <n v="1450521990"/>
    <n v="1447757190"/>
    <b v="0"/>
    <n v="1"/>
    <b v="0"/>
    <s v="photography/places"/>
    <n v="5"/>
    <x v="2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s v="US"/>
    <s v="USD"/>
    <n v="1445894400"/>
    <n v="1440961053"/>
    <b v="0"/>
    <n v="3"/>
    <b v="0"/>
    <s v="photography/places"/>
    <n v="31"/>
    <x v="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s v="GB"/>
    <s v="GBP"/>
    <n v="1411681391"/>
    <n v="1409089391"/>
    <b v="0"/>
    <n v="1"/>
    <b v="0"/>
    <s v="photography/places"/>
    <n v="15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s v="US"/>
    <s v="USD"/>
    <n v="1401464101"/>
    <n v="1400600101"/>
    <b v="0"/>
    <n v="0"/>
    <b v="0"/>
    <s v="photography/places"/>
    <s v="N/A"/>
    <x v="2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s v="CA"/>
    <s v="CAD"/>
    <n v="1482663600"/>
    <n v="1480800568"/>
    <b v="0"/>
    <n v="12"/>
    <b v="0"/>
    <s v="photography/places"/>
    <n v="131.66999999999999"/>
    <x v="2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s v="US"/>
    <s v="USD"/>
    <n v="1428197422"/>
    <n v="1425609022"/>
    <b v="0"/>
    <n v="0"/>
    <b v="0"/>
    <s v="photography/places"/>
    <s v="N/A"/>
    <x v="2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s v="US"/>
    <s v="USD"/>
    <n v="1418510965"/>
    <n v="1415918965"/>
    <b v="0"/>
    <n v="1"/>
    <b v="0"/>
    <s v="photography/places"/>
    <n v="1"/>
    <x v="2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s v="US"/>
    <s v="USD"/>
    <n v="1422735120"/>
    <n v="1420091999"/>
    <b v="0"/>
    <n v="0"/>
    <b v="0"/>
    <s v="photography/places"/>
    <s v="N/A"/>
    <x v="2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s v="US"/>
    <s v="USD"/>
    <n v="1444433886"/>
    <n v="1441841886"/>
    <b v="0"/>
    <n v="0"/>
    <b v="0"/>
    <s v="photography/places"/>
    <s v="N/A"/>
    <x v="2"/>
    <x v="8"/>
    <s v="places"/>
    <x v="1589"/>
    <d v="2015-10-09T23:38:06"/>
  </r>
  <r>
    <n v="1590"/>
    <s v="An Italian Adventure"/>
    <s v="Discover Italy through photography."/>
    <n v="60000"/>
    <n v="1020"/>
    <n v="2"/>
    <s v="IT"/>
    <s v="EUR"/>
    <n v="1443040464"/>
    <n v="1440448464"/>
    <b v="0"/>
    <n v="2"/>
    <b v="0"/>
    <s v="photography/places"/>
    <n v="510"/>
    <x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s v="GB"/>
    <s v="GBP"/>
    <n v="1459700741"/>
    <n v="1457112341"/>
    <b v="0"/>
    <n v="92"/>
    <b v="0"/>
    <s v="photography/places"/>
    <n v="44.48"/>
    <x v="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s v="US"/>
    <s v="USD"/>
    <n v="1427503485"/>
    <n v="1423619085"/>
    <b v="0"/>
    <n v="0"/>
    <b v="0"/>
    <s v="photography/places"/>
    <s v="N/A"/>
    <x v="2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s v="US"/>
    <s v="USD"/>
    <n v="1425154655"/>
    <n v="1422562655"/>
    <b v="0"/>
    <n v="3"/>
    <b v="0"/>
    <s v="photography/places"/>
    <n v="1"/>
    <x v="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s v="US"/>
    <s v="USD"/>
    <n v="1463329260"/>
    <n v="1458147982"/>
    <b v="0"/>
    <n v="10"/>
    <b v="0"/>
    <s v="photography/places"/>
    <n v="20.5"/>
    <x v="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s v="US"/>
    <s v="USD"/>
    <n v="1403122380"/>
    <n v="1400634728"/>
    <b v="0"/>
    <n v="7"/>
    <b v="0"/>
    <s v="photography/places"/>
    <n v="40"/>
    <x v="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s v="GB"/>
    <s v="GBP"/>
    <n v="1418469569"/>
    <n v="1414577969"/>
    <b v="0"/>
    <n v="3"/>
    <b v="0"/>
    <s v="photography/places"/>
    <n v="25"/>
    <x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s v="US"/>
    <s v="USD"/>
    <n v="1474360197"/>
    <n v="1471768197"/>
    <b v="0"/>
    <n v="0"/>
    <b v="0"/>
    <s v="photography/places"/>
    <s v="N/A"/>
    <x v="2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s v="US"/>
    <s v="USD"/>
    <n v="1437926458"/>
    <n v="1432742458"/>
    <b v="0"/>
    <n v="1"/>
    <b v="0"/>
    <s v="photography/places"/>
    <n v="1"/>
    <x v="2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s v="GB"/>
    <s v="GBP"/>
    <n v="1460116576"/>
    <n v="1457528176"/>
    <b v="0"/>
    <n v="0"/>
    <b v="0"/>
    <s v="photography/places"/>
    <s v="N/A"/>
    <x v="2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s v="US"/>
    <s v="USD"/>
    <n v="1405401060"/>
    <n v="1401585752"/>
    <b v="0"/>
    <n v="9"/>
    <b v="0"/>
    <s v="photography/places"/>
    <n v="40.78"/>
    <x v="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s v="US"/>
    <s v="USD"/>
    <n v="1304561633"/>
    <n v="1301969633"/>
    <b v="0"/>
    <n v="56"/>
    <b v="1"/>
    <s v="music/rock"/>
    <n v="48.33"/>
    <x v="0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s v="US"/>
    <s v="USD"/>
    <n v="1318633200"/>
    <n v="1314947317"/>
    <b v="0"/>
    <n v="32"/>
    <b v="1"/>
    <s v="music/rock"/>
    <n v="46.95"/>
    <x v="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s v="US"/>
    <s v="USD"/>
    <n v="1327723459"/>
    <n v="1322539459"/>
    <b v="0"/>
    <n v="30"/>
    <b v="1"/>
    <s v="music/rock"/>
    <n v="66.69"/>
    <x v="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s v="US"/>
    <s v="USD"/>
    <n v="1332011835"/>
    <n v="1328559435"/>
    <b v="0"/>
    <n v="70"/>
    <b v="1"/>
    <s v="music/rock"/>
    <n v="48.84"/>
    <x v="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s v="US"/>
    <s v="USD"/>
    <n v="1312182000"/>
    <n v="1311380313"/>
    <b v="0"/>
    <n v="44"/>
    <b v="1"/>
    <s v="music/rock"/>
    <n v="137.31"/>
    <x v="0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s v="US"/>
    <s v="USD"/>
    <n v="1300930838"/>
    <n v="1293158438"/>
    <b v="0"/>
    <n v="92"/>
    <b v="1"/>
    <s v="music/rock"/>
    <n v="87.83"/>
    <x v="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s v="US"/>
    <s v="USD"/>
    <n v="1339701851"/>
    <n v="1337887451"/>
    <b v="0"/>
    <n v="205"/>
    <b v="1"/>
    <s v="music/rock"/>
    <n v="70.790000000000006"/>
    <x v="0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s v="US"/>
    <s v="USD"/>
    <n v="1388553960"/>
    <n v="1385754986"/>
    <b v="0"/>
    <n v="23"/>
    <b v="1"/>
    <s v="music/rock"/>
    <n v="52.83"/>
    <x v="0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s v="US"/>
    <s v="USD"/>
    <n v="1320220800"/>
    <n v="1315612909"/>
    <b v="0"/>
    <n v="4"/>
    <b v="1"/>
    <s v="music/rock"/>
    <n v="443.75"/>
    <x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s v="US"/>
    <s v="USD"/>
    <n v="1355609510"/>
    <n v="1353017510"/>
    <b v="0"/>
    <n v="112"/>
    <b v="1"/>
    <s v="music/rock"/>
    <n v="48.54"/>
    <x v="0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s v="US"/>
    <s v="USD"/>
    <n v="1370390432"/>
    <n v="1368576032"/>
    <b v="0"/>
    <n v="27"/>
    <b v="1"/>
    <s v="music/rock"/>
    <n v="37.07"/>
    <x v="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s v="US"/>
    <s v="USD"/>
    <n v="1357160384"/>
    <n v="1354568384"/>
    <b v="0"/>
    <n v="11"/>
    <b v="1"/>
    <s v="music/rock"/>
    <n v="50"/>
    <x v="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s v="US"/>
    <s v="USD"/>
    <n v="1342921202"/>
    <n v="1340329202"/>
    <b v="0"/>
    <n v="26"/>
    <b v="1"/>
    <s v="music/rock"/>
    <n v="39.04"/>
    <x v="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s v="US"/>
    <s v="USD"/>
    <n v="1407085200"/>
    <n v="1401924769"/>
    <b v="0"/>
    <n v="77"/>
    <b v="1"/>
    <s v="music/rock"/>
    <n v="66.69"/>
    <x v="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s v="US"/>
    <s v="USD"/>
    <n v="1323742396"/>
    <n v="1319850796"/>
    <b v="0"/>
    <n v="136"/>
    <b v="1"/>
    <s v="music/rock"/>
    <n v="67.13"/>
    <x v="0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s v="US"/>
    <s v="USD"/>
    <n v="1353621600"/>
    <n v="1350061821"/>
    <b v="0"/>
    <n v="157"/>
    <b v="1"/>
    <s v="music/rock"/>
    <n v="66.37"/>
    <x v="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s v="US"/>
    <s v="USD"/>
    <n v="1383332400"/>
    <n v="1380470188"/>
    <b v="0"/>
    <n v="158"/>
    <b v="1"/>
    <s v="music/rock"/>
    <n v="64.62"/>
    <x v="0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s v="US"/>
    <s v="USD"/>
    <n v="1362757335"/>
    <n v="1359301335"/>
    <b v="0"/>
    <n v="27"/>
    <b v="1"/>
    <s v="music/rock"/>
    <n v="58.37"/>
    <x v="0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s v="US"/>
    <s v="USD"/>
    <n v="1410755286"/>
    <n v="1408940886"/>
    <b v="0"/>
    <n v="23"/>
    <b v="1"/>
    <s v="music/rock"/>
    <n v="86.96"/>
    <x v="0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s v="US"/>
    <s v="USD"/>
    <n v="1361606940"/>
    <n v="1361002140"/>
    <b v="0"/>
    <n v="17"/>
    <b v="1"/>
    <s v="music/rock"/>
    <n v="66.47"/>
    <x v="0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s v="US"/>
    <s v="USD"/>
    <n v="1338177540"/>
    <n v="1333550015"/>
    <b v="0"/>
    <n v="37"/>
    <b v="1"/>
    <s v="music/rock"/>
    <n v="163.78"/>
    <x v="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s v="US"/>
    <s v="USD"/>
    <n v="1418803140"/>
    <n v="1415343874"/>
    <b v="0"/>
    <n v="65"/>
    <b v="1"/>
    <s v="music/rock"/>
    <n v="107.98"/>
    <x v="0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s v="GB"/>
    <s v="GBP"/>
    <n v="1377621089"/>
    <n v="1372437089"/>
    <b v="0"/>
    <n v="18"/>
    <b v="1"/>
    <s v="music/rock"/>
    <n v="42.11"/>
    <x v="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s v="US"/>
    <s v="USD"/>
    <n v="1357721335"/>
    <n v="1354265335"/>
    <b v="0"/>
    <n v="25"/>
    <b v="1"/>
    <s v="music/rock"/>
    <n v="47.2"/>
    <x v="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s v="US"/>
    <s v="USD"/>
    <n v="1347382053"/>
    <n v="1344962853"/>
    <b v="0"/>
    <n v="104"/>
    <b v="1"/>
    <s v="music/rock"/>
    <n v="112.02"/>
    <x v="0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s v="US"/>
    <s v="USD"/>
    <n v="1385932867"/>
    <n v="1383337267"/>
    <b v="0"/>
    <n v="108"/>
    <b v="1"/>
    <s v="music/rock"/>
    <n v="74.95"/>
    <x v="0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s v="US"/>
    <s v="USD"/>
    <n v="1353905940"/>
    <n v="1351011489"/>
    <b v="0"/>
    <n v="38"/>
    <b v="1"/>
    <s v="music/rock"/>
    <n v="61.58"/>
    <x v="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s v="US"/>
    <s v="USD"/>
    <n v="1403026882"/>
    <n v="1400175682"/>
    <b v="0"/>
    <n v="88"/>
    <b v="1"/>
    <s v="music/rock"/>
    <n v="45.88"/>
    <x v="0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s v="US"/>
    <s v="USD"/>
    <n v="1392929333"/>
    <n v="1389041333"/>
    <b v="0"/>
    <n v="82"/>
    <b v="1"/>
    <s v="music/rock"/>
    <n v="75.849999999999994"/>
    <x v="0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s v="US"/>
    <s v="USD"/>
    <n v="1330671540"/>
    <n v="1328040375"/>
    <b v="0"/>
    <n v="126"/>
    <b v="1"/>
    <s v="music/rock"/>
    <n v="84.21"/>
    <x v="0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s v="US"/>
    <s v="USD"/>
    <n v="1350074261"/>
    <n v="1347482261"/>
    <b v="0"/>
    <n v="133"/>
    <b v="1"/>
    <s v="music/rock"/>
    <n v="117.23"/>
    <x v="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s v="US"/>
    <s v="USD"/>
    <n v="1316851854"/>
    <n v="1311667854"/>
    <b v="0"/>
    <n v="47"/>
    <b v="1"/>
    <s v="music/rock"/>
    <n v="86.49"/>
    <x v="0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s v="US"/>
    <s v="USD"/>
    <n v="1326690000"/>
    <n v="1324329156"/>
    <b v="0"/>
    <n v="58"/>
    <b v="1"/>
    <s v="music/rock"/>
    <n v="172.41"/>
    <x v="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s v="US"/>
    <s v="USD"/>
    <n v="1306994340"/>
    <n v="1303706001"/>
    <b v="0"/>
    <n v="32"/>
    <b v="1"/>
    <s v="music/rock"/>
    <n v="62.81"/>
    <x v="0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s v="US"/>
    <s v="USD"/>
    <n v="1468270261"/>
    <n v="1463086261"/>
    <b v="0"/>
    <n v="37"/>
    <b v="1"/>
    <s v="music/rock"/>
    <n v="67.73"/>
    <x v="0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s v="US"/>
    <s v="USD"/>
    <n v="1307851200"/>
    <n v="1304129088"/>
    <b v="0"/>
    <n v="87"/>
    <b v="1"/>
    <s v="music/rock"/>
    <n v="53.56"/>
    <x v="0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s v="US"/>
    <s v="USD"/>
    <n v="1262302740"/>
    <n v="1257444140"/>
    <b v="0"/>
    <n v="15"/>
    <b v="1"/>
    <s v="music/rock"/>
    <n v="34.6"/>
    <x v="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s v="US"/>
    <s v="USD"/>
    <n v="1362086700"/>
    <n v="1358180968"/>
    <b v="0"/>
    <n v="27"/>
    <b v="1"/>
    <s v="music/rock"/>
    <n v="38.89"/>
    <x v="0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s v="US"/>
    <s v="USD"/>
    <n v="1330789165"/>
    <n v="1328197165"/>
    <b v="0"/>
    <n v="19"/>
    <b v="1"/>
    <s v="music/rock"/>
    <n v="94.74"/>
    <x v="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s v="US"/>
    <s v="USD"/>
    <n v="1280800740"/>
    <n v="1279603955"/>
    <b v="0"/>
    <n v="17"/>
    <b v="1"/>
    <s v="music/rock"/>
    <n v="39.97"/>
    <x v="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s v="US"/>
    <s v="USD"/>
    <n v="1418998744"/>
    <n v="1416406744"/>
    <b v="0"/>
    <n v="26"/>
    <b v="1"/>
    <s v="music/pop"/>
    <n v="97.5"/>
    <x v="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s v="US"/>
    <s v="USD"/>
    <n v="1308011727"/>
    <n v="1306283727"/>
    <b v="0"/>
    <n v="28"/>
    <b v="1"/>
    <s v="music/pop"/>
    <n v="42.86"/>
    <x v="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s v="US"/>
    <s v="USD"/>
    <n v="1348516012"/>
    <n v="1345924012"/>
    <b v="0"/>
    <n v="37"/>
    <b v="1"/>
    <s v="music/pop"/>
    <n v="168.51"/>
    <x v="0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s v="US"/>
    <s v="USD"/>
    <n v="1353551160"/>
    <n v="1348363560"/>
    <b v="0"/>
    <n v="128"/>
    <b v="1"/>
    <s v="music/pop"/>
    <n v="85.55"/>
    <x v="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s v="US"/>
    <s v="USD"/>
    <n v="1379515740"/>
    <n v="1378306140"/>
    <b v="0"/>
    <n v="10"/>
    <b v="1"/>
    <s v="music/pop"/>
    <n v="554"/>
    <x v="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s v="GB"/>
    <s v="GBP"/>
    <n v="1408039860"/>
    <n v="1405248503"/>
    <b v="0"/>
    <n v="83"/>
    <b v="1"/>
    <s v="music/pop"/>
    <n v="26.55"/>
    <x v="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s v="US"/>
    <s v="USD"/>
    <n v="1339235377"/>
    <n v="1336643377"/>
    <b v="0"/>
    <n v="46"/>
    <b v="1"/>
    <s v="music/pop"/>
    <n v="113.83"/>
    <x v="0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s v="US"/>
    <s v="USD"/>
    <n v="1300636482"/>
    <n v="1298048082"/>
    <b v="0"/>
    <n v="90"/>
    <b v="1"/>
    <s v="music/pop"/>
    <n v="32.01"/>
    <x v="0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s v="US"/>
    <s v="USD"/>
    <n v="1400862355"/>
    <n v="1396974355"/>
    <b v="0"/>
    <n v="81"/>
    <b v="1"/>
    <s v="music/pop"/>
    <n v="47.19"/>
    <x v="0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s v="US"/>
    <s v="USD"/>
    <n v="1381314437"/>
    <n v="1378722437"/>
    <b v="0"/>
    <n v="32"/>
    <b v="1"/>
    <s v="music/pop"/>
    <n v="88.47"/>
    <x v="0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s v="US"/>
    <s v="USD"/>
    <n v="1303801140"/>
    <n v="1300916220"/>
    <b v="0"/>
    <n v="20"/>
    <b v="1"/>
    <s v="music/pop"/>
    <n v="100.75"/>
    <x v="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s v="US"/>
    <s v="USD"/>
    <n v="1385297393"/>
    <n v="1382701793"/>
    <b v="0"/>
    <n v="70"/>
    <b v="1"/>
    <s v="music/pop"/>
    <n v="64.709999999999994"/>
    <x v="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s v="US"/>
    <s v="USD"/>
    <n v="1303675296"/>
    <n v="1300996896"/>
    <b v="0"/>
    <n v="168"/>
    <b v="1"/>
    <s v="music/pop"/>
    <n v="51.85"/>
    <x v="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s v="US"/>
    <s v="USD"/>
    <n v="1334784160"/>
    <n v="1332192160"/>
    <b v="0"/>
    <n v="34"/>
    <b v="1"/>
    <s v="music/pop"/>
    <n v="38.79"/>
    <x v="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s v="US"/>
    <s v="USD"/>
    <n v="1333648820"/>
    <n v="1331060420"/>
    <b v="0"/>
    <n v="48"/>
    <b v="1"/>
    <s v="music/pop"/>
    <n v="44.65"/>
    <x v="0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s v="US"/>
    <s v="USD"/>
    <n v="1355437052"/>
    <n v="1352845052"/>
    <b v="0"/>
    <n v="48"/>
    <b v="1"/>
    <s v="music/pop"/>
    <n v="156.77000000000001"/>
    <x v="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s v="US"/>
    <s v="USD"/>
    <n v="1337885168"/>
    <n v="1335293168"/>
    <b v="0"/>
    <n v="221"/>
    <b v="1"/>
    <s v="music/pop"/>
    <n v="118.7"/>
    <x v="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s v="US"/>
    <s v="USD"/>
    <n v="1355840400"/>
    <n v="1352524767"/>
    <b v="0"/>
    <n v="107"/>
    <b v="1"/>
    <s v="music/pop"/>
    <n v="74.150000000000006"/>
    <x v="0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s v="GB"/>
    <s v="GBP"/>
    <n v="1387281600"/>
    <n v="1384811721"/>
    <b v="0"/>
    <n v="45"/>
    <b v="1"/>
    <s v="music/pop"/>
    <n v="12.53"/>
    <x v="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s v="IT"/>
    <s v="EUR"/>
    <n v="1462053540"/>
    <n v="1459355950"/>
    <b v="0"/>
    <n v="36"/>
    <b v="1"/>
    <s v="music/pop"/>
    <n v="27.86"/>
    <x v="0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s v="AT"/>
    <s v="EUR"/>
    <n v="1453064400"/>
    <n v="1449359831"/>
    <b v="0"/>
    <n v="101"/>
    <b v="1"/>
    <s v="music/pop"/>
    <n v="80.180000000000007"/>
    <x v="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s v="US"/>
    <s v="USD"/>
    <n v="1325310336"/>
    <n v="1320122736"/>
    <b v="0"/>
    <n v="62"/>
    <b v="1"/>
    <s v="music/pop"/>
    <n v="132.44"/>
    <x v="0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s v="US"/>
    <s v="USD"/>
    <n v="1422750707"/>
    <n v="1420158707"/>
    <b v="0"/>
    <n v="32"/>
    <b v="1"/>
    <s v="music/pop"/>
    <n v="33.75"/>
    <x v="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s v="US"/>
    <s v="USD"/>
    <n v="1331870340"/>
    <n v="1328033818"/>
    <b v="0"/>
    <n v="89"/>
    <b v="1"/>
    <s v="music/pop"/>
    <n v="34.380000000000003"/>
    <x v="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s v="US"/>
    <s v="USD"/>
    <n v="1298343600"/>
    <n v="1295624113"/>
    <b v="0"/>
    <n v="93"/>
    <b v="1"/>
    <s v="music/pop"/>
    <n v="44.96"/>
    <x v="0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s v="US"/>
    <s v="USD"/>
    <n v="1364447073"/>
    <n v="1361858673"/>
    <b v="0"/>
    <n v="98"/>
    <b v="1"/>
    <s v="music/pop"/>
    <n v="41.04"/>
    <x v="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s v="US"/>
    <s v="USD"/>
    <n v="1394521140"/>
    <n v="1392169298"/>
    <b v="0"/>
    <n v="82"/>
    <b v="1"/>
    <s v="music/pop"/>
    <n v="52.6"/>
    <x v="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s v="US"/>
    <s v="USD"/>
    <n v="1322454939"/>
    <n v="1319859339"/>
    <b v="0"/>
    <n v="116"/>
    <b v="1"/>
    <s v="music/pop"/>
    <n v="70.78"/>
    <x v="0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s v="US"/>
    <s v="USD"/>
    <n v="1464729276"/>
    <n v="1459545276"/>
    <b v="0"/>
    <n v="52"/>
    <b v="1"/>
    <s v="music/pop"/>
    <n v="53.75"/>
    <x v="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s v="US"/>
    <s v="USD"/>
    <n v="1278302400"/>
    <n v="1273961999"/>
    <b v="0"/>
    <n v="23"/>
    <b v="1"/>
    <s v="music/pop"/>
    <n v="44.61"/>
    <x v="0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s v="US"/>
    <s v="USD"/>
    <n v="1470056614"/>
    <n v="1467464614"/>
    <b v="0"/>
    <n v="77"/>
    <b v="1"/>
    <s v="music/pop"/>
    <n v="26.15"/>
    <x v="0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s v="US"/>
    <s v="USD"/>
    <n v="1338824730"/>
    <n v="1336232730"/>
    <b v="0"/>
    <n v="49"/>
    <b v="1"/>
    <s v="music/pop"/>
    <n v="39.18"/>
    <x v="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s v="US"/>
    <s v="USD"/>
    <n v="1425675892"/>
    <n v="1423083892"/>
    <b v="0"/>
    <n v="59"/>
    <b v="1"/>
    <s v="music/pop"/>
    <n v="45.59"/>
    <x v="0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s v="US"/>
    <s v="USD"/>
    <n v="1471503540"/>
    <n v="1468852306"/>
    <b v="0"/>
    <n v="113"/>
    <b v="1"/>
    <s v="music/pop"/>
    <n v="89.25"/>
    <x v="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s v="US"/>
    <s v="USD"/>
    <n v="1318802580"/>
    <n v="1316194540"/>
    <b v="0"/>
    <n v="34"/>
    <b v="1"/>
    <s v="music/pop"/>
    <n v="40.42"/>
    <x v="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s v="US"/>
    <s v="USD"/>
    <n v="1334980740"/>
    <n v="1330968347"/>
    <b v="0"/>
    <n v="42"/>
    <b v="1"/>
    <s v="music/pop"/>
    <n v="82.38"/>
    <x v="0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s v="ES"/>
    <s v="EUR"/>
    <n v="1460786340"/>
    <n v="1455615976"/>
    <b v="0"/>
    <n v="42"/>
    <b v="1"/>
    <s v="music/pop"/>
    <n v="159.52000000000001"/>
    <x v="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s v="US"/>
    <s v="USD"/>
    <n v="1391718671"/>
    <n v="1390509071"/>
    <b v="0"/>
    <n v="49"/>
    <b v="1"/>
    <s v="music/pop"/>
    <n v="36.24"/>
    <x v="0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s v="US"/>
    <s v="USD"/>
    <n v="1311298745"/>
    <n v="1309311545"/>
    <b v="0"/>
    <n v="56"/>
    <b v="1"/>
    <s v="music/pop"/>
    <n v="62.5"/>
    <x v="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s v="US"/>
    <s v="USD"/>
    <n v="1405188667"/>
    <n v="1402596667"/>
    <b v="0"/>
    <n v="25"/>
    <b v="1"/>
    <s v="music/pop"/>
    <n v="47"/>
    <x v="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s v="US"/>
    <s v="USD"/>
    <n v="1490752800"/>
    <n v="1486522484"/>
    <b v="0"/>
    <n v="884"/>
    <b v="0"/>
    <s v="music/faith"/>
    <n v="74.58"/>
    <x v="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s v="US"/>
    <s v="USD"/>
    <n v="1492142860"/>
    <n v="1486962460"/>
    <b v="0"/>
    <n v="0"/>
    <b v="0"/>
    <s v="music/faith"/>
    <s v="N/A"/>
    <x v="3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s v="FR"/>
    <s v="EUR"/>
    <n v="1491590738"/>
    <n v="1489517138"/>
    <b v="0"/>
    <n v="10"/>
    <b v="0"/>
    <s v="music/faith"/>
    <n v="76"/>
    <x v="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s v="US"/>
    <s v="USD"/>
    <n v="1489775641"/>
    <n v="1487360041"/>
    <b v="0"/>
    <n v="101"/>
    <b v="0"/>
    <s v="music/faith"/>
    <n v="86.44"/>
    <x v="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s v="US"/>
    <s v="USD"/>
    <n v="1490331623"/>
    <n v="1487743223"/>
    <b v="0"/>
    <n v="15"/>
    <b v="0"/>
    <s v="music/faith"/>
    <n v="24"/>
    <x v="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s v="CA"/>
    <s v="CAD"/>
    <n v="1493320519"/>
    <n v="1488140119"/>
    <b v="0"/>
    <n v="1"/>
    <b v="0"/>
    <s v="music/faith"/>
    <n v="18"/>
    <x v="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s v="US"/>
    <s v="USD"/>
    <n v="1491855300"/>
    <n v="1488935245"/>
    <b v="0"/>
    <n v="39"/>
    <b v="0"/>
    <s v="music/faith"/>
    <n v="80.13"/>
    <x v="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s v="US"/>
    <s v="USD"/>
    <n v="1491738594"/>
    <n v="1489150194"/>
    <b v="0"/>
    <n v="7"/>
    <b v="0"/>
    <s v="music/faith"/>
    <n v="253.14"/>
    <x v="3"/>
    <x v="4"/>
    <s v="faith"/>
    <x v="1688"/>
    <d v="2017-04-09T11:49:54"/>
  </r>
  <r>
    <n v="1689"/>
    <s v="Fly Away"/>
    <s v="Praising the Living God in the second half of life."/>
    <n v="2400"/>
    <n v="2400"/>
    <n v="100"/>
    <s v="US"/>
    <s v="USD"/>
    <n v="1489700230"/>
    <n v="1487111830"/>
    <b v="0"/>
    <n v="14"/>
    <b v="0"/>
    <s v="music/faith"/>
    <n v="171.43"/>
    <x v="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s v="US"/>
    <s v="USD"/>
    <n v="1491470442"/>
    <n v="1488882042"/>
    <b v="0"/>
    <n v="11"/>
    <b v="0"/>
    <s v="music/faith"/>
    <n v="57.73"/>
    <x v="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s v="US"/>
    <s v="USD"/>
    <n v="1491181200"/>
    <n v="1488387008"/>
    <b v="0"/>
    <n v="38"/>
    <b v="0"/>
    <s v="music/faith"/>
    <n v="264.26"/>
    <x v="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s v="US"/>
    <s v="USD"/>
    <n v="1490572740"/>
    <n v="1487734667"/>
    <b v="0"/>
    <n v="15"/>
    <b v="0"/>
    <s v="music/faith"/>
    <n v="159.33000000000001"/>
    <x v="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s v="GB"/>
    <s v="GBP"/>
    <n v="1491768000"/>
    <n v="1489097112"/>
    <b v="0"/>
    <n v="8"/>
    <b v="0"/>
    <s v="music/faith"/>
    <n v="35"/>
    <x v="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s v="US"/>
    <s v="USD"/>
    <n v="1490589360"/>
    <n v="1488038674"/>
    <b v="0"/>
    <n v="1"/>
    <b v="0"/>
    <s v="music/faith"/>
    <n v="5"/>
    <x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s v="US"/>
    <s v="USD"/>
    <n v="1491786000"/>
    <n v="1488847514"/>
    <b v="0"/>
    <n v="23"/>
    <b v="0"/>
    <s v="music/faith"/>
    <n v="61.09"/>
    <x v="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US"/>
    <s v="USD"/>
    <n v="1491007211"/>
    <n v="1488418811"/>
    <b v="0"/>
    <n v="0"/>
    <b v="0"/>
    <s v="music/faith"/>
    <s v="N/A"/>
    <x v="3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s v="US"/>
    <s v="USD"/>
    <n v="1491781648"/>
    <n v="1489193248"/>
    <b v="0"/>
    <n v="22"/>
    <b v="0"/>
    <s v="music/faith"/>
    <n v="114.82"/>
    <x v="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US"/>
    <s v="USD"/>
    <n v="1490499180"/>
    <n v="1488430760"/>
    <b v="0"/>
    <n v="0"/>
    <b v="0"/>
    <s v="music/faith"/>
    <s v="N/A"/>
    <x v="3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s v="US"/>
    <s v="USD"/>
    <n v="1491943445"/>
    <n v="1489351445"/>
    <b v="0"/>
    <n v="4"/>
    <b v="0"/>
    <s v="music/faith"/>
    <n v="54"/>
    <x v="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s v="US"/>
    <s v="USD"/>
    <n v="1491019200"/>
    <n v="1488418990"/>
    <b v="0"/>
    <n v="79"/>
    <b v="0"/>
    <s v="music/faith"/>
    <n v="65.97"/>
    <x v="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s v="US"/>
    <s v="USD"/>
    <n v="1421337405"/>
    <n v="1418745405"/>
    <b v="0"/>
    <n v="2"/>
    <b v="0"/>
    <s v="music/faith"/>
    <n v="5"/>
    <x v="2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s v="US"/>
    <s v="USD"/>
    <n v="1427745150"/>
    <n v="1425156750"/>
    <b v="0"/>
    <n v="1"/>
    <b v="0"/>
    <s v="music/faith"/>
    <n v="1"/>
    <x v="2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s v="US"/>
    <s v="USD"/>
    <n v="1441003537"/>
    <n v="1435819537"/>
    <b v="0"/>
    <n v="2"/>
    <b v="0"/>
    <s v="music/faith"/>
    <n v="25.5"/>
    <x v="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s v="US"/>
    <s v="USD"/>
    <n v="1424056873"/>
    <n v="1421464873"/>
    <b v="0"/>
    <n v="11"/>
    <b v="0"/>
    <s v="music/faith"/>
    <n v="118.36"/>
    <x v="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s v="US"/>
    <s v="USD"/>
    <n v="1441814400"/>
    <n v="1440807846"/>
    <b v="0"/>
    <n v="0"/>
    <b v="0"/>
    <s v="music/faith"/>
    <s v="N/A"/>
    <x v="2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s v="DE"/>
    <s v="EUR"/>
    <n v="1440314472"/>
    <n v="1435130472"/>
    <b v="0"/>
    <n v="0"/>
    <b v="0"/>
    <s v="music/faith"/>
    <s v="N/A"/>
    <x v="2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s v="US"/>
    <s v="USD"/>
    <n v="1459181895"/>
    <n v="1456593495"/>
    <b v="0"/>
    <n v="9"/>
    <b v="0"/>
    <s v="music/faith"/>
    <n v="54.11"/>
    <x v="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s v="US"/>
    <s v="USD"/>
    <n v="1462135706"/>
    <n v="1458679706"/>
    <b v="0"/>
    <n v="0"/>
    <b v="0"/>
    <s v="music/faith"/>
    <s v="N/A"/>
    <x v="2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s v="US"/>
    <s v="USD"/>
    <n v="1409513940"/>
    <n v="1405949514"/>
    <b v="0"/>
    <n v="4"/>
    <b v="0"/>
    <s v="music/faith"/>
    <n v="21.25"/>
    <x v="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s v="DE"/>
    <s v="EUR"/>
    <n v="1453122000"/>
    <n v="1449151888"/>
    <b v="0"/>
    <n v="1"/>
    <b v="0"/>
    <s v="music/faith"/>
    <n v="34"/>
    <x v="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s v="US"/>
    <s v="USD"/>
    <n v="1409585434"/>
    <n v="1406907034"/>
    <b v="0"/>
    <n v="2"/>
    <b v="0"/>
    <s v="music/faith"/>
    <n v="525"/>
    <x v="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s v="US"/>
    <s v="USD"/>
    <n v="1435701353"/>
    <n v="1430517353"/>
    <b v="0"/>
    <n v="0"/>
    <b v="0"/>
    <s v="music/faith"/>
    <s v="N/A"/>
    <x v="2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s v="US"/>
    <s v="USD"/>
    <n v="1412536412"/>
    <n v="1409944412"/>
    <b v="0"/>
    <n v="1"/>
    <b v="0"/>
    <s v="music/faith"/>
    <n v="50"/>
    <x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s v="US"/>
    <s v="USD"/>
    <n v="1430517761"/>
    <n v="1427925761"/>
    <b v="0"/>
    <n v="17"/>
    <b v="0"/>
    <s v="music/faith"/>
    <n v="115.71"/>
    <x v="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s v="US"/>
    <s v="USD"/>
    <n v="1427772120"/>
    <n v="1425186785"/>
    <b v="0"/>
    <n v="2"/>
    <b v="0"/>
    <s v="music/faith"/>
    <n v="5.5"/>
    <x v="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s v="US"/>
    <s v="USD"/>
    <n v="1481295099"/>
    <n v="1477835499"/>
    <b v="0"/>
    <n v="3"/>
    <b v="0"/>
    <s v="music/faith"/>
    <n v="50"/>
    <x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s v="US"/>
    <s v="USD"/>
    <n v="1461211200"/>
    <n v="1459467238"/>
    <b v="0"/>
    <n v="41"/>
    <b v="0"/>
    <s v="music/faith"/>
    <n v="34.020000000000003"/>
    <x v="2"/>
    <x v="4"/>
    <s v="faith"/>
    <x v="1717"/>
    <d v="2016-04-21T04:00:00"/>
  </r>
  <r>
    <n v="1718"/>
    <s v="The Prodigal Son"/>
    <s v="A melody for the galaxy."/>
    <n v="35000"/>
    <n v="75"/>
    <n v="0"/>
    <s v="US"/>
    <s v="USD"/>
    <n v="1463201940"/>
    <n v="1459435149"/>
    <b v="0"/>
    <n v="2"/>
    <b v="0"/>
    <s v="music/faith"/>
    <n v="37.5"/>
    <x v="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s v="US"/>
    <s v="USD"/>
    <n v="1410958191"/>
    <n v="1408366191"/>
    <b v="0"/>
    <n v="3"/>
    <b v="0"/>
    <s v="music/faith"/>
    <n v="11.67"/>
    <x v="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s v="US"/>
    <s v="USD"/>
    <n v="1415562471"/>
    <n v="1412966871"/>
    <b v="0"/>
    <n v="8"/>
    <b v="0"/>
    <s v="music/faith"/>
    <n v="28.13"/>
    <x v="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s v="US"/>
    <s v="USD"/>
    <n v="1449831863"/>
    <n v="1447239863"/>
    <b v="0"/>
    <n v="0"/>
    <b v="0"/>
    <s v="music/faith"/>
    <s v="N/A"/>
    <x v="2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s v="US"/>
    <s v="USD"/>
    <n v="1459642200"/>
    <n v="1456441429"/>
    <b v="0"/>
    <n v="1"/>
    <b v="0"/>
    <s v="music/faith"/>
    <n v="1"/>
    <x v="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s v="US"/>
    <s v="USD"/>
    <n v="1435730400"/>
    <n v="1430855315"/>
    <b v="0"/>
    <n v="3"/>
    <b v="0"/>
    <s v="music/faith"/>
    <n v="216.67"/>
    <x v="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s v="US"/>
    <s v="USD"/>
    <n v="1414707762"/>
    <n v="1412115762"/>
    <b v="0"/>
    <n v="4"/>
    <b v="0"/>
    <s v="music/faith"/>
    <n v="8.75"/>
    <x v="2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s v="US"/>
    <s v="USD"/>
    <n v="1408922049"/>
    <n v="1406330049"/>
    <b v="0"/>
    <n v="9"/>
    <b v="0"/>
    <s v="music/faith"/>
    <n v="62.22"/>
    <x v="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s v="US"/>
    <s v="USD"/>
    <n v="1403906664"/>
    <n v="1401401064"/>
    <b v="0"/>
    <n v="16"/>
    <b v="0"/>
    <s v="music/faith"/>
    <n v="137.25"/>
    <x v="2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s v="GB"/>
    <s v="GBP"/>
    <n v="1428231600"/>
    <n v="1423520177"/>
    <b v="0"/>
    <n v="1"/>
    <b v="0"/>
    <s v="music/faith"/>
    <n v="1"/>
    <x v="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s v="US"/>
    <s v="USD"/>
    <n v="1445439674"/>
    <n v="1442847674"/>
    <b v="0"/>
    <n v="7"/>
    <b v="0"/>
    <s v="music/faith"/>
    <n v="122.14"/>
    <x v="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US"/>
    <s v="USD"/>
    <n v="1465521306"/>
    <n v="1460337306"/>
    <b v="0"/>
    <n v="0"/>
    <b v="0"/>
    <s v="music/faith"/>
    <s v="N/A"/>
    <x v="2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US"/>
    <s v="USD"/>
    <n v="1445738783"/>
    <n v="1443146783"/>
    <b v="0"/>
    <n v="0"/>
    <b v="0"/>
    <s v="music/faith"/>
    <s v="N/A"/>
    <x v="2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s v="US"/>
    <s v="USD"/>
    <n v="1434034800"/>
    <n v="1432849552"/>
    <b v="0"/>
    <n v="0"/>
    <b v="0"/>
    <s v="music/faith"/>
    <s v="N/A"/>
    <x v="2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US"/>
    <s v="USD"/>
    <n v="1452920400"/>
    <n v="1447777481"/>
    <b v="0"/>
    <n v="0"/>
    <b v="0"/>
    <s v="music/faith"/>
    <s v="N/A"/>
    <x v="2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s v="US"/>
    <s v="USD"/>
    <n v="1473802200"/>
    <n v="1472746374"/>
    <b v="0"/>
    <n v="0"/>
    <b v="0"/>
    <s v="music/faith"/>
    <s v="N/A"/>
    <x v="2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s v="US"/>
    <s v="USD"/>
    <n v="1431046356"/>
    <n v="1428454356"/>
    <b v="0"/>
    <n v="1"/>
    <b v="0"/>
    <s v="music/faith"/>
    <n v="1"/>
    <x v="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s v="US"/>
    <s v="USD"/>
    <n v="1470598345"/>
    <n v="1468006345"/>
    <b v="0"/>
    <n v="2"/>
    <b v="0"/>
    <s v="music/faith"/>
    <n v="55"/>
    <x v="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s v="US"/>
    <s v="USD"/>
    <n v="1447018833"/>
    <n v="1444423233"/>
    <b v="0"/>
    <n v="1"/>
    <b v="0"/>
    <s v="music/faith"/>
    <n v="22"/>
    <x v="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s v="US"/>
    <s v="USD"/>
    <n v="1437432392"/>
    <n v="1434840392"/>
    <b v="0"/>
    <n v="15"/>
    <b v="0"/>
    <s v="music/faith"/>
    <n v="56.67"/>
    <x v="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s v="US"/>
    <s v="USD"/>
    <n v="1412283542"/>
    <n v="1409691542"/>
    <b v="0"/>
    <n v="1"/>
    <b v="0"/>
    <s v="music/faith"/>
    <n v="20"/>
    <x v="2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s v="US"/>
    <s v="USD"/>
    <n v="1462391932"/>
    <n v="1457297932"/>
    <b v="0"/>
    <n v="1"/>
    <b v="0"/>
    <s v="music/faith"/>
    <n v="1"/>
    <x v="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s v="US"/>
    <s v="USD"/>
    <n v="1437075422"/>
    <n v="1434483422"/>
    <b v="0"/>
    <n v="0"/>
    <b v="0"/>
    <s v="music/faith"/>
    <s v="N/A"/>
    <x v="2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s v="GB"/>
    <s v="GBP"/>
    <n v="1433948671"/>
    <n v="1430060671"/>
    <b v="0"/>
    <n v="52"/>
    <b v="1"/>
    <s v="photography/photobooks"/>
    <n v="25.58"/>
    <x v="0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s v="US"/>
    <s v="USD"/>
    <n v="1483822800"/>
    <n v="1481058170"/>
    <b v="0"/>
    <n v="34"/>
    <b v="1"/>
    <s v="photography/photobooks"/>
    <n v="63.97"/>
    <x v="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s v="US"/>
    <s v="USD"/>
    <n v="1472270340"/>
    <n v="1470348775"/>
    <b v="0"/>
    <n v="67"/>
    <b v="1"/>
    <s v="photography/photobooks"/>
    <n v="89.93"/>
    <x v="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s v="GB"/>
    <s v="GBP"/>
    <n v="1425821477"/>
    <n v="1421937077"/>
    <b v="0"/>
    <n v="70"/>
    <b v="1"/>
    <s v="photography/photobooks"/>
    <n v="93.07"/>
    <x v="0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s v="US"/>
    <s v="USD"/>
    <n v="1482372000"/>
    <n v="1479276838"/>
    <b v="0"/>
    <n v="89"/>
    <b v="1"/>
    <s v="photography/photobooks"/>
    <n v="89.67"/>
    <x v="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s v="US"/>
    <s v="USD"/>
    <n v="1479952800"/>
    <n v="1477368867"/>
    <b v="0"/>
    <n v="107"/>
    <b v="1"/>
    <s v="photography/photobooks"/>
    <n v="207.62"/>
    <x v="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s v="GB"/>
    <s v="GBP"/>
    <n v="1447426800"/>
    <n v="1444904830"/>
    <b v="0"/>
    <n v="159"/>
    <b v="1"/>
    <s v="photography/photobooks"/>
    <n v="59.41"/>
    <x v="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s v="CA"/>
    <s v="CAD"/>
    <n v="1441234143"/>
    <n v="1438642143"/>
    <b v="0"/>
    <n v="181"/>
    <b v="1"/>
    <s v="photography/photobooks"/>
    <n v="358.97"/>
    <x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s v="LU"/>
    <s v="EUR"/>
    <n v="1488394800"/>
    <n v="1485213921"/>
    <b v="0"/>
    <n v="131"/>
    <b v="1"/>
    <s v="photography/photobooks"/>
    <n v="94.74"/>
    <x v="0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s v="US"/>
    <s v="USD"/>
    <n v="1461096304"/>
    <n v="1458936304"/>
    <b v="0"/>
    <n v="125"/>
    <b v="1"/>
    <s v="photography/photobooks"/>
    <n v="80.650000000000006"/>
    <x v="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s v="US"/>
    <s v="USD"/>
    <n v="1426787123"/>
    <n v="1424198723"/>
    <b v="0"/>
    <n v="61"/>
    <b v="1"/>
    <s v="photography/photobooks"/>
    <n v="168.69"/>
    <x v="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s v="GB"/>
    <s v="GBP"/>
    <n v="1476425082"/>
    <n v="1473833082"/>
    <b v="0"/>
    <n v="90"/>
    <b v="1"/>
    <s v="photography/photobooks"/>
    <n v="34.69"/>
    <x v="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s v="DK"/>
    <s v="DKK"/>
    <n v="1458579568"/>
    <n v="1455991168"/>
    <b v="0"/>
    <n v="35"/>
    <b v="1"/>
    <s v="photography/photobooks"/>
    <n v="462.86"/>
    <x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s v="CA"/>
    <s v="CAD"/>
    <n v="1428091353"/>
    <n v="1425502953"/>
    <b v="0"/>
    <n v="90"/>
    <b v="1"/>
    <s v="photography/photobooks"/>
    <n v="104.39"/>
    <x v="0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s v="US"/>
    <s v="USD"/>
    <n v="1444071361"/>
    <n v="1441479361"/>
    <b v="0"/>
    <n v="4"/>
    <b v="1"/>
    <s v="photography/photobooks"/>
    <n v="7.5"/>
    <x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s v="US"/>
    <s v="USD"/>
    <n v="1472443269"/>
    <n v="1468987269"/>
    <b v="0"/>
    <n v="120"/>
    <b v="1"/>
    <s v="photography/photobooks"/>
    <n v="47.13"/>
    <x v="0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s v="US"/>
    <s v="USD"/>
    <n v="1485631740"/>
    <n v="1483041083"/>
    <b v="0"/>
    <n v="14"/>
    <b v="1"/>
    <s v="photography/photobooks"/>
    <n v="414.29"/>
    <x v="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s v="US"/>
    <s v="USD"/>
    <n v="1468536992"/>
    <n v="1463352992"/>
    <b v="0"/>
    <n v="27"/>
    <b v="1"/>
    <s v="photography/photobooks"/>
    <n v="42.48"/>
    <x v="0"/>
    <x v="8"/>
    <s v="photobooks"/>
    <x v="1758"/>
    <d v="2016-07-14T22:56:32"/>
  </r>
  <r>
    <n v="1759"/>
    <s v="Death Valley"/>
    <s v="Death Valley will be the first photo book of Andi State"/>
    <n v="5000"/>
    <n v="5330"/>
    <n v="107"/>
    <s v="US"/>
    <s v="USD"/>
    <n v="1427309629"/>
    <n v="1425585229"/>
    <b v="0"/>
    <n v="49"/>
    <b v="1"/>
    <s v="photography/photobooks"/>
    <n v="108.78"/>
    <x v="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s v="US"/>
    <s v="USD"/>
    <n v="1456416513"/>
    <n v="1454688513"/>
    <b v="0"/>
    <n v="102"/>
    <b v="1"/>
    <s v="photography/photobooks"/>
    <n v="81.099999999999994"/>
    <x v="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s v="GB"/>
    <s v="GBP"/>
    <n v="1442065060"/>
    <n v="1437745060"/>
    <b v="0"/>
    <n v="3"/>
    <b v="1"/>
    <s v="photography/photobooks"/>
    <n v="51.67"/>
    <x v="0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s v="US"/>
    <s v="USD"/>
    <n v="1457739245"/>
    <n v="1455147245"/>
    <b v="0"/>
    <n v="25"/>
    <b v="1"/>
    <s v="photography/photobooks"/>
    <n v="35.4"/>
    <x v="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s v="US"/>
    <s v="USD"/>
    <n v="1477255840"/>
    <n v="1474663840"/>
    <b v="0"/>
    <n v="118"/>
    <b v="1"/>
    <s v="photography/photobooks"/>
    <n v="103.64"/>
    <x v="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s v="GB"/>
    <s v="GBP"/>
    <n v="1407065979"/>
    <n v="1404560379"/>
    <b v="1"/>
    <n v="39"/>
    <b v="0"/>
    <s v="photography/photobooks"/>
    <n v="55.28"/>
    <x v="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s v="US"/>
    <s v="USD"/>
    <n v="1407972712"/>
    <n v="1405380712"/>
    <b v="1"/>
    <n v="103"/>
    <b v="0"/>
    <s v="photography/photobooks"/>
    <n v="72.17"/>
    <x v="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s v="AU"/>
    <s v="AUD"/>
    <n v="1408999088"/>
    <n v="1407184688"/>
    <b v="1"/>
    <n v="0"/>
    <b v="0"/>
    <s v="photography/photobooks"/>
    <s v="N/A"/>
    <x v="2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s v="US"/>
    <s v="USD"/>
    <n v="1407080884"/>
    <n v="1404488884"/>
    <b v="1"/>
    <n v="39"/>
    <b v="0"/>
    <s v="photography/photobooks"/>
    <n v="58.62"/>
    <x v="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s v="US"/>
    <s v="USD"/>
    <n v="1411824444"/>
    <n v="1406640444"/>
    <b v="1"/>
    <n v="15"/>
    <b v="0"/>
    <s v="photography/photobooks"/>
    <n v="12.47"/>
    <x v="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s v="US"/>
    <s v="USD"/>
    <n v="1421177959"/>
    <n v="1418585959"/>
    <b v="1"/>
    <n v="22"/>
    <b v="0"/>
    <s v="photography/photobooks"/>
    <n v="49.14"/>
    <x v="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s v="US"/>
    <s v="USD"/>
    <n v="1413312194"/>
    <n v="1410288194"/>
    <b v="1"/>
    <n v="92"/>
    <b v="0"/>
    <s v="photography/photobooks"/>
    <n v="150.5"/>
    <x v="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s v="GB"/>
    <s v="GBP"/>
    <n v="1414107040"/>
    <n v="1411515040"/>
    <b v="1"/>
    <n v="25"/>
    <b v="0"/>
    <s v="photography/photobooks"/>
    <n v="35.799999999999997"/>
    <x v="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s v="GB"/>
    <s v="GBP"/>
    <n v="1404666836"/>
    <n v="1399482836"/>
    <b v="1"/>
    <n v="19"/>
    <b v="0"/>
    <s v="photography/photobooks"/>
    <n v="45.16"/>
    <x v="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s v="US"/>
    <s v="USD"/>
    <n v="1421691298"/>
    <n v="1417803298"/>
    <b v="1"/>
    <n v="19"/>
    <b v="0"/>
    <s v="photography/photobooks"/>
    <n v="98.79"/>
    <x v="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s v="US"/>
    <s v="USD"/>
    <n v="1417273140"/>
    <n v="1413609292"/>
    <b v="1"/>
    <n v="13"/>
    <b v="0"/>
    <s v="photography/photobooks"/>
    <n v="88.31"/>
    <x v="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s v="US"/>
    <s v="USD"/>
    <n v="1414193160"/>
    <n v="1410305160"/>
    <b v="1"/>
    <n v="124"/>
    <b v="0"/>
    <s v="photography/photobooks"/>
    <n v="170.63"/>
    <x v="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s v="GB"/>
    <s v="GBP"/>
    <n v="1414623471"/>
    <n v="1411513071"/>
    <b v="1"/>
    <n v="4"/>
    <b v="0"/>
    <s v="photography/photobooks"/>
    <n v="83.75"/>
    <x v="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s v="NL"/>
    <s v="EUR"/>
    <n v="1424421253"/>
    <n v="1421829253"/>
    <b v="1"/>
    <n v="10"/>
    <b v="0"/>
    <s v="photography/photobooks"/>
    <n v="65.099999999999994"/>
    <x v="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s v="US"/>
    <s v="USD"/>
    <n v="1427485395"/>
    <n v="1423600995"/>
    <b v="1"/>
    <n v="15"/>
    <b v="0"/>
    <s v="photography/photobooks"/>
    <n v="66.33"/>
    <x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s v="US"/>
    <s v="USD"/>
    <n v="1472834180"/>
    <n v="1470242180"/>
    <b v="1"/>
    <n v="38"/>
    <b v="0"/>
    <s v="photography/photobooks"/>
    <n v="104.89"/>
    <x v="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s v="US"/>
    <s v="USD"/>
    <n v="1467469510"/>
    <n v="1462285510"/>
    <b v="1"/>
    <n v="152"/>
    <b v="0"/>
    <s v="photography/photobooks"/>
    <n v="78.44"/>
    <x v="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s v="US"/>
    <s v="USD"/>
    <n v="1473950945"/>
    <n v="1471272545"/>
    <b v="1"/>
    <n v="24"/>
    <b v="0"/>
    <s v="photography/photobooks"/>
    <n v="59.04"/>
    <x v="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s v="US"/>
    <s v="USD"/>
    <n v="1456062489"/>
    <n v="1453211289"/>
    <b v="1"/>
    <n v="76"/>
    <b v="0"/>
    <s v="photography/photobooks"/>
    <n v="71.34"/>
    <x v="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s v="US"/>
    <s v="USD"/>
    <n v="1432248478"/>
    <n v="1429656478"/>
    <b v="1"/>
    <n v="185"/>
    <b v="0"/>
    <s v="photography/photobooks"/>
    <n v="51.23"/>
    <x v="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s v="US"/>
    <s v="USD"/>
    <n v="1422674700"/>
    <n v="1419954240"/>
    <b v="1"/>
    <n v="33"/>
    <b v="0"/>
    <s v="photography/photobooks"/>
    <n v="60.24"/>
    <x v="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s v="US"/>
    <s v="USD"/>
    <n v="1413417600"/>
    <n v="1410750855"/>
    <b v="1"/>
    <n v="108"/>
    <b v="0"/>
    <s v="photography/photobooks"/>
    <n v="44.94"/>
    <x v="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s v="NL"/>
    <s v="EUR"/>
    <n v="1418649177"/>
    <n v="1416057177"/>
    <b v="1"/>
    <n v="29"/>
    <b v="0"/>
    <s v="photography/photobooks"/>
    <n v="31.21"/>
    <x v="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s v="US"/>
    <s v="USD"/>
    <n v="1428158637"/>
    <n v="1425570237"/>
    <b v="1"/>
    <n v="24"/>
    <b v="0"/>
    <s v="photography/photobooks"/>
    <n v="63.88"/>
    <x v="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s v="GB"/>
    <s v="GBP"/>
    <n v="1414795542"/>
    <n v="1412203542"/>
    <b v="1"/>
    <n v="4"/>
    <b v="0"/>
    <s v="photography/photobooks"/>
    <n v="19"/>
    <x v="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s v="US"/>
    <s v="USD"/>
    <n v="1421042403"/>
    <n v="1415858403"/>
    <b v="1"/>
    <n v="4"/>
    <b v="0"/>
    <s v="photography/photobooks"/>
    <n v="10"/>
    <x v="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s v="US"/>
    <s v="USD"/>
    <n v="1423152678"/>
    <n v="1420560678"/>
    <b v="1"/>
    <n v="15"/>
    <b v="0"/>
    <s v="photography/photobooks"/>
    <n v="109.07"/>
    <x v="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s v="GB"/>
    <s v="GBP"/>
    <n v="1422553565"/>
    <n v="1417369565"/>
    <b v="1"/>
    <n v="4"/>
    <b v="0"/>
    <s v="photography/photobooks"/>
    <n v="26.75"/>
    <x v="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s v="US"/>
    <s v="USD"/>
    <n v="1439189940"/>
    <n v="1435970682"/>
    <b v="1"/>
    <n v="139"/>
    <b v="0"/>
    <s v="photography/photobooks"/>
    <n v="109.94"/>
    <x v="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s v="AU"/>
    <s v="AUD"/>
    <n v="1417127040"/>
    <n v="1414531440"/>
    <b v="1"/>
    <n v="2"/>
    <b v="0"/>
    <s v="photography/photobooks"/>
    <n v="20"/>
    <x v="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s v="US"/>
    <s v="USD"/>
    <n v="1423660422"/>
    <n v="1420636422"/>
    <b v="1"/>
    <n v="18"/>
    <b v="0"/>
    <s v="photography/photobooks"/>
    <n v="55.39"/>
    <x v="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s v="DE"/>
    <s v="EUR"/>
    <n v="1476460800"/>
    <n v="1473922541"/>
    <b v="1"/>
    <n v="81"/>
    <b v="0"/>
    <s v="photography/photobooks"/>
    <n v="133.9"/>
    <x v="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s v="GB"/>
    <s v="GBP"/>
    <n v="1469356366"/>
    <n v="1464172366"/>
    <b v="1"/>
    <n v="86"/>
    <b v="0"/>
    <s v="photography/photobooks"/>
    <n v="48.72"/>
    <x v="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s v="US"/>
    <s v="USD"/>
    <n v="1481809189"/>
    <n v="1479217189"/>
    <b v="1"/>
    <n v="140"/>
    <b v="0"/>
    <s v="photography/photobooks"/>
    <n v="48.25"/>
    <x v="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s v="US"/>
    <s v="USD"/>
    <n v="1454572233"/>
    <n v="1449388233"/>
    <b v="1"/>
    <n v="37"/>
    <b v="0"/>
    <s v="photography/photobooks"/>
    <n v="58.97"/>
    <x v="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s v="GB"/>
    <s v="GBP"/>
    <n v="1415740408"/>
    <n v="1414008808"/>
    <b v="1"/>
    <n v="6"/>
    <b v="0"/>
    <s v="photography/photobooks"/>
    <n v="11.64"/>
    <x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s v="GB"/>
    <s v="GBP"/>
    <n v="1476109970"/>
    <n v="1473517970"/>
    <b v="1"/>
    <n v="113"/>
    <b v="0"/>
    <s v="photography/photobooks"/>
    <n v="83.72"/>
    <x v="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s v="GB"/>
    <s v="GBP"/>
    <n v="1450181400"/>
    <n v="1447429868"/>
    <b v="1"/>
    <n v="37"/>
    <b v="0"/>
    <s v="photography/photobooks"/>
    <n v="63.65"/>
    <x v="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s v="DE"/>
    <s v="EUR"/>
    <n v="1435442340"/>
    <n v="1433416830"/>
    <b v="1"/>
    <n v="18"/>
    <b v="0"/>
    <s v="photography/photobooks"/>
    <n v="94.28"/>
    <x v="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s v="US"/>
    <s v="USD"/>
    <n v="1423878182"/>
    <n v="1421199782"/>
    <b v="1"/>
    <n v="75"/>
    <b v="0"/>
    <s v="photography/photobooks"/>
    <n v="71.87"/>
    <x v="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s v="US"/>
    <s v="USD"/>
    <n v="1447521404"/>
    <n v="1444061804"/>
    <b v="1"/>
    <n v="52"/>
    <b v="0"/>
    <s v="photography/photobooks"/>
    <n v="104.85"/>
    <x v="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s v="DE"/>
    <s v="EUR"/>
    <n v="1443808800"/>
    <n v="1441048658"/>
    <b v="1"/>
    <n v="122"/>
    <b v="0"/>
    <s v="photography/photobooks"/>
    <n v="67.14"/>
    <x v="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s v="GB"/>
    <s v="GBP"/>
    <n v="1412090349"/>
    <n v="1409066349"/>
    <b v="1"/>
    <n v="8"/>
    <b v="0"/>
    <s v="photography/photobooks"/>
    <n v="73.88"/>
    <x v="2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s v="US"/>
    <s v="USD"/>
    <n v="1411868313"/>
    <n v="1409276313"/>
    <b v="1"/>
    <n v="8"/>
    <b v="0"/>
    <s v="photography/photobooks"/>
    <n v="69.13"/>
    <x v="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s v="US"/>
    <s v="USD"/>
    <n v="1486830030"/>
    <n v="1483806030"/>
    <b v="1"/>
    <n v="96"/>
    <b v="0"/>
    <s v="photography/photobooks"/>
    <n v="120.77"/>
    <x v="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s v="CA"/>
    <s v="CAD"/>
    <n v="1425246439"/>
    <n v="1422222439"/>
    <b v="1"/>
    <n v="9"/>
    <b v="0"/>
    <s v="photography/photobooks"/>
    <n v="42.22"/>
    <x v="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s v="US"/>
    <s v="USD"/>
    <n v="1408657826"/>
    <n v="1407621026"/>
    <b v="0"/>
    <n v="2"/>
    <b v="0"/>
    <s v="photography/photobooks"/>
    <n v="7.5"/>
    <x v="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s v="US"/>
    <s v="USD"/>
    <n v="1414123200"/>
    <n v="1408962270"/>
    <b v="0"/>
    <n v="26"/>
    <b v="0"/>
    <s v="photography/photobooks"/>
    <n v="1.54"/>
    <x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s v="GB"/>
    <s v="GBP"/>
    <n v="1467531536"/>
    <n v="1464939536"/>
    <b v="0"/>
    <n v="23"/>
    <b v="0"/>
    <s v="photography/photobooks"/>
    <n v="37.61"/>
    <x v="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s v="GB"/>
    <s v="GBP"/>
    <n v="1407532812"/>
    <n v="1404940812"/>
    <b v="0"/>
    <n v="0"/>
    <b v="0"/>
    <s v="photography/photobooks"/>
    <s v="N/A"/>
    <x v="2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s v="GB"/>
    <s v="GBP"/>
    <n v="1425108736"/>
    <n v="1422516736"/>
    <b v="0"/>
    <n v="140"/>
    <b v="0"/>
    <s v="photography/photobooks"/>
    <n v="42.16"/>
    <x v="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s v="US"/>
    <s v="USD"/>
    <n v="1435787137"/>
    <n v="1434577537"/>
    <b v="0"/>
    <n v="0"/>
    <b v="0"/>
    <s v="photography/photobooks"/>
    <s v="N/A"/>
    <x v="2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s v="CH"/>
    <s v="CHF"/>
    <n v="1469473200"/>
    <n v="1467061303"/>
    <b v="0"/>
    <n v="6"/>
    <b v="0"/>
    <s v="photography/photobooks"/>
    <n v="84.83"/>
    <x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s v="US"/>
    <s v="USD"/>
    <n v="1485759540"/>
    <n v="1480607607"/>
    <b v="0"/>
    <n v="100"/>
    <b v="0"/>
    <s v="photography/photobooks"/>
    <n v="94.19"/>
    <x v="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s v="US"/>
    <s v="USD"/>
    <n v="1428035850"/>
    <n v="1425447450"/>
    <b v="0"/>
    <n v="0"/>
    <b v="0"/>
    <s v="photography/photobooks"/>
    <s v="N/A"/>
    <x v="2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s v="US"/>
    <s v="USD"/>
    <n v="1406743396"/>
    <n v="1404151396"/>
    <b v="0"/>
    <n v="4"/>
    <b v="0"/>
    <s v="photography/photobooks"/>
    <n v="6.25"/>
    <x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s v="US"/>
    <s v="USD"/>
    <n v="1427850090"/>
    <n v="1425261690"/>
    <b v="0"/>
    <n v="8"/>
    <b v="0"/>
    <s v="photography/photobooks"/>
    <n v="213.38"/>
    <x v="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s v="US"/>
    <s v="USD"/>
    <n v="1330760367"/>
    <n v="1326872367"/>
    <b v="0"/>
    <n v="57"/>
    <b v="1"/>
    <s v="music/rock"/>
    <n v="59.16"/>
    <x v="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s v="CA"/>
    <s v="CAD"/>
    <n v="1391194860"/>
    <n v="1388084862"/>
    <b v="0"/>
    <n v="11"/>
    <b v="1"/>
    <s v="music/rock"/>
    <n v="27.27"/>
    <x v="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s v="US"/>
    <s v="USD"/>
    <n v="1351095976"/>
    <n v="1348503976"/>
    <b v="0"/>
    <n v="33"/>
    <b v="1"/>
    <s v="music/rock"/>
    <n v="24.58"/>
    <x v="0"/>
    <x v="4"/>
    <s v="rock"/>
    <x v="1823"/>
    <d v="2012-10-24T16:26:16"/>
  </r>
  <r>
    <n v="1824"/>
    <s v="Tin Man's Broken Wisdom Fund"/>
    <s v="cd fund raiser"/>
    <n v="3000"/>
    <n v="3002"/>
    <n v="100"/>
    <s v="US"/>
    <s v="USD"/>
    <n v="1389146880"/>
    <n v="1387403967"/>
    <b v="0"/>
    <n v="40"/>
    <b v="1"/>
    <s v="music/rock"/>
    <n v="75.05"/>
    <x v="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s v="US"/>
    <s v="USD"/>
    <n v="1373572903"/>
    <n v="1371585703"/>
    <b v="0"/>
    <n v="50"/>
    <b v="1"/>
    <s v="music/rock"/>
    <n v="42.02"/>
    <x v="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s v="US"/>
    <s v="USD"/>
    <n v="1392675017"/>
    <n v="1390083017"/>
    <b v="0"/>
    <n v="38"/>
    <b v="1"/>
    <s v="music/rock"/>
    <n v="53.16"/>
    <x v="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s v="US"/>
    <s v="USD"/>
    <n v="1299138561"/>
    <n v="1294818561"/>
    <b v="0"/>
    <n v="96"/>
    <b v="1"/>
    <s v="music/rock"/>
    <n v="83.89"/>
    <x v="0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s v="US"/>
    <s v="USD"/>
    <n v="1399672800"/>
    <n v="1396906530"/>
    <b v="0"/>
    <n v="48"/>
    <b v="1"/>
    <s v="music/rock"/>
    <n v="417.33"/>
    <x v="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s v="US"/>
    <s v="USD"/>
    <n v="1295647200"/>
    <n v="1291428371"/>
    <b v="0"/>
    <n v="33"/>
    <b v="1"/>
    <s v="music/rock"/>
    <n v="75.77"/>
    <x v="0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s v="US"/>
    <s v="USD"/>
    <n v="1393259107"/>
    <n v="1390667107"/>
    <b v="0"/>
    <n v="226"/>
    <b v="1"/>
    <s v="music/rock"/>
    <n v="67.39"/>
    <x v="0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s v="US"/>
    <s v="USD"/>
    <n v="1336866863"/>
    <n v="1335570863"/>
    <b v="0"/>
    <n v="14"/>
    <b v="1"/>
    <s v="music/rock"/>
    <n v="73.569999999999993"/>
    <x v="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s v="US"/>
    <s v="USD"/>
    <n v="1299243427"/>
    <n v="1296651427"/>
    <b v="0"/>
    <n v="20"/>
    <b v="1"/>
    <s v="music/rock"/>
    <n v="25"/>
    <x v="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s v="US"/>
    <s v="USD"/>
    <n v="1362211140"/>
    <n v="1359421403"/>
    <b v="0"/>
    <n v="25"/>
    <b v="1"/>
    <s v="music/rock"/>
    <n v="42"/>
    <x v="0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s v="US"/>
    <s v="USD"/>
    <n v="1422140895"/>
    <n v="1418684895"/>
    <b v="0"/>
    <n v="90"/>
    <b v="1"/>
    <s v="music/rock"/>
    <n v="131.16999999999999"/>
    <x v="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s v="GB"/>
    <s v="GBP"/>
    <n v="1459439471"/>
    <n v="1456851071"/>
    <b v="0"/>
    <n v="11"/>
    <b v="1"/>
    <s v="music/rock"/>
    <n v="47.27"/>
    <x v="0"/>
    <x v="4"/>
    <s v="rock"/>
    <x v="1835"/>
    <d v="2016-03-31T15:51:11"/>
  </r>
  <r>
    <n v="1836"/>
    <s v="KICKSTART OUR &lt;+3"/>
    <s v="Help fund our 2013 Sound &amp; Lighting Touring rig!"/>
    <n v="5000"/>
    <n v="10017"/>
    <n v="200"/>
    <s v="US"/>
    <s v="USD"/>
    <n v="1361129129"/>
    <n v="1359660329"/>
    <b v="0"/>
    <n v="55"/>
    <b v="1"/>
    <s v="music/rock"/>
    <n v="182.13"/>
    <x v="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s v="US"/>
    <s v="USD"/>
    <n v="1332029335"/>
    <n v="1326848935"/>
    <b v="0"/>
    <n v="30"/>
    <b v="1"/>
    <s v="music/rock"/>
    <n v="61.37"/>
    <x v="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s v="US"/>
    <s v="USD"/>
    <n v="1317438000"/>
    <n v="1314989557"/>
    <b v="0"/>
    <n v="28"/>
    <b v="1"/>
    <s v="music/rock"/>
    <n v="35.770000000000003"/>
    <x v="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s v="US"/>
    <s v="USD"/>
    <n v="1475342382"/>
    <n v="1472750382"/>
    <b v="0"/>
    <n v="45"/>
    <b v="1"/>
    <s v="music/rock"/>
    <n v="45.62"/>
    <x v="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s v="US"/>
    <s v="USD"/>
    <n v="1367902740"/>
    <n v="1366251510"/>
    <b v="0"/>
    <n v="13"/>
    <b v="1"/>
    <s v="music/rock"/>
    <n v="75.38"/>
    <x v="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s v="US"/>
    <s v="USD"/>
    <n v="1400561940"/>
    <n v="1397679445"/>
    <b v="0"/>
    <n v="40"/>
    <b v="1"/>
    <s v="music/rock"/>
    <n v="50.88"/>
    <x v="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s v="US"/>
    <s v="USD"/>
    <n v="1425275940"/>
    <n v="1422371381"/>
    <b v="0"/>
    <n v="21"/>
    <b v="1"/>
    <s v="music/rock"/>
    <n v="119.29"/>
    <x v="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s v="US"/>
    <s v="USD"/>
    <n v="1298245954"/>
    <n v="1295653954"/>
    <b v="0"/>
    <n v="134"/>
    <b v="1"/>
    <s v="music/rock"/>
    <n v="92.54"/>
    <x v="0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s v="US"/>
    <s v="USD"/>
    <n v="1307761200"/>
    <n v="1304464914"/>
    <b v="0"/>
    <n v="20"/>
    <b v="1"/>
    <s v="music/rock"/>
    <n v="76.05"/>
    <x v="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s v="US"/>
    <s v="USD"/>
    <n v="1466139300"/>
    <n v="1464854398"/>
    <b v="0"/>
    <n v="19"/>
    <b v="1"/>
    <s v="music/rock"/>
    <n v="52.63"/>
    <x v="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s v="US"/>
    <s v="USD"/>
    <n v="1355585777"/>
    <n v="1352993777"/>
    <b v="0"/>
    <n v="209"/>
    <b v="1"/>
    <s v="music/rock"/>
    <n v="98.99"/>
    <x v="0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s v="US"/>
    <s v="USD"/>
    <n v="1429594832"/>
    <n v="1427780432"/>
    <b v="0"/>
    <n v="38"/>
    <b v="1"/>
    <s v="music/rock"/>
    <n v="79.53"/>
    <x v="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s v="US"/>
    <s v="USD"/>
    <n v="1312095540"/>
    <n v="1306608888"/>
    <b v="0"/>
    <n v="24"/>
    <b v="1"/>
    <s v="music/rock"/>
    <n v="134.21"/>
    <x v="0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s v="US"/>
    <s v="USD"/>
    <n v="1350505059"/>
    <n v="1347913059"/>
    <b v="0"/>
    <n v="8"/>
    <b v="1"/>
    <s v="music/rock"/>
    <n v="37.630000000000003"/>
    <x v="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s v="US"/>
    <s v="USD"/>
    <n v="1405033300"/>
    <n v="1402441300"/>
    <b v="0"/>
    <n v="179"/>
    <b v="1"/>
    <s v="music/rock"/>
    <n v="51.04"/>
    <x v="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s v="US"/>
    <s v="USD"/>
    <n v="1406509200"/>
    <n v="1404769538"/>
    <b v="0"/>
    <n v="26"/>
    <b v="1"/>
    <s v="music/rock"/>
    <n v="50.04"/>
    <x v="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s v="US"/>
    <s v="USD"/>
    <n v="1429920000"/>
    <n v="1426703452"/>
    <b v="0"/>
    <n v="131"/>
    <b v="1"/>
    <s v="music/rock"/>
    <n v="133.93"/>
    <x v="0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s v="US"/>
    <s v="USD"/>
    <n v="1352860017"/>
    <n v="1348536417"/>
    <b v="0"/>
    <n v="14"/>
    <b v="1"/>
    <s v="music/rock"/>
    <n v="58.21"/>
    <x v="0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s v="US"/>
    <s v="USD"/>
    <n v="1369355437"/>
    <n v="1366763437"/>
    <b v="0"/>
    <n v="174"/>
    <b v="1"/>
    <s v="music/rock"/>
    <n v="88.04"/>
    <x v="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s v="CA"/>
    <s v="CAD"/>
    <n v="1389012940"/>
    <n v="1385124940"/>
    <b v="0"/>
    <n v="191"/>
    <b v="1"/>
    <s v="music/rock"/>
    <n v="70.58"/>
    <x v="0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s v="US"/>
    <s v="USD"/>
    <n v="1405715472"/>
    <n v="1403901072"/>
    <b v="0"/>
    <n v="38"/>
    <b v="1"/>
    <s v="music/rock"/>
    <n v="53.29"/>
    <x v="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s v="US"/>
    <s v="USD"/>
    <n v="1410546413"/>
    <n v="1407954413"/>
    <b v="0"/>
    <n v="22"/>
    <b v="1"/>
    <s v="music/rock"/>
    <n v="136.36000000000001"/>
    <x v="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s v="US"/>
    <s v="USD"/>
    <n v="1324014521"/>
    <n v="1318826921"/>
    <b v="0"/>
    <n v="149"/>
    <b v="1"/>
    <s v="music/rock"/>
    <n v="40.549999999999997"/>
    <x v="0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s v="US"/>
    <s v="USD"/>
    <n v="1316716129"/>
    <n v="1314124129"/>
    <b v="0"/>
    <n v="56"/>
    <b v="1"/>
    <s v="music/rock"/>
    <n v="70.63"/>
    <x v="0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s v="US"/>
    <s v="USD"/>
    <n v="1391706084"/>
    <n v="1389891684"/>
    <b v="0"/>
    <n v="19"/>
    <b v="1"/>
    <s v="music/rock"/>
    <n v="52.68"/>
    <x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GB"/>
    <s v="GBP"/>
    <n v="1422256341"/>
    <n v="1419664341"/>
    <b v="0"/>
    <n v="0"/>
    <b v="0"/>
    <s v="games/mobile games"/>
    <s v="N/A"/>
    <x v="2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s v="US"/>
    <s v="USD"/>
    <n v="1488958200"/>
    <n v="1484912974"/>
    <b v="0"/>
    <n v="16"/>
    <b v="0"/>
    <s v="games/mobile games"/>
    <n v="90.94"/>
    <x v="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s v="US"/>
    <s v="USD"/>
    <n v="1402600085"/>
    <n v="1400008085"/>
    <b v="0"/>
    <n v="2"/>
    <b v="0"/>
    <s v="games/mobile games"/>
    <n v="5"/>
    <x v="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s v="US"/>
    <s v="USD"/>
    <n v="1399223500"/>
    <n v="1396631500"/>
    <b v="0"/>
    <n v="48"/>
    <b v="0"/>
    <s v="games/mobile games"/>
    <n v="58.08"/>
    <x v="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s v="GB"/>
    <s v="GBP"/>
    <n v="1478425747"/>
    <n v="1475398147"/>
    <b v="0"/>
    <n v="2"/>
    <b v="0"/>
    <s v="games/mobile games"/>
    <n v="2"/>
    <x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s v="US"/>
    <s v="USD"/>
    <n v="1488340800"/>
    <n v="1483768497"/>
    <b v="0"/>
    <n v="2"/>
    <b v="0"/>
    <s v="games/mobile games"/>
    <n v="62.5"/>
    <x v="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s v="US"/>
    <s v="USD"/>
    <n v="1478383912"/>
    <n v="1475791912"/>
    <b v="0"/>
    <n v="1"/>
    <b v="0"/>
    <s v="games/mobile games"/>
    <n v="10"/>
    <x v="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s v="US"/>
    <s v="USD"/>
    <n v="1450166340"/>
    <n v="1448044925"/>
    <b v="0"/>
    <n v="17"/>
    <b v="0"/>
    <s v="games/mobile games"/>
    <n v="71.59"/>
    <x v="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US"/>
    <s v="USD"/>
    <n v="1483488249"/>
    <n v="1480896249"/>
    <b v="0"/>
    <n v="0"/>
    <b v="0"/>
    <s v="games/mobile games"/>
    <s v="N/A"/>
    <x v="2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s v="US"/>
    <s v="USD"/>
    <n v="1454213820"/>
    <n v="1451723535"/>
    <b v="0"/>
    <n v="11"/>
    <b v="0"/>
    <s v="games/mobile games"/>
    <n v="32.82"/>
    <x v="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s v="US"/>
    <s v="USD"/>
    <n v="1416512901"/>
    <n v="1413053301"/>
    <b v="0"/>
    <n v="95"/>
    <b v="0"/>
    <s v="games/mobile games"/>
    <n v="49.12"/>
    <x v="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s v="US"/>
    <s v="USD"/>
    <n v="1435633602"/>
    <n v="1433041602"/>
    <b v="0"/>
    <n v="13"/>
    <b v="0"/>
    <s v="games/mobile games"/>
    <n v="16.309999999999999"/>
    <x v="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s v="CA"/>
    <s v="CAD"/>
    <n v="1436373900"/>
    <n v="1433861210"/>
    <b v="0"/>
    <n v="2"/>
    <b v="0"/>
    <s v="games/mobile games"/>
    <n v="18"/>
    <x v="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s v="US"/>
    <s v="USD"/>
    <n v="1467155733"/>
    <n v="1465427733"/>
    <b v="0"/>
    <n v="2"/>
    <b v="0"/>
    <s v="games/mobile games"/>
    <n v="13"/>
    <x v="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s v="US"/>
    <s v="USD"/>
    <n v="1470519308"/>
    <n v="1465335308"/>
    <b v="0"/>
    <n v="3"/>
    <b v="0"/>
    <s v="games/mobile games"/>
    <n v="17"/>
    <x v="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s v="AU"/>
    <s v="AUD"/>
    <n v="1402901405"/>
    <n v="1400309405"/>
    <b v="0"/>
    <n v="0"/>
    <b v="0"/>
    <s v="games/mobile games"/>
    <s v="N/A"/>
    <x v="2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s v="US"/>
    <s v="USD"/>
    <n v="1425170525"/>
    <n v="1422664925"/>
    <b v="0"/>
    <n v="0"/>
    <b v="0"/>
    <s v="games/mobile games"/>
    <s v="N/A"/>
    <x v="2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s v="AU"/>
    <s v="AUD"/>
    <n v="1402618355"/>
    <n v="1400026355"/>
    <b v="0"/>
    <n v="0"/>
    <b v="0"/>
    <s v="games/mobile games"/>
    <s v="N/A"/>
    <x v="2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s v="ES"/>
    <s v="EUR"/>
    <n v="1457966129"/>
    <n v="1455377729"/>
    <b v="0"/>
    <n v="2"/>
    <b v="0"/>
    <s v="games/mobile games"/>
    <n v="3"/>
    <x v="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s v="GB"/>
    <s v="GBP"/>
    <n v="1459341380"/>
    <n v="1456839380"/>
    <b v="0"/>
    <n v="24"/>
    <b v="0"/>
    <s v="games/mobile games"/>
    <n v="41.83"/>
    <x v="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s v="US"/>
    <s v="USD"/>
    <n v="1425955189"/>
    <n v="1423366789"/>
    <b v="0"/>
    <n v="70"/>
    <b v="1"/>
    <s v="music/indie rock"/>
    <n v="49.34"/>
    <x v="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s v="US"/>
    <s v="USD"/>
    <n v="1341964080"/>
    <n v="1339109212"/>
    <b v="0"/>
    <n v="81"/>
    <b v="1"/>
    <s v="music/indie rock"/>
    <n v="41.73"/>
    <x v="0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s v="US"/>
    <s v="USD"/>
    <n v="1333921508"/>
    <n v="1331333108"/>
    <b v="0"/>
    <n v="32"/>
    <b v="1"/>
    <s v="music/indie rock"/>
    <n v="32.72"/>
    <x v="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s v="US"/>
    <s v="USD"/>
    <n v="1354017600"/>
    <n v="1350967535"/>
    <b v="0"/>
    <n v="26"/>
    <b v="1"/>
    <s v="music/indie rock"/>
    <n v="51.96"/>
    <x v="0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s v="US"/>
    <s v="USD"/>
    <n v="1344636000"/>
    <n v="1341800110"/>
    <b v="0"/>
    <n v="105"/>
    <b v="1"/>
    <s v="music/indie rock"/>
    <n v="50.69"/>
    <x v="0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s v="US"/>
    <s v="USD"/>
    <n v="1415832338"/>
    <n v="1413236738"/>
    <b v="0"/>
    <n v="29"/>
    <b v="1"/>
    <s v="music/indie rock"/>
    <n v="42.24"/>
    <x v="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s v="ES"/>
    <s v="EUR"/>
    <n v="1449178200"/>
    <n v="1447614732"/>
    <b v="0"/>
    <n v="8"/>
    <b v="1"/>
    <s v="music/indie rock"/>
    <n v="416.88"/>
    <x v="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s v="US"/>
    <s v="USD"/>
    <n v="1275368340"/>
    <n v="1272692732"/>
    <b v="0"/>
    <n v="89"/>
    <b v="1"/>
    <s v="music/indie rock"/>
    <n v="46.65"/>
    <x v="0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s v="US"/>
    <s v="USD"/>
    <n v="1363024946"/>
    <n v="1359140546"/>
    <b v="0"/>
    <n v="44"/>
    <b v="1"/>
    <s v="music/indie rock"/>
    <n v="48.45"/>
    <x v="0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s v="US"/>
    <s v="USD"/>
    <n v="1355597528"/>
    <n v="1353005528"/>
    <b v="0"/>
    <n v="246"/>
    <b v="1"/>
    <s v="music/indie rock"/>
    <n v="70.53"/>
    <x v="0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s v="US"/>
    <s v="USD"/>
    <n v="1279778400"/>
    <n v="1275851354"/>
    <b v="0"/>
    <n v="120"/>
    <b v="1"/>
    <s v="music/indie rock"/>
    <n v="87.96"/>
    <x v="0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s v="US"/>
    <s v="USD"/>
    <n v="1307459881"/>
    <n v="1304867881"/>
    <b v="0"/>
    <n v="26"/>
    <b v="1"/>
    <s v="music/indie rock"/>
    <n v="26.27"/>
    <x v="0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s v="US"/>
    <s v="USD"/>
    <n v="1302926340"/>
    <n v="1301524585"/>
    <b v="0"/>
    <n v="45"/>
    <b v="1"/>
    <s v="music/indie rock"/>
    <n v="57.78"/>
    <x v="0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s v="US"/>
    <s v="USD"/>
    <n v="1329082983"/>
    <n v="1326404583"/>
    <b v="0"/>
    <n v="20"/>
    <b v="1"/>
    <s v="music/indie rock"/>
    <n v="57.25"/>
    <x v="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s v="US"/>
    <s v="USD"/>
    <n v="1445363722"/>
    <n v="1442771722"/>
    <b v="0"/>
    <n v="47"/>
    <b v="1"/>
    <s v="music/indie rock"/>
    <n v="196.34"/>
    <x v="0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s v="US"/>
    <s v="USD"/>
    <n v="1334250165"/>
    <n v="1331658165"/>
    <b v="0"/>
    <n v="13"/>
    <b v="1"/>
    <s v="music/indie rock"/>
    <n v="43"/>
    <x v="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s v="US"/>
    <s v="USD"/>
    <n v="1393966800"/>
    <n v="1392040806"/>
    <b v="0"/>
    <n v="183"/>
    <b v="1"/>
    <s v="music/indie rock"/>
    <n v="35.549999999999997"/>
    <x v="0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s v="US"/>
    <s v="USD"/>
    <n v="1454349600"/>
    <n v="1451277473"/>
    <b v="0"/>
    <n v="21"/>
    <b v="1"/>
    <s v="music/indie rock"/>
    <n v="68.81"/>
    <x v="0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s v="US"/>
    <s v="USD"/>
    <n v="1427319366"/>
    <n v="1424730966"/>
    <b v="0"/>
    <n v="42"/>
    <b v="1"/>
    <s v="music/indie rock"/>
    <n v="28.57"/>
    <x v="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s v="US"/>
    <s v="USD"/>
    <n v="1349517540"/>
    <n v="1347137731"/>
    <b v="0"/>
    <n v="54"/>
    <b v="1"/>
    <s v="music/indie rock"/>
    <n v="50.63"/>
    <x v="0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s v="GB"/>
    <s v="GBP"/>
    <n v="1432299600"/>
    <n v="1429707729"/>
    <b v="0"/>
    <n v="25"/>
    <b v="0"/>
    <s v="technology/gadgets"/>
    <n v="106.8"/>
    <x v="2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s v="NL"/>
    <s v="EUR"/>
    <n v="1425495447"/>
    <n v="1422903447"/>
    <b v="0"/>
    <n v="3"/>
    <b v="0"/>
    <s v="technology/gadgets"/>
    <n v="4"/>
    <x v="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s v="US"/>
    <s v="USD"/>
    <n v="1485541791"/>
    <n v="1480357791"/>
    <b v="0"/>
    <n v="41"/>
    <b v="0"/>
    <s v="technology/gadgets"/>
    <n v="34.1"/>
    <x v="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s v="US"/>
    <s v="USD"/>
    <n v="1451752021"/>
    <n v="1447864021"/>
    <b v="0"/>
    <n v="2"/>
    <b v="0"/>
    <s v="technology/gadgets"/>
    <n v="25"/>
    <x v="2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s v="US"/>
    <s v="USD"/>
    <n v="1410127994"/>
    <n v="1407535994"/>
    <b v="0"/>
    <n v="4"/>
    <b v="0"/>
    <s v="technology/gadgets"/>
    <n v="10.5"/>
    <x v="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s v="US"/>
    <s v="USD"/>
    <n v="1466697983"/>
    <n v="1464105983"/>
    <b v="0"/>
    <n v="99"/>
    <b v="0"/>
    <s v="technology/gadgets"/>
    <n v="215.96"/>
    <x v="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s v="US"/>
    <s v="USD"/>
    <n v="1400853925"/>
    <n v="1399557925"/>
    <b v="0"/>
    <n v="4"/>
    <b v="0"/>
    <s v="technology/gadgets"/>
    <n v="21.25"/>
    <x v="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s v="US"/>
    <s v="USD"/>
    <n v="1483048900"/>
    <n v="1480456900"/>
    <b v="0"/>
    <n v="4"/>
    <b v="0"/>
    <s v="technology/gadgets"/>
    <n v="108.25"/>
    <x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s v="US"/>
    <s v="USD"/>
    <n v="1414059479"/>
    <n v="1411467479"/>
    <b v="0"/>
    <n v="38"/>
    <b v="0"/>
    <s v="technology/gadgets"/>
    <n v="129.97"/>
    <x v="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s v="NL"/>
    <s v="EUR"/>
    <n v="1446331500"/>
    <n v="1442531217"/>
    <b v="0"/>
    <n v="285"/>
    <b v="0"/>
    <s v="technology/gadgets"/>
    <n v="117.49"/>
    <x v="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s v="NZ"/>
    <s v="NZD"/>
    <n v="1407545334"/>
    <n v="1404953334"/>
    <b v="0"/>
    <n v="1"/>
    <b v="0"/>
    <s v="technology/gadgets"/>
    <n v="10"/>
    <x v="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s v="US"/>
    <s v="USD"/>
    <n v="1433395560"/>
    <n v="1430803560"/>
    <b v="0"/>
    <n v="42"/>
    <b v="0"/>
    <s v="technology/gadgets"/>
    <n v="70.599999999999994"/>
    <x v="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s v="GB"/>
    <s v="GBP"/>
    <n v="1412770578"/>
    <n v="1410178578"/>
    <b v="0"/>
    <n v="26"/>
    <b v="0"/>
    <s v="technology/gadgets"/>
    <n v="24.5"/>
    <x v="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s v="US"/>
    <s v="USD"/>
    <n v="1414814340"/>
    <n v="1413519073"/>
    <b v="0"/>
    <n v="2"/>
    <b v="0"/>
    <s v="technology/gadgets"/>
    <n v="30"/>
    <x v="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s v="US"/>
    <s v="USD"/>
    <n v="1409620222"/>
    <n v="1407892222"/>
    <b v="0"/>
    <n v="4"/>
    <b v="0"/>
    <s v="technology/gadgets"/>
    <n v="2"/>
    <x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s v="US"/>
    <s v="USD"/>
    <n v="1478542375"/>
    <n v="1476378775"/>
    <b v="0"/>
    <n v="6"/>
    <b v="0"/>
    <s v="technology/gadgets"/>
    <n v="17"/>
    <x v="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s v="HK"/>
    <s v="HKD"/>
    <n v="1486708133"/>
    <n v="1484116133"/>
    <b v="0"/>
    <n v="70"/>
    <b v="0"/>
    <s v="technology/gadgets"/>
    <n v="2928.93"/>
    <x v="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s v="US"/>
    <s v="USD"/>
    <n v="1407869851"/>
    <n v="1404845851"/>
    <b v="0"/>
    <n v="9"/>
    <b v="0"/>
    <s v="technology/gadgets"/>
    <n v="28.89"/>
    <x v="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s v="US"/>
    <s v="USD"/>
    <n v="1432069249"/>
    <n v="1429477249"/>
    <b v="0"/>
    <n v="8"/>
    <b v="0"/>
    <s v="technology/gadgets"/>
    <n v="29.63"/>
    <x v="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s v="GB"/>
    <s v="GBP"/>
    <n v="1445468400"/>
    <n v="1443042061"/>
    <b v="0"/>
    <n v="105"/>
    <b v="0"/>
    <s v="technology/gadgets"/>
    <n v="40.98"/>
    <x v="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s v="US"/>
    <s v="USD"/>
    <n v="1342243143"/>
    <n v="1339651143"/>
    <b v="0"/>
    <n v="38"/>
    <b v="1"/>
    <s v="music/indie rock"/>
    <n v="54"/>
    <x v="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s v="US"/>
    <s v="USD"/>
    <n v="1386828507"/>
    <n v="1384236507"/>
    <b v="0"/>
    <n v="64"/>
    <b v="1"/>
    <s v="music/indie rock"/>
    <n v="36.11"/>
    <x v="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s v="US"/>
    <s v="USD"/>
    <n v="1317099540"/>
    <n v="1313612532"/>
    <b v="0"/>
    <n v="13"/>
    <b v="1"/>
    <s v="music/indie rock"/>
    <n v="23.15"/>
    <x v="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s v="US"/>
    <s v="USD"/>
    <n v="1389814380"/>
    <n v="1387390555"/>
    <b v="0"/>
    <n v="33"/>
    <b v="1"/>
    <s v="music/indie rock"/>
    <n v="104"/>
    <x v="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s v="US"/>
    <s v="USD"/>
    <n v="1381449600"/>
    <n v="1379540288"/>
    <b v="0"/>
    <n v="52"/>
    <b v="1"/>
    <s v="music/indie rock"/>
    <n v="31.83"/>
    <x v="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s v="US"/>
    <s v="USD"/>
    <n v="1288657560"/>
    <n v="1286319256"/>
    <b v="0"/>
    <n v="107"/>
    <b v="1"/>
    <s v="music/indie rock"/>
    <n v="27.39"/>
    <x v="0"/>
    <x v="4"/>
    <s v="indie rock"/>
    <x v="1926"/>
    <d v="2010-11-02T00:26:00"/>
  </r>
  <r>
    <n v="1927"/>
    <s v="GBS Detroit Presents Hampshire"/>
    <s v="Hampshire is headed to GBS Detroit."/>
    <n v="600"/>
    <n v="620"/>
    <n v="103"/>
    <s v="US"/>
    <s v="USD"/>
    <n v="1331182740"/>
    <n v="1329856839"/>
    <b v="0"/>
    <n v="11"/>
    <b v="1"/>
    <s v="music/indie rock"/>
    <n v="56.36"/>
    <x v="0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s v="US"/>
    <s v="USD"/>
    <n v="1367940794"/>
    <n v="1365348794"/>
    <b v="0"/>
    <n v="34"/>
    <b v="1"/>
    <s v="music/indie rock"/>
    <n v="77.349999999999994"/>
    <x v="0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s v="US"/>
    <s v="USD"/>
    <n v="1309825866"/>
    <n v="1306197066"/>
    <b v="0"/>
    <n v="75"/>
    <b v="1"/>
    <s v="music/indie rock"/>
    <n v="42.8"/>
    <x v="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s v="US"/>
    <s v="USD"/>
    <n v="1373203482"/>
    <n v="1368019482"/>
    <b v="0"/>
    <n v="26"/>
    <b v="1"/>
    <s v="music/indie rock"/>
    <n v="48.85"/>
    <x v="0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s v="US"/>
    <s v="USD"/>
    <n v="1337657400"/>
    <n v="1336512309"/>
    <b v="0"/>
    <n v="50"/>
    <b v="1"/>
    <s v="music/indie rock"/>
    <n v="48.24"/>
    <x v="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s v="US"/>
    <s v="USD"/>
    <n v="1327433173"/>
    <n v="1325618773"/>
    <b v="0"/>
    <n v="80"/>
    <b v="1"/>
    <s v="music/indie rock"/>
    <n v="70.209999999999994"/>
    <x v="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s v="US"/>
    <s v="USD"/>
    <n v="1411787307"/>
    <n v="1409195307"/>
    <b v="0"/>
    <n v="110"/>
    <b v="1"/>
    <s v="music/indie rock"/>
    <n v="94.05"/>
    <x v="0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s v="US"/>
    <s v="USD"/>
    <n v="1324789200"/>
    <n v="1321649321"/>
    <b v="0"/>
    <n v="77"/>
    <b v="1"/>
    <s v="music/indie rock"/>
    <n v="80.27"/>
    <x v="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s v="US"/>
    <s v="USD"/>
    <n v="1403326740"/>
    <n v="1400106171"/>
    <b v="0"/>
    <n v="50"/>
    <b v="1"/>
    <s v="music/indie rock"/>
    <n v="54.2"/>
    <x v="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s v="US"/>
    <s v="USD"/>
    <n v="1323151140"/>
    <n v="1320528070"/>
    <b v="0"/>
    <n v="145"/>
    <b v="1"/>
    <s v="music/indie rock"/>
    <n v="60.27"/>
    <x v="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s v="US"/>
    <s v="USD"/>
    <n v="1339732740"/>
    <n v="1338346281"/>
    <b v="0"/>
    <n v="29"/>
    <b v="1"/>
    <s v="music/indie rock"/>
    <n v="38.74"/>
    <x v="0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s v="US"/>
    <s v="USD"/>
    <n v="1372741200"/>
    <n v="1370067231"/>
    <b v="0"/>
    <n v="114"/>
    <b v="1"/>
    <s v="music/indie rock"/>
    <n v="152.54"/>
    <x v="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s v="US"/>
    <s v="USD"/>
    <n v="1362955108"/>
    <n v="1360366708"/>
    <b v="0"/>
    <n v="96"/>
    <b v="1"/>
    <s v="music/indie rock"/>
    <n v="115.31"/>
    <x v="0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s v="US"/>
    <s v="USD"/>
    <n v="1308110340"/>
    <n v="1304770233"/>
    <b v="0"/>
    <n v="31"/>
    <b v="1"/>
    <s v="music/indie rock"/>
    <n v="35.840000000000003"/>
    <x v="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s v="US"/>
    <s v="USD"/>
    <n v="1400137131"/>
    <n v="1397545131"/>
    <b v="1"/>
    <n v="4883"/>
    <b v="1"/>
    <s v="technology/hardware"/>
    <n v="64.569999999999993"/>
    <x v="0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s v="US"/>
    <s v="USD"/>
    <n v="1309809140"/>
    <n v="1302033140"/>
    <b v="1"/>
    <n v="95"/>
    <b v="1"/>
    <s v="technology/hardware"/>
    <n v="87.44"/>
    <x v="0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s v="US"/>
    <s v="USD"/>
    <n v="1470896916"/>
    <n v="1467008916"/>
    <b v="1"/>
    <n v="2478"/>
    <b v="1"/>
    <s v="technology/hardware"/>
    <n v="68.819999999999993"/>
    <x v="0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s v="US"/>
    <s v="USD"/>
    <n v="1398952890"/>
    <n v="1396360890"/>
    <b v="1"/>
    <n v="1789"/>
    <b v="1"/>
    <s v="technology/hardware"/>
    <n v="176.2"/>
    <x v="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s v="ES"/>
    <s v="EUR"/>
    <n v="1436680958"/>
    <n v="1433224958"/>
    <b v="1"/>
    <n v="680"/>
    <b v="1"/>
    <s v="technology/hardware"/>
    <n v="511.79"/>
    <x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s v="US"/>
    <s v="USD"/>
    <n v="1397961361"/>
    <n v="1392780961"/>
    <b v="1"/>
    <n v="70"/>
    <b v="1"/>
    <s v="technology/hardware"/>
    <n v="160.44"/>
    <x v="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s v="US"/>
    <s v="USD"/>
    <n v="1258955940"/>
    <n v="1255730520"/>
    <b v="1"/>
    <n v="23"/>
    <b v="1"/>
    <s v="technology/hardware"/>
    <n v="35"/>
    <x v="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s v="US"/>
    <s v="USD"/>
    <n v="1465232520"/>
    <n v="1460557809"/>
    <b v="1"/>
    <n v="4245"/>
    <b v="1"/>
    <s v="technology/hardware"/>
    <n v="188.51"/>
    <x v="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s v="GB"/>
    <s v="GBP"/>
    <n v="1404986951"/>
    <n v="1402394951"/>
    <b v="1"/>
    <n v="943"/>
    <b v="1"/>
    <s v="technology/hardware"/>
    <n v="56.2"/>
    <x v="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s v="US"/>
    <s v="USD"/>
    <n v="1303446073"/>
    <n v="1300767673"/>
    <b v="1"/>
    <n v="1876"/>
    <b v="1"/>
    <s v="technology/hardware"/>
    <n v="51.31"/>
    <x v="0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s v="US"/>
    <s v="USD"/>
    <n v="1478516737"/>
    <n v="1475921137"/>
    <b v="1"/>
    <n v="834"/>
    <b v="1"/>
    <s v="technology/hardware"/>
    <n v="127.36"/>
    <x v="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s v="CA"/>
    <s v="CAD"/>
    <n v="1381934015"/>
    <n v="1378737215"/>
    <b v="1"/>
    <n v="682"/>
    <b v="1"/>
    <s v="technology/hardware"/>
    <n v="101.86"/>
    <x v="0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s v="US"/>
    <s v="USD"/>
    <n v="1330657200"/>
    <n v="1328158065"/>
    <b v="1"/>
    <n v="147"/>
    <b v="1"/>
    <s v="technology/hardware"/>
    <n v="230.56"/>
    <x v="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s v="US"/>
    <s v="USD"/>
    <n v="1457758800"/>
    <n v="1453730176"/>
    <b v="1"/>
    <n v="415"/>
    <b v="1"/>
    <s v="technology/hardware"/>
    <n v="842.11"/>
    <x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s v="US"/>
    <s v="USD"/>
    <n v="1337799600"/>
    <n v="1334989881"/>
    <b v="1"/>
    <n v="290"/>
    <b v="1"/>
    <s v="technology/hardware"/>
    <n v="577.28"/>
    <x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s v="US"/>
    <s v="USD"/>
    <n v="1429391405"/>
    <n v="1425507005"/>
    <b v="1"/>
    <n v="365"/>
    <b v="1"/>
    <s v="technology/hardware"/>
    <n v="483.34"/>
    <x v="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s v="US"/>
    <s v="USD"/>
    <n v="1351304513"/>
    <n v="1348712513"/>
    <b v="1"/>
    <n v="660"/>
    <b v="1"/>
    <s v="technology/hardware"/>
    <n v="76.14"/>
    <x v="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s v="US"/>
    <s v="USD"/>
    <n v="1364078561"/>
    <n v="1361490161"/>
    <b v="1"/>
    <n v="1356"/>
    <b v="1"/>
    <s v="technology/hardware"/>
    <n v="74.11"/>
    <x v="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s v="US"/>
    <s v="USD"/>
    <n v="1412121600"/>
    <n v="1408565860"/>
    <b v="1"/>
    <n v="424"/>
    <b v="1"/>
    <s v="technology/hardware"/>
    <n v="36.97"/>
    <x v="0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s v="SE"/>
    <s v="SEK"/>
    <n v="1419151341"/>
    <n v="1416559341"/>
    <b v="1"/>
    <n v="33"/>
    <b v="1"/>
    <s v="technology/hardware"/>
    <n v="2500.9699999999998"/>
    <x v="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s v="US"/>
    <s v="USD"/>
    <n v="1349495940"/>
    <n v="1346042417"/>
    <b v="1"/>
    <n v="1633"/>
    <b v="1"/>
    <s v="technology/hardware"/>
    <n v="67.69"/>
    <x v="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s v="US"/>
    <s v="USD"/>
    <n v="1400006636"/>
    <n v="1397414636"/>
    <b v="1"/>
    <n v="306"/>
    <b v="1"/>
    <s v="technology/hardware"/>
    <n v="63.05"/>
    <x v="0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s v="GB"/>
    <s v="GBP"/>
    <n v="1410862734"/>
    <n v="1407838734"/>
    <b v="1"/>
    <n v="205"/>
    <b v="1"/>
    <s v="technology/hardware"/>
    <n v="117.6"/>
    <x v="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s v="IT"/>
    <s v="EUR"/>
    <n v="1461306772"/>
    <n v="1458714772"/>
    <b v="1"/>
    <n v="1281"/>
    <b v="1"/>
    <s v="technology/hardware"/>
    <n v="180.75"/>
    <x v="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s v="US"/>
    <s v="USD"/>
    <n v="1326330000"/>
    <n v="1324433310"/>
    <b v="1"/>
    <n v="103"/>
    <b v="1"/>
    <s v="technology/hardware"/>
    <n v="127.32"/>
    <x v="0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s v="US"/>
    <s v="USD"/>
    <n v="1408021098"/>
    <n v="1405429098"/>
    <b v="1"/>
    <n v="1513"/>
    <b v="1"/>
    <s v="technology/hardware"/>
    <n v="136.63999999999999"/>
    <x v="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s v="US"/>
    <s v="USD"/>
    <n v="1398959729"/>
    <n v="1396367729"/>
    <b v="1"/>
    <n v="405"/>
    <b v="1"/>
    <s v="technology/hardware"/>
    <n v="182.78"/>
    <x v="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s v="US"/>
    <s v="USD"/>
    <n v="1480777515"/>
    <n v="1478095515"/>
    <b v="1"/>
    <n v="510"/>
    <b v="1"/>
    <s v="technology/hardware"/>
    <n v="279.38"/>
    <x v="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s v="GB"/>
    <s v="GBP"/>
    <n v="1470423668"/>
    <n v="1467831668"/>
    <b v="1"/>
    <n v="1887"/>
    <b v="1"/>
    <s v="technology/hardware"/>
    <n v="61.38"/>
    <x v="0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s v="US"/>
    <s v="USD"/>
    <n v="1366429101"/>
    <n v="1361248701"/>
    <b v="1"/>
    <n v="701"/>
    <b v="1"/>
    <s v="technology/hardware"/>
    <n v="80.73"/>
    <x v="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s v="US"/>
    <s v="USD"/>
    <n v="1384488000"/>
    <n v="1381752061"/>
    <b v="1"/>
    <n v="3863"/>
    <b v="1"/>
    <s v="technology/hardware"/>
    <n v="272.36"/>
    <x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s v="US"/>
    <s v="USD"/>
    <n v="1353201444"/>
    <n v="1350605844"/>
    <b v="1"/>
    <n v="238"/>
    <b v="1"/>
    <s v="technology/hardware"/>
    <n v="70.849999999999994"/>
    <x v="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s v="US"/>
    <s v="USD"/>
    <n v="1470466800"/>
    <n v="1467134464"/>
    <b v="1"/>
    <n v="2051"/>
    <b v="1"/>
    <s v="technology/hardware"/>
    <n v="247.94"/>
    <x v="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s v="GB"/>
    <s v="GBP"/>
    <n v="1376899269"/>
    <n v="1371715269"/>
    <b v="1"/>
    <n v="402"/>
    <b v="1"/>
    <s v="technology/hardware"/>
    <n v="186.81"/>
    <x v="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s v="US"/>
    <s v="USD"/>
    <n v="1362938851"/>
    <n v="1360346851"/>
    <b v="1"/>
    <n v="253"/>
    <b v="1"/>
    <s v="technology/hardware"/>
    <n v="131.99"/>
    <x v="0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s v="GB"/>
    <s v="GBP"/>
    <n v="1373751325"/>
    <n v="1371159325"/>
    <b v="1"/>
    <n v="473"/>
    <b v="1"/>
    <s v="technology/hardware"/>
    <n v="29.31"/>
    <x v="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s v="US"/>
    <s v="USD"/>
    <n v="1450511940"/>
    <n v="1446527540"/>
    <b v="1"/>
    <n v="821"/>
    <b v="1"/>
    <s v="technology/hardware"/>
    <n v="245.02"/>
    <x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s v="US"/>
    <s v="USD"/>
    <n v="1339484400"/>
    <n v="1336627492"/>
    <b v="1"/>
    <n v="388"/>
    <b v="1"/>
    <s v="technology/hardware"/>
    <n v="1323.25"/>
    <x v="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s v="US"/>
    <s v="USD"/>
    <n v="1447909140"/>
    <n v="1444734146"/>
    <b v="1"/>
    <n v="813"/>
    <b v="1"/>
    <s v="technology/hardware"/>
    <n v="282.66000000000003"/>
    <x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s v="DE"/>
    <s v="EUR"/>
    <n v="1459684862"/>
    <n v="1456232462"/>
    <b v="1"/>
    <n v="1945"/>
    <b v="1"/>
    <s v="technology/hardware"/>
    <n v="91.21"/>
    <x v="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s v="CA"/>
    <s v="CAD"/>
    <n v="1404926665"/>
    <n v="1402334665"/>
    <b v="0"/>
    <n v="12"/>
    <b v="0"/>
    <s v="photography/people"/>
    <n v="31.75"/>
    <x v="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s v="HK"/>
    <s v="HKD"/>
    <n v="1480863887"/>
    <n v="1478268287"/>
    <b v="0"/>
    <n v="0"/>
    <b v="0"/>
    <s v="photography/people"/>
    <s v="N/A"/>
    <x v="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s v="US"/>
    <s v="USD"/>
    <n v="1472799600"/>
    <n v="1470874618"/>
    <b v="0"/>
    <n v="16"/>
    <b v="0"/>
    <s v="photography/people"/>
    <n v="88.69"/>
    <x v="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s v="US"/>
    <s v="USD"/>
    <n v="1417377481"/>
    <n v="1412189881"/>
    <b v="0"/>
    <n v="7"/>
    <b v="0"/>
    <s v="photography/people"/>
    <n v="453.14"/>
    <x v="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s v="GB"/>
    <s v="GBP"/>
    <n v="1470178800"/>
    <n v="1467650771"/>
    <b v="0"/>
    <n v="4"/>
    <b v="0"/>
    <s v="photography/people"/>
    <n v="12.75"/>
    <x v="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s v="GB"/>
    <s v="GBP"/>
    <n v="1457947483"/>
    <n v="1455359083"/>
    <b v="0"/>
    <n v="1"/>
    <b v="0"/>
    <s v="photography/people"/>
    <n v="1"/>
    <x v="2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s v="GB"/>
    <s v="GBP"/>
    <n v="1425223276"/>
    <n v="1422631276"/>
    <b v="0"/>
    <n v="28"/>
    <b v="0"/>
    <s v="photography/people"/>
    <n v="83.43"/>
    <x v="2"/>
    <x v="8"/>
    <s v="people"/>
    <x v="1987"/>
    <d v="2015-03-01T15:21:16"/>
  </r>
  <r>
    <n v="1988"/>
    <s v="Phillip Michael Photography"/>
    <s v="Expressing art in an image!"/>
    <n v="6000"/>
    <n v="25"/>
    <n v="0"/>
    <s v="US"/>
    <s v="USD"/>
    <n v="1440094742"/>
    <n v="1437502742"/>
    <b v="0"/>
    <n v="1"/>
    <b v="0"/>
    <s v="photography/people"/>
    <n v="25"/>
    <x v="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s v="US"/>
    <s v="USD"/>
    <n v="1481473208"/>
    <n v="1478881208"/>
    <b v="0"/>
    <n v="1"/>
    <b v="0"/>
    <s v="photography/people"/>
    <n v="50"/>
    <x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s v="US"/>
    <s v="USD"/>
    <n v="1455338532"/>
    <n v="1454042532"/>
    <b v="0"/>
    <n v="5"/>
    <b v="0"/>
    <s v="photography/people"/>
    <n v="101.8"/>
    <x v="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s v="US"/>
    <s v="USD"/>
    <n v="1435958786"/>
    <n v="1434144386"/>
    <b v="0"/>
    <n v="3"/>
    <b v="0"/>
    <s v="photography/people"/>
    <n v="46.67"/>
    <x v="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s v="US"/>
    <s v="USD"/>
    <n v="1424229991"/>
    <n v="1421637991"/>
    <b v="0"/>
    <n v="2"/>
    <b v="0"/>
    <s v="photography/people"/>
    <n v="1"/>
    <x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GB"/>
    <s v="GBP"/>
    <n v="1450706837"/>
    <n v="1448114837"/>
    <b v="0"/>
    <n v="0"/>
    <b v="0"/>
    <s v="photography/people"/>
    <s v="N/A"/>
    <x v="2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US"/>
    <s v="USD"/>
    <n v="1481072942"/>
    <n v="1475885342"/>
    <b v="0"/>
    <n v="0"/>
    <b v="0"/>
    <s v="photography/people"/>
    <s v="N/A"/>
    <x v="2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s v="CA"/>
    <s v="CAD"/>
    <n v="1437082736"/>
    <n v="1435354736"/>
    <b v="0"/>
    <n v="3"/>
    <b v="0"/>
    <s v="photography/people"/>
    <n v="26"/>
    <x v="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US"/>
    <s v="USD"/>
    <n v="1405021211"/>
    <n v="1402429211"/>
    <b v="0"/>
    <n v="0"/>
    <b v="0"/>
    <s v="photography/people"/>
    <s v="N/A"/>
    <x v="2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US"/>
    <s v="USD"/>
    <n v="1409091612"/>
    <n v="1406499612"/>
    <b v="0"/>
    <n v="0"/>
    <b v="0"/>
    <s v="photography/people"/>
    <s v="N/A"/>
    <x v="2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s v="US"/>
    <s v="USD"/>
    <n v="1406861438"/>
    <n v="1402973438"/>
    <b v="0"/>
    <n v="3"/>
    <b v="0"/>
    <s v="photography/people"/>
    <n v="218.33"/>
    <x v="2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s v="GB"/>
    <s v="GBP"/>
    <n v="1415882108"/>
    <n v="1413286508"/>
    <b v="0"/>
    <n v="7"/>
    <b v="0"/>
    <s v="photography/people"/>
    <n v="33.71"/>
    <x v="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s v="CA"/>
    <s v="CAD"/>
    <n v="1452120613"/>
    <n v="1449528613"/>
    <b v="0"/>
    <n v="25"/>
    <b v="0"/>
    <s v="photography/people"/>
    <n v="25"/>
    <x v="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s v="DE"/>
    <s v="EUR"/>
    <n v="1434139200"/>
    <n v="1431406916"/>
    <b v="1"/>
    <n v="1637"/>
    <b v="1"/>
    <s v="technology/hardware"/>
    <n v="128.38999999999999"/>
    <x v="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s v="US"/>
    <s v="USD"/>
    <n v="1485191143"/>
    <n v="1482599143"/>
    <b v="1"/>
    <n v="1375"/>
    <b v="1"/>
    <s v="technology/hardware"/>
    <n v="78.83"/>
    <x v="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s v="US"/>
    <s v="USD"/>
    <n v="1278111600"/>
    <n v="1276830052"/>
    <b v="1"/>
    <n v="17"/>
    <b v="1"/>
    <s v="technology/hardware"/>
    <n v="91.76"/>
    <x v="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s v="US"/>
    <s v="USD"/>
    <n v="1405002663"/>
    <n v="1402410663"/>
    <b v="1"/>
    <n v="354"/>
    <b v="1"/>
    <s v="technology/hardware"/>
    <n v="331.1"/>
    <x v="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s v="US"/>
    <s v="USD"/>
    <n v="1381895940"/>
    <n v="1379532618"/>
    <b v="1"/>
    <n v="191"/>
    <b v="1"/>
    <s v="technology/hardware"/>
    <n v="194.26"/>
    <x v="0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s v="US"/>
    <s v="USD"/>
    <n v="1417611645"/>
    <n v="1414584045"/>
    <b v="1"/>
    <n v="303"/>
    <b v="1"/>
    <s v="technology/hardware"/>
    <n v="408.98"/>
    <x v="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s v="US"/>
    <s v="USD"/>
    <n v="1282622400"/>
    <n v="1276891586"/>
    <b v="1"/>
    <n v="137"/>
    <b v="1"/>
    <s v="technology/hardware"/>
    <n v="84.46"/>
    <x v="0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s v="US"/>
    <s v="USD"/>
    <n v="1316442622"/>
    <n v="1312641022"/>
    <b v="1"/>
    <n v="41"/>
    <b v="1"/>
    <s v="technology/hardware"/>
    <n v="44.85"/>
    <x v="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s v="DE"/>
    <s v="EUR"/>
    <n v="1479890743"/>
    <n v="1476776743"/>
    <b v="1"/>
    <n v="398"/>
    <b v="1"/>
    <s v="technology/hardware"/>
    <n v="383.36"/>
    <x v="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s v="US"/>
    <s v="USD"/>
    <n v="1471564491"/>
    <n v="1468972491"/>
    <b v="1"/>
    <n v="1737"/>
    <b v="1"/>
    <s v="technology/hardware"/>
    <n v="55.28"/>
    <x v="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s v="AT"/>
    <s v="EUR"/>
    <n v="1452553200"/>
    <n v="1449650173"/>
    <b v="1"/>
    <n v="971"/>
    <b v="1"/>
    <s v="technology/hardware"/>
    <n v="422.02"/>
    <x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s v="US"/>
    <s v="USD"/>
    <n v="1423165441"/>
    <n v="1420573441"/>
    <b v="1"/>
    <n v="183"/>
    <b v="1"/>
    <s v="technology/hardware"/>
    <n v="64.180000000000007"/>
    <x v="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s v="US"/>
    <s v="USD"/>
    <n v="1468019014"/>
    <n v="1462835014"/>
    <b v="1"/>
    <n v="4562"/>
    <b v="1"/>
    <s v="technology/hardware"/>
    <n v="173.58"/>
    <x v="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s v="US"/>
    <s v="USD"/>
    <n v="1364184539"/>
    <n v="1361250539"/>
    <b v="1"/>
    <n v="26457"/>
    <b v="1"/>
    <s v="technology/hardware"/>
    <n v="88.6"/>
    <x v="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s v="US"/>
    <s v="USD"/>
    <n v="1315602163"/>
    <n v="1313010163"/>
    <b v="1"/>
    <n v="162"/>
    <b v="1"/>
    <s v="technology/hardware"/>
    <n v="50.22"/>
    <x v="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s v="US"/>
    <s v="USD"/>
    <n v="1362863299"/>
    <n v="1360271299"/>
    <b v="1"/>
    <n v="479"/>
    <b v="1"/>
    <s v="technology/hardware"/>
    <n v="192.39"/>
    <x v="0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s v="US"/>
    <s v="USD"/>
    <n v="1332561600"/>
    <n v="1329873755"/>
    <b v="1"/>
    <n v="426"/>
    <b v="1"/>
    <s v="technology/hardware"/>
    <n v="73.42"/>
    <x v="0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s v="IE"/>
    <s v="EUR"/>
    <n v="1439455609"/>
    <n v="1436863609"/>
    <b v="1"/>
    <n v="450"/>
    <b v="1"/>
    <s v="technology/hardware"/>
    <n v="147.68"/>
    <x v="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s v="US"/>
    <s v="USD"/>
    <n v="1474563621"/>
    <n v="1471971621"/>
    <b v="1"/>
    <n v="1780"/>
    <b v="1"/>
    <s v="technology/hardware"/>
    <n v="108.97"/>
    <x v="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s v="US"/>
    <s v="USD"/>
    <n v="1400108640"/>
    <n v="1396923624"/>
    <b v="1"/>
    <n v="122"/>
    <b v="1"/>
    <s v="technology/hardware"/>
    <n v="23.65"/>
    <x v="0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s v="US"/>
    <s v="USD"/>
    <n v="1411522897"/>
    <n v="1407634897"/>
    <b v="1"/>
    <n v="95"/>
    <b v="1"/>
    <s v="technology/hardware"/>
    <n v="147.94999999999999"/>
    <x v="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s v="US"/>
    <s v="USD"/>
    <n v="1465652372"/>
    <n v="1463060372"/>
    <b v="1"/>
    <n v="325"/>
    <b v="1"/>
    <s v="technology/hardware"/>
    <n v="385.04"/>
    <x v="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s v="US"/>
    <s v="USD"/>
    <n v="1434017153"/>
    <n v="1431425153"/>
    <b v="1"/>
    <n v="353"/>
    <b v="1"/>
    <s v="technology/hardware"/>
    <n v="457.39"/>
    <x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s v="US"/>
    <s v="USD"/>
    <n v="1344826800"/>
    <n v="1341875544"/>
    <b v="1"/>
    <n v="105"/>
    <b v="1"/>
    <s v="technology/hardware"/>
    <n v="222.99"/>
    <x v="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s v="DE"/>
    <s v="EUR"/>
    <n v="1433996746"/>
    <n v="1431404746"/>
    <b v="1"/>
    <n v="729"/>
    <b v="1"/>
    <s v="technology/hardware"/>
    <n v="220.74"/>
    <x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s v="US"/>
    <s v="USD"/>
    <n v="1398052740"/>
    <n v="1394127585"/>
    <b v="1"/>
    <n v="454"/>
    <b v="1"/>
    <s v="technology/hardware"/>
    <n v="73.5"/>
    <x v="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s v="US"/>
    <s v="USD"/>
    <n v="1427740319"/>
    <n v="1423855919"/>
    <b v="1"/>
    <n v="539"/>
    <b v="1"/>
    <s v="technology/hardware"/>
    <n v="223.1"/>
    <x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s v="US"/>
    <s v="USD"/>
    <n v="1268690100"/>
    <n v="1265493806"/>
    <b v="1"/>
    <n v="79"/>
    <b v="1"/>
    <s v="technology/hardware"/>
    <n v="47.91"/>
    <x v="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s v="US"/>
    <s v="USD"/>
    <n v="1409099481"/>
    <n v="1406507481"/>
    <b v="1"/>
    <n v="94"/>
    <b v="1"/>
    <s v="technology/hardware"/>
    <n v="96.06"/>
    <x v="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s v="GB"/>
    <s v="GBP"/>
    <n v="1354233296"/>
    <n v="1351641296"/>
    <b v="1"/>
    <n v="625"/>
    <b v="1"/>
    <s v="technology/hardware"/>
    <n v="118.61"/>
    <x v="0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s v="NL"/>
    <s v="EUR"/>
    <n v="1420765200"/>
    <n v="1417506853"/>
    <b v="1"/>
    <n v="508"/>
    <b v="1"/>
    <s v="technology/hardware"/>
    <n v="118.45"/>
    <x v="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s v="US"/>
    <s v="USD"/>
    <n v="1481778000"/>
    <n v="1479216874"/>
    <b v="1"/>
    <n v="531"/>
    <b v="1"/>
    <s v="technology/hardware"/>
    <n v="143.21"/>
    <x v="0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s v="US"/>
    <s v="USD"/>
    <n v="1398477518"/>
    <n v="1395885518"/>
    <b v="1"/>
    <n v="158"/>
    <b v="1"/>
    <s v="technology/hardware"/>
    <n v="282.72000000000003"/>
    <x v="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s v="US"/>
    <s v="USD"/>
    <n v="1430981880"/>
    <n v="1426216033"/>
    <b v="1"/>
    <n v="508"/>
    <b v="1"/>
    <s v="technology/hardware"/>
    <n v="593.94000000000005"/>
    <x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s v="US"/>
    <s v="USD"/>
    <n v="1450486800"/>
    <n v="1446562807"/>
    <b v="1"/>
    <n v="644"/>
    <b v="1"/>
    <s v="technology/hardware"/>
    <n v="262.16000000000003"/>
    <x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s v="US"/>
    <s v="USD"/>
    <n v="1399668319"/>
    <n v="1397076319"/>
    <b v="1"/>
    <n v="848"/>
    <b v="1"/>
    <s v="technology/hardware"/>
    <n v="46.58"/>
    <x v="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s v="US"/>
    <s v="USD"/>
    <n v="1388383353"/>
    <n v="1383195753"/>
    <b v="1"/>
    <n v="429"/>
    <b v="1"/>
    <s v="technology/hardware"/>
    <n v="70.040000000000006"/>
    <x v="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s v="GB"/>
    <s v="GBP"/>
    <n v="1372701600"/>
    <n v="1369895421"/>
    <b v="1"/>
    <n v="204"/>
    <b v="1"/>
    <s v="technology/hardware"/>
    <n v="164.91"/>
    <x v="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s v="US"/>
    <s v="USD"/>
    <n v="1480568340"/>
    <n v="1477996325"/>
    <b v="1"/>
    <n v="379"/>
    <b v="1"/>
    <s v="technology/hardware"/>
    <n v="449.26"/>
    <x v="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s v="US"/>
    <s v="USD"/>
    <n v="1384557303"/>
    <n v="1383257703"/>
    <b v="1"/>
    <n v="271"/>
    <b v="1"/>
    <s v="technology/hardware"/>
    <n v="27.47"/>
    <x v="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s v="US"/>
    <s v="USD"/>
    <n v="1478785027"/>
    <n v="1476189427"/>
    <b v="0"/>
    <n v="120"/>
    <b v="1"/>
    <s v="technology/hardware"/>
    <n v="143.97999999999999"/>
    <x v="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s v="US"/>
    <s v="USD"/>
    <n v="1453481974"/>
    <n v="1448297974"/>
    <b v="0"/>
    <n v="140"/>
    <b v="1"/>
    <s v="technology/hardware"/>
    <n v="88.24"/>
    <x v="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s v="US"/>
    <s v="USD"/>
    <n v="1481432340"/>
    <n v="1476764077"/>
    <b v="0"/>
    <n v="193"/>
    <b v="1"/>
    <s v="technology/hardware"/>
    <n v="36.33"/>
    <x v="0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s v="US"/>
    <s v="USD"/>
    <n v="1434212714"/>
    <n v="1431620714"/>
    <b v="0"/>
    <n v="180"/>
    <b v="1"/>
    <s v="technology/hardware"/>
    <n v="90.18"/>
    <x v="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s v="US"/>
    <s v="USD"/>
    <n v="1341799647"/>
    <n v="1339207647"/>
    <b v="0"/>
    <n v="263"/>
    <b v="1"/>
    <s v="technology/hardware"/>
    <n v="152.62"/>
    <x v="0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s v="US"/>
    <s v="USD"/>
    <n v="1369282044"/>
    <n v="1366690044"/>
    <b v="0"/>
    <n v="217"/>
    <b v="1"/>
    <s v="technology/hardware"/>
    <n v="55.81"/>
    <x v="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s v="AU"/>
    <s v="AUD"/>
    <n v="1429228800"/>
    <n v="1426714870"/>
    <b v="0"/>
    <n v="443"/>
    <b v="1"/>
    <s v="technology/hardware"/>
    <n v="227.85"/>
    <x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s v="US"/>
    <s v="USD"/>
    <n v="1369323491"/>
    <n v="1366731491"/>
    <b v="0"/>
    <n v="1373"/>
    <b v="1"/>
    <s v="technology/hardware"/>
    <n v="91.83"/>
    <x v="0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s v="GB"/>
    <s v="GBP"/>
    <n v="1386025140"/>
    <n v="1382963963"/>
    <b v="0"/>
    <n v="742"/>
    <b v="1"/>
    <s v="technology/hardware"/>
    <n v="80.989999999999995"/>
    <x v="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s v="US"/>
    <s v="USD"/>
    <n v="1433036578"/>
    <n v="1429580578"/>
    <b v="0"/>
    <n v="170"/>
    <b v="1"/>
    <s v="technology/hardware"/>
    <n v="278.39"/>
    <x v="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s v="US"/>
    <s v="USD"/>
    <n v="1388017937"/>
    <n v="1385425937"/>
    <b v="0"/>
    <n v="242"/>
    <b v="1"/>
    <s v="technology/hardware"/>
    <n v="43.1"/>
    <x v="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s v="US"/>
    <s v="USD"/>
    <n v="1455933653"/>
    <n v="1452045653"/>
    <b v="0"/>
    <n v="541"/>
    <b v="1"/>
    <s v="technology/hardware"/>
    <n v="326.29000000000002"/>
    <x v="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s v="US"/>
    <s v="USD"/>
    <n v="1448466551"/>
    <n v="1445870951"/>
    <b v="0"/>
    <n v="121"/>
    <b v="1"/>
    <s v="technology/hardware"/>
    <n v="41.74"/>
    <x v="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s v="GB"/>
    <s v="GBP"/>
    <n v="1399033810"/>
    <n v="1396441810"/>
    <b v="0"/>
    <n v="621"/>
    <b v="1"/>
    <s v="technology/hardware"/>
    <n v="64.02"/>
    <x v="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s v="US"/>
    <s v="USD"/>
    <n v="1417579200"/>
    <n v="1415031043"/>
    <b v="0"/>
    <n v="101"/>
    <b v="1"/>
    <s v="technology/hardware"/>
    <n v="99.46"/>
    <x v="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s v="US"/>
    <s v="USD"/>
    <n v="1366222542"/>
    <n v="1363630542"/>
    <b v="0"/>
    <n v="554"/>
    <b v="1"/>
    <s v="technology/hardware"/>
    <n v="138.49"/>
    <x v="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s v="GB"/>
    <s v="GBP"/>
    <n v="1456487532"/>
    <n v="1453895532"/>
    <b v="0"/>
    <n v="666"/>
    <b v="1"/>
    <s v="technology/hardware"/>
    <n v="45.55"/>
    <x v="0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s v="GB"/>
    <s v="GBP"/>
    <n v="1425326400"/>
    <n v="1421916830"/>
    <b v="0"/>
    <n v="410"/>
    <b v="1"/>
    <s v="technology/hardware"/>
    <n v="10.51"/>
    <x v="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s v="US"/>
    <s v="USD"/>
    <n v="1454277540"/>
    <n v="1450880854"/>
    <b v="0"/>
    <n v="375"/>
    <b v="1"/>
    <s v="technology/hardware"/>
    <n v="114.77"/>
    <x v="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s v="US"/>
    <s v="USD"/>
    <n v="1406129150"/>
    <n v="1400945150"/>
    <b v="0"/>
    <n v="1364"/>
    <b v="1"/>
    <s v="technology/hardware"/>
    <n v="36"/>
    <x v="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s v="US"/>
    <s v="USD"/>
    <n v="1483208454"/>
    <n v="1480616454"/>
    <b v="0"/>
    <n v="35"/>
    <b v="1"/>
    <s v="technology/hardware"/>
    <n v="154.16999999999999"/>
    <x v="0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s v="DK"/>
    <s v="DKK"/>
    <n v="1458807098"/>
    <n v="1456218698"/>
    <b v="0"/>
    <n v="203"/>
    <b v="1"/>
    <s v="technology/hardware"/>
    <n v="566.39"/>
    <x v="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s v="DE"/>
    <s v="EUR"/>
    <n v="1463333701"/>
    <n v="1460482501"/>
    <b v="0"/>
    <n v="49"/>
    <b v="1"/>
    <s v="technology/hardware"/>
    <n v="120.86"/>
    <x v="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s v="US"/>
    <s v="USD"/>
    <n v="1370001600"/>
    <n v="1366879523"/>
    <b v="0"/>
    <n v="5812"/>
    <b v="1"/>
    <s v="technology/hardware"/>
    <n v="86.16"/>
    <x v="0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s v="GB"/>
    <s v="GBP"/>
    <n v="1387958429"/>
    <n v="1385366429"/>
    <b v="0"/>
    <n v="1556"/>
    <b v="1"/>
    <s v="technology/hardware"/>
    <n v="51.21"/>
    <x v="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s v="US"/>
    <s v="USD"/>
    <n v="1408818683"/>
    <n v="1406226683"/>
    <b v="0"/>
    <n v="65"/>
    <b v="1"/>
    <s v="technology/hardware"/>
    <n v="67.260000000000005"/>
    <x v="0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s v="GB"/>
    <s v="GBP"/>
    <n v="1432499376"/>
    <n v="1429648176"/>
    <b v="0"/>
    <n v="10"/>
    <b v="1"/>
    <s v="technology/hardware"/>
    <n v="62.8"/>
    <x v="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s v="US"/>
    <s v="USD"/>
    <n v="1476994315"/>
    <n v="1474402315"/>
    <b v="0"/>
    <n v="76"/>
    <b v="1"/>
    <s v="technology/hardware"/>
    <n v="346.13"/>
    <x v="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s v="US"/>
    <s v="USD"/>
    <n v="1451776791"/>
    <n v="1449098391"/>
    <b v="0"/>
    <n v="263"/>
    <b v="1"/>
    <s v="technology/hardware"/>
    <n v="244.12"/>
    <x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s v="DE"/>
    <s v="EUR"/>
    <n v="1467128723"/>
    <n v="1464536723"/>
    <b v="0"/>
    <n v="1530"/>
    <b v="1"/>
    <s v="technology/hardware"/>
    <n v="259.25"/>
    <x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s v="US"/>
    <s v="USD"/>
    <n v="1475390484"/>
    <n v="1471502484"/>
    <b v="0"/>
    <n v="278"/>
    <b v="1"/>
    <s v="technology/hardware"/>
    <n v="201.96"/>
    <x v="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s v="US"/>
    <s v="USD"/>
    <n v="1462629432"/>
    <n v="1460037432"/>
    <b v="0"/>
    <n v="350"/>
    <b v="1"/>
    <s v="technology/hardware"/>
    <n v="226.21"/>
    <x v="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s v="US"/>
    <s v="USD"/>
    <n v="1431100918"/>
    <n v="1427212918"/>
    <b v="0"/>
    <n v="470"/>
    <b v="1"/>
    <s v="technology/hardware"/>
    <n v="324.69"/>
    <x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s v="US"/>
    <s v="USD"/>
    <n v="1462564182"/>
    <n v="1459972182"/>
    <b v="0"/>
    <n v="3"/>
    <b v="1"/>
    <s v="technology/hardware"/>
    <n v="205"/>
    <x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s v="US"/>
    <s v="USD"/>
    <n v="1374769288"/>
    <n v="1372177288"/>
    <b v="0"/>
    <n v="8200"/>
    <b v="1"/>
    <s v="technology/hardware"/>
    <n v="20.47"/>
    <x v="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s v="GB"/>
    <s v="GBP"/>
    <n v="1406149689"/>
    <n v="1402693689"/>
    <b v="0"/>
    <n v="8359"/>
    <b v="1"/>
    <s v="technology/hardware"/>
    <n v="116.35"/>
    <x v="0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s v="US"/>
    <s v="USD"/>
    <n v="1433538000"/>
    <n v="1428541276"/>
    <b v="0"/>
    <n v="188"/>
    <b v="1"/>
    <s v="technology/hardware"/>
    <n v="307.2"/>
    <x v="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s v="ES"/>
    <s v="EUR"/>
    <n v="1482085857"/>
    <n v="1479493857"/>
    <b v="0"/>
    <n v="48"/>
    <b v="1"/>
    <s v="technology/hardware"/>
    <n v="546.69000000000005"/>
    <x v="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s v="GB"/>
    <s v="GBP"/>
    <n v="1435258800"/>
    <n v="1432659793"/>
    <b v="0"/>
    <n v="607"/>
    <b v="1"/>
    <s v="technology/hardware"/>
    <n v="47.47"/>
    <x v="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s v="US"/>
    <s v="USD"/>
    <n v="1447286300"/>
    <n v="1444690700"/>
    <b v="0"/>
    <n v="50"/>
    <b v="1"/>
    <s v="technology/hardware"/>
    <n v="101.56"/>
    <x v="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s v="US"/>
    <s v="USD"/>
    <n v="1337144340"/>
    <n v="1333597555"/>
    <b v="0"/>
    <n v="55"/>
    <b v="1"/>
    <s v="music/indie rock"/>
    <n v="72.91"/>
    <x v="0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s v="US"/>
    <s v="USD"/>
    <n v="1322106796"/>
    <n v="1316919196"/>
    <b v="0"/>
    <n v="38"/>
    <b v="1"/>
    <s v="music/indie rock"/>
    <n v="43.71"/>
    <x v="0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s v="US"/>
    <s v="USD"/>
    <n v="1338830395"/>
    <n v="1336238395"/>
    <b v="0"/>
    <n v="25"/>
    <b v="1"/>
    <s v="music/indie rock"/>
    <n v="34"/>
    <x v="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s v="US"/>
    <s v="USD"/>
    <n v="1399186740"/>
    <n v="1396468782"/>
    <b v="0"/>
    <n v="46"/>
    <b v="1"/>
    <s v="music/indie rock"/>
    <n v="70.650000000000006"/>
    <x v="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s v="US"/>
    <s v="USD"/>
    <n v="1342382587"/>
    <n v="1339790587"/>
    <b v="0"/>
    <n v="83"/>
    <b v="1"/>
    <s v="music/indie rock"/>
    <n v="89.3"/>
    <x v="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s v="US"/>
    <s v="USD"/>
    <n v="1323838740"/>
    <n v="1321200332"/>
    <b v="0"/>
    <n v="35"/>
    <b v="1"/>
    <s v="music/indie rock"/>
    <n v="115.09"/>
    <x v="0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s v="US"/>
    <s v="USD"/>
    <n v="1315457658"/>
    <n v="1312865658"/>
    <b v="0"/>
    <n v="25"/>
    <b v="1"/>
    <s v="music/indie rock"/>
    <n v="62.12"/>
    <x v="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s v="US"/>
    <s v="USD"/>
    <n v="1284177540"/>
    <n v="1281028152"/>
    <b v="0"/>
    <n v="75"/>
    <b v="1"/>
    <s v="music/indie rock"/>
    <n v="46.2"/>
    <x v="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s v="US"/>
    <s v="USD"/>
    <n v="1375408194"/>
    <n v="1372384194"/>
    <b v="0"/>
    <n v="62"/>
    <b v="1"/>
    <s v="music/indie rock"/>
    <n v="48.55"/>
    <x v="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s v="US"/>
    <s v="USD"/>
    <n v="1361696955"/>
    <n v="1359104955"/>
    <b v="0"/>
    <n v="160"/>
    <b v="1"/>
    <s v="music/indie rock"/>
    <n v="57.52"/>
    <x v="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s v="US"/>
    <s v="USD"/>
    <n v="1299009600"/>
    <n v="1294818278"/>
    <b v="0"/>
    <n v="246"/>
    <b v="1"/>
    <s v="music/indie rock"/>
    <n v="88.15"/>
    <x v="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s v="US"/>
    <s v="USD"/>
    <n v="1318006732"/>
    <n v="1312822732"/>
    <b v="0"/>
    <n v="55"/>
    <b v="1"/>
    <s v="music/indie rock"/>
    <n v="110.49"/>
    <x v="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s v="US"/>
    <s v="USD"/>
    <n v="1356211832"/>
    <n v="1351024232"/>
    <b v="0"/>
    <n v="23"/>
    <b v="1"/>
    <s v="music/indie rock"/>
    <n v="66.83"/>
    <x v="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s v="US"/>
    <s v="USD"/>
    <n v="1330916400"/>
    <n v="1327969730"/>
    <b v="0"/>
    <n v="72"/>
    <b v="1"/>
    <s v="music/indie rock"/>
    <n v="58.6"/>
    <x v="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s v="US"/>
    <s v="USD"/>
    <n v="1317576973"/>
    <n v="1312392973"/>
    <b v="0"/>
    <n v="22"/>
    <b v="1"/>
    <s v="music/indie rock"/>
    <n v="113.64"/>
    <x v="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s v="US"/>
    <s v="USD"/>
    <n v="1351223940"/>
    <n v="1349892735"/>
    <b v="0"/>
    <n v="14"/>
    <b v="1"/>
    <s v="music/indie rock"/>
    <n v="43.57"/>
    <x v="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s v="US"/>
    <s v="USD"/>
    <n v="1322751735"/>
    <n v="1317564135"/>
    <b v="0"/>
    <n v="38"/>
    <b v="1"/>
    <s v="music/indie rock"/>
    <n v="78.95"/>
    <x v="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s v="US"/>
    <s v="USD"/>
    <n v="1331174635"/>
    <n v="1328582635"/>
    <b v="0"/>
    <n v="32"/>
    <b v="1"/>
    <s v="music/indie rock"/>
    <n v="188.13"/>
    <x v="0"/>
    <x v="4"/>
    <s v="indie rock"/>
    <x v="2098"/>
    <d v="2012-03-08T02:43:55"/>
  </r>
  <r>
    <n v="2099"/>
    <s v="Roosevelt Died."/>
    <s v="Our tour van died, we need help!"/>
    <n v="3000"/>
    <n v="3971"/>
    <n v="132"/>
    <s v="US"/>
    <s v="USD"/>
    <n v="1435808400"/>
    <n v="1434650084"/>
    <b v="0"/>
    <n v="63"/>
    <b v="1"/>
    <s v="music/indie rock"/>
    <n v="63.03"/>
    <x v="0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s v="US"/>
    <s v="USD"/>
    <n v="1341028740"/>
    <n v="1339704141"/>
    <b v="0"/>
    <n v="27"/>
    <b v="1"/>
    <s v="music/indie rock"/>
    <n v="30.37"/>
    <x v="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s v="US"/>
    <s v="USD"/>
    <n v="1329104114"/>
    <n v="1323920114"/>
    <b v="0"/>
    <n v="44"/>
    <b v="1"/>
    <s v="music/indie rock"/>
    <n v="51.48"/>
    <x v="0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s v="US"/>
    <s v="USD"/>
    <n v="1304628648"/>
    <n v="1302036648"/>
    <b v="0"/>
    <n v="38"/>
    <b v="1"/>
    <s v="music/indie rock"/>
    <n v="35.79"/>
    <x v="0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s v="US"/>
    <s v="USD"/>
    <n v="1352488027"/>
    <n v="1349892427"/>
    <b v="0"/>
    <n v="115"/>
    <b v="1"/>
    <s v="music/indie rock"/>
    <n v="98.82"/>
    <x v="0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s v="US"/>
    <s v="USD"/>
    <n v="1369958400"/>
    <n v="1367286434"/>
    <b v="0"/>
    <n v="37"/>
    <b v="1"/>
    <s v="music/indie rock"/>
    <n v="28"/>
    <x v="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s v="US"/>
    <s v="USD"/>
    <n v="1416542400"/>
    <n v="1415472953"/>
    <b v="0"/>
    <n v="99"/>
    <b v="1"/>
    <s v="music/indie rock"/>
    <n v="51.31"/>
    <x v="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s v="US"/>
    <s v="USD"/>
    <n v="1359176974"/>
    <n v="1356584974"/>
    <b v="0"/>
    <n v="44"/>
    <b v="1"/>
    <s v="music/indie rock"/>
    <n v="53.52"/>
    <x v="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s v="US"/>
    <s v="USD"/>
    <n v="1415815393"/>
    <n v="1413997393"/>
    <b v="0"/>
    <n v="58"/>
    <b v="1"/>
    <s v="music/indie rock"/>
    <n v="37.15"/>
    <x v="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s v="US"/>
    <s v="USD"/>
    <n v="1347249300"/>
    <n v="1344917580"/>
    <b v="0"/>
    <n v="191"/>
    <b v="1"/>
    <s v="music/indie rock"/>
    <n v="89.9"/>
    <x v="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s v="US"/>
    <s v="USD"/>
    <n v="1436115617"/>
    <n v="1433523617"/>
    <b v="0"/>
    <n v="40"/>
    <b v="1"/>
    <s v="music/indie rock"/>
    <n v="106.53"/>
    <x v="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s v="US"/>
    <s v="USD"/>
    <n v="1401253140"/>
    <n v="1398873969"/>
    <b v="0"/>
    <n v="38"/>
    <b v="1"/>
    <s v="music/indie rock"/>
    <n v="52.82"/>
    <x v="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s v="US"/>
    <s v="USD"/>
    <n v="1313370000"/>
    <n v="1307594625"/>
    <b v="0"/>
    <n v="39"/>
    <b v="1"/>
    <s v="music/indie rock"/>
    <n v="54.62"/>
    <x v="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s v="US"/>
    <s v="USD"/>
    <n v="1366064193"/>
    <n v="1364854593"/>
    <b v="0"/>
    <n v="11"/>
    <b v="1"/>
    <s v="music/indie rock"/>
    <n v="27.27"/>
    <x v="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s v="US"/>
    <s v="USD"/>
    <n v="1411505176"/>
    <n v="1408481176"/>
    <b v="0"/>
    <n v="107"/>
    <b v="1"/>
    <s v="music/indie rock"/>
    <n v="68.599999999999994"/>
    <x v="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s v="US"/>
    <s v="USD"/>
    <n v="1291870740"/>
    <n v="1286480070"/>
    <b v="0"/>
    <n v="147"/>
    <b v="1"/>
    <s v="music/indie rock"/>
    <n v="35.61"/>
    <x v="0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s v="US"/>
    <s v="USD"/>
    <n v="1298167001"/>
    <n v="1295575001"/>
    <b v="0"/>
    <n v="36"/>
    <b v="1"/>
    <s v="music/indie rock"/>
    <n v="94.03"/>
    <x v="0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s v="US"/>
    <s v="USD"/>
    <n v="1349203203"/>
    <n v="1345056003"/>
    <b v="0"/>
    <n v="92"/>
    <b v="1"/>
    <s v="music/indie rock"/>
    <n v="526.46"/>
    <x v="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s v="US"/>
    <s v="USD"/>
    <n v="1445921940"/>
    <n v="1444699549"/>
    <b v="0"/>
    <n v="35"/>
    <b v="1"/>
    <s v="music/indie rock"/>
    <n v="50.66"/>
    <x v="0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s v="US"/>
    <s v="USD"/>
    <n v="1311538136"/>
    <n v="1308946136"/>
    <b v="0"/>
    <n v="17"/>
    <b v="1"/>
    <s v="music/indie rock"/>
    <n v="79.180000000000007"/>
    <x v="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s v="US"/>
    <s v="USD"/>
    <n v="1345086445"/>
    <n v="1342494445"/>
    <b v="0"/>
    <n v="22"/>
    <b v="1"/>
    <s v="music/indie rock"/>
    <n v="91.59"/>
    <x v="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s v="US"/>
    <s v="USD"/>
    <n v="1388617736"/>
    <n v="1384384136"/>
    <b v="0"/>
    <n v="69"/>
    <b v="1"/>
    <s v="music/indie rock"/>
    <n v="116.96"/>
    <x v="0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s v="CH"/>
    <s v="CHF"/>
    <n v="1484156948"/>
    <n v="1481564948"/>
    <b v="0"/>
    <n v="10"/>
    <b v="0"/>
    <s v="games/video games"/>
    <n v="28.4"/>
    <x v="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s v="MX"/>
    <s v="MXN"/>
    <n v="1483773169"/>
    <n v="1481181169"/>
    <b v="0"/>
    <n v="3"/>
    <b v="0"/>
    <s v="games/video games"/>
    <n v="103.33"/>
    <x v="2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s v="US"/>
    <s v="USD"/>
    <n v="1268636340"/>
    <n v="1263982307"/>
    <b v="0"/>
    <n v="5"/>
    <b v="0"/>
    <s v="games/video games"/>
    <n v="10"/>
    <x v="2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s v="US"/>
    <s v="USD"/>
    <n v="1291093200"/>
    <n v="1286930435"/>
    <b v="0"/>
    <n v="5"/>
    <b v="0"/>
    <s v="games/video games"/>
    <n v="23"/>
    <x v="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s v="US"/>
    <s v="USD"/>
    <n v="1438734833"/>
    <n v="1436142833"/>
    <b v="0"/>
    <n v="27"/>
    <b v="0"/>
    <s v="games/video games"/>
    <n v="31.56"/>
    <x v="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s v="US"/>
    <s v="USD"/>
    <n v="1418080887"/>
    <n v="1415488887"/>
    <b v="0"/>
    <n v="2"/>
    <b v="0"/>
    <s v="games/video games"/>
    <n v="5"/>
    <x v="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s v="GB"/>
    <s v="GBP"/>
    <n v="1426158463"/>
    <n v="1423570063"/>
    <b v="0"/>
    <n v="236"/>
    <b v="0"/>
    <s v="games/video games"/>
    <n v="34.22"/>
    <x v="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s v="CA"/>
    <s v="CAD"/>
    <n v="1411324369"/>
    <n v="1406140369"/>
    <b v="0"/>
    <n v="1"/>
    <b v="0"/>
    <s v="games/video games"/>
    <n v="25"/>
    <x v="2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s v="US"/>
    <s v="USD"/>
    <n v="1457570100"/>
    <n v="1454978100"/>
    <b v="0"/>
    <n v="12"/>
    <b v="0"/>
    <s v="games/video games"/>
    <n v="19.670000000000002"/>
    <x v="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s v="US"/>
    <s v="USD"/>
    <n v="1408154663"/>
    <n v="1405130663"/>
    <b v="0"/>
    <n v="4"/>
    <b v="0"/>
    <s v="games/video games"/>
    <n v="21.25"/>
    <x v="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s v="US"/>
    <s v="USD"/>
    <n v="1436677091"/>
    <n v="1434085091"/>
    <b v="0"/>
    <n v="3"/>
    <b v="0"/>
    <s v="games/video games"/>
    <n v="8.33"/>
    <x v="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s v="US"/>
    <s v="USD"/>
    <n v="1391427692"/>
    <n v="1388835692"/>
    <b v="0"/>
    <n v="99"/>
    <b v="0"/>
    <s v="games/video games"/>
    <n v="21.34"/>
    <x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s v="US"/>
    <s v="USD"/>
    <n v="1303628340"/>
    <n v="1300328399"/>
    <b v="0"/>
    <n v="3"/>
    <b v="0"/>
    <s v="games/video games"/>
    <n v="5.33"/>
    <x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s v="US"/>
    <s v="USD"/>
    <n v="1367097391"/>
    <n v="1364505391"/>
    <b v="0"/>
    <n v="3"/>
    <b v="0"/>
    <s v="games/video games"/>
    <n v="34.67"/>
    <x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s v="US"/>
    <s v="USD"/>
    <n v="1349392033"/>
    <n v="1346800033"/>
    <b v="0"/>
    <n v="22"/>
    <b v="0"/>
    <s v="games/video games"/>
    <n v="21.73"/>
    <x v="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s v="US"/>
    <s v="USD"/>
    <n v="1382184786"/>
    <n v="1379592786"/>
    <b v="0"/>
    <n v="4"/>
    <b v="0"/>
    <s v="games/video games"/>
    <n v="11.92"/>
    <x v="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s v="CA"/>
    <s v="CAD"/>
    <n v="1417804229"/>
    <n v="1415212229"/>
    <b v="0"/>
    <n v="534"/>
    <b v="0"/>
    <s v="games/video games"/>
    <n v="26.6"/>
    <x v="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s v="GB"/>
    <s v="GBP"/>
    <n v="1383959939"/>
    <n v="1381364339"/>
    <b v="0"/>
    <n v="12"/>
    <b v="0"/>
    <s v="games/video games"/>
    <n v="10.67"/>
    <x v="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s v="US"/>
    <s v="USD"/>
    <n v="1478196008"/>
    <n v="1475604008"/>
    <b v="0"/>
    <n v="56"/>
    <b v="0"/>
    <s v="games/video games"/>
    <n v="29.04"/>
    <x v="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s v="US"/>
    <s v="USD"/>
    <n v="1357934424"/>
    <n v="1355342424"/>
    <b v="0"/>
    <n v="11"/>
    <b v="0"/>
    <s v="games/video games"/>
    <n v="50.91"/>
    <x v="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s v="US"/>
    <s v="USD"/>
    <n v="1415947159"/>
    <n v="1413351559"/>
    <b v="0"/>
    <n v="0"/>
    <b v="0"/>
    <s v="games/video games"/>
    <s v="N/A"/>
    <x v="2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s v="DE"/>
    <s v="EUR"/>
    <n v="1451494210"/>
    <n v="1449075010"/>
    <b v="0"/>
    <n v="12"/>
    <b v="0"/>
    <s v="games/video games"/>
    <n v="50.08"/>
    <x v="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s v="US"/>
    <s v="USD"/>
    <n v="1279738800"/>
    <n v="1275599812"/>
    <b v="0"/>
    <n v="5"/>
    <b v="0"/>
    <s v="games/video games"/>
    <n v="45"/>
    <x v="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s v="US"/>
    <s v="USD"/>
    <n v="1379164040"/>
    <n v="1376399240"/>
    <b v="0"/>
    <n v="24"/>
    <b v="0"/>
    <s v="games/video games"/>
    <n v="25.29"/>
    <x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s v="US"/>
    <s v="USD"/>
    <n v="1385534514"/>
    <n v="1382938914"/>
    <b v="0"/>
    <n v="89"/>
    <b v="0"/>
    <s v="games/video games"/>
    <n v="51.29"/>
    <x v="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s v="US"/>
    <s v="USD"/>
    <n v="1455207510"/>
    <n v="1453997910"/>
    <b v="0"/>
    <n v="1"/>
    <b v="0"/>
    <s v="games/video games"/>
    <n v="1"/>
    <x v="2"/>
    <x v="6"/>
    <s v="video games"/>
    <x v="2146"/>
    <d v="2016-02-11T16:18:30"/>
  </r>
  <r>
    <n v="2147"/>
    <s v="Johnny Rocketfingers 3"/>
    <s v="A Point and Click Adventure on Steroids."/>
    <n v="390000"/>
    <n v="2716"/>
    <n v="1"/>
    <s v="US"/>
    <s v="USD"/>
    <n v="1416125148"/>
    <n v="1413356748"/>
    <b v="0"/>
    <n v="55"/>
    <b v="0"/>
    <s v="games/video games"/>
    <n v="49.38"/>
    <x v="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s v="GB"/>
    <s v="GBP"/>
    <n v="1427992582"/>
    <n v="1425404182"/>
    <b v="0"/>
    <n v="2"/>
    <b v="0"/>
    <s v="games/video games"/>
    <n v="1"/>
    <x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US"/>
    <s v="USD"/>
    <n v="1280534400"/>
    <n v="1277512556"/>
    <b v="0"/>
    <n v="0"/>
    <b v="0"/>
    <s v="games/video games"/>
    <s v="N/A"/>
    <x v="2"/>
    <x v="6"/>
    <s v="video games"/>
    <x v="2149"/>
    <d v="2010-07-31T00:00:00"/>
  </r>
  <r>
    <n v="2150"/>
    <s v="The Unknown Door"/>
    <s v="A pixel styled open world detective game."/>
    <n v="50000"/>
    <n v="405"/>
    <n v="1"/>
    <s v="NO"/>
    <s v="NOK"/>
    <n v="1468392599"/>
    <n v="1465800599"/>
    <b v="0"/>
    <n v="4"/>
    <b v="0"/>
    <s v="games/video games"/>
    <n v="101.25"/>
    <x v="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s v="US"/>
    <s v="USD"/>
    <n v="1467231614"/>
    <n v="1464639614"/>
    <b v="0"/>
    <n v="6"/>
    <b v="0"/>
    <s v="games/video games"/>
    <n v="19.670000000000002"/>
    <x v="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s v="US"/>
    <s v="USD"/>
    <n v="1394909909"/>
    <n v="1392321509"/>
    <b v="0"/>
    <n v="4"/>
    <b v="0"/>
    <s v="games/video games"/>
    <n v="12.5"/>
    <x v="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s v="US"/>
    <s v="USD"/>
    <n v="1420876740"/>
    <n v="1417470718"/>
    <b v="0"/>
    <n v="4"/>
    <b v="0"/>
    <s v="games/video games"/>
    <n v="8.5"/>
    <x v="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s v="US"/>
    <s v="USD"/>
    <n v="1390921827"/>
    <n v="1389193827"/>
    <b v="0"/>
    <n v="2"/>
    <b v="0"/>
    <s v="games/video games"/>
    <n v="1"/>
    <x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s v="GB"/>
    <s v="GBP"/>
    <n v="1459443385"/>
    <n v="1456854985"/>
    <b v="0"/>
    <n v="5"/>
    <b v="0"/>
    <s v="games/video games"/>
    <n v="23"/>
    <x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s v="US"/>
    <s v="USD"/>
    <n v="1379363406"/>
    <n v="1375475406"/>
    <b v="0"/>
    <n v="83"/>
    <b v="0"/>
    <s v="games/video games"/>
    <n v="17.989999999999998"/>
    <x v="2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s v="US"/>
    <s v="USD"/>
    <n v="1482479940"/>
    <n v="1479684783"/>
    <b v="0"/>
    <n v="57"/>
    <b v="0"/>
    <s v="games/video games"/>
    <n v="370.95"/>
    <x v="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s v="US"/>
    <s v="USD"/>
    <n v="1360009774"/>
    <n v="1356121774"/>
    <b v="0"/>
    <n v="311"/>
    <b v="0"/>
    <s v="games/video games"/>
    <n v="63.57"/>
    <x v="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s v="US"/>
    <s v="USD"/>
    <n v="1310837574"/>
    <n v="1308245574"/>
    <b v="0"/>
    <n v="2"/>
    <b v="0"/>
    <s v="games/video games"/>
    <n v="13"/>
    <x v="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s v="US"/>
    <s v="USD"/>
    <n v="1337447105"/>
    <n v="1334855105"/>
    <b v="0"/>
    <n v="16"/>
    <b v="0"/>
    <s v="games/video games"/>
    <n v="5.31"/>
    <x v="2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s v="US"/>
    <s v="USD"/>
    <n v="1443040059"/>
    <n v="1440448059"/>
    <b v="0"/>
    <n v="13"/>
    <b v="1"/>
    <s v="music/rock"/>
    <n v="35.619999999999997"/>
    <x v="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s v="US"/>
    <s v="USD"/>
    <n v="1406226191"/>
    <n v="1403547791"/>
    <b v="0"/>
    <n v="58"/>
    <b v="1"/>
    <s v="music/rock"/>
    <n v="87.1"/>
    <x v="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s v="US"/>
    <s v="USD"/>
    <n v="1433735400"/>
    <n v="1429306520"/>
    <b v="0"/>
    <n v="44"/>
    <b v="1"/>
    <s v="music/rock"/>
    <n v="75.11"/>
    <x v="0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s v="US"/>
    <s v="USD"/>
    <n v="1466827140"/>
    <n v="1464196414"/>
    <b v="0"/>
    <n v="83"/>
    <b v="1"/>
    <s v="music/rock"/>
    <n v="68.010000000000005"/>
    <x v="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s v="FR"/>
    <s v="EUR"/>
    <n v="1460127635"/>
    <n v="1457539235"/>
    <b v="0"/>
    <n v="117"/>
    <b v="1"/>
    <s v="music/rock"/>
    <n v="29.62"/>
    <x v="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s v="US"/>
    <s v="USD"/>
    <n v="1417813618"/>
    <n v="1413922018"/>
    <b v="0"/>
    <n v="32"/>
    <b v="1"/>
    <s v="music/rock"/>
    <n v="91.63"/>
    <x v="0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s v="US"/>
    <s v="USD"/>
    <n v="1347672937"/>
    <n v="1346463337"/>
    <b v="0"/>
    <n v="8"/>
    <b v="1"/>
    <s v="music/rock"/>
    <n v="22.5"/>
    <x v="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s v="US"/>
    <s v="USD"/>
    <n v="1486702800"/>
    <n v="1484058261"/>
    <b v="0"/>
    <n v="340"/>
    <b v="1"/>
    <s v="music/rock"/>
    <n v="64.37"/>
    <x v="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s v="US"/>
    <s v="USD"/>
    <n v="1488473351"/>
    <n v="1488214151"/>
    <b v="0"/>
    <n v="7"/>
    <b v="1"/>
    <s v="music/rock"/>
    <n v="21.86"/>
    <x v="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s v="US"/>
    <s v="USD"/>
    <n v="1440266422"/>
    <n v="1436810422"/>
    <b v="0"/>
    <n v="19"/>
    <b v="1"/>
    <s v="music/rock"/>
    <n v="33.32"/>
    <x v="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s v="US"/>
    <s v="USD"/>
    <n v="1434949200"/>
    <n v="1431903495"/>
    <b v="0"/>
    <n v="47"/>
    <b v="1"/>
    <s v="music/rock"/>
    <n v="90.28"/>
    <x v="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s v="US"/>
    <s v="USD"/>
    <n v="1429365320"/>
    <n v="1426773320"/>
    <b v="0"/>
    <n v="13"/>
    <b v="1"/>
    <s v="music/rock"/>
    <n v="76.92"/>
    <x v="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s v="US"/>
    <s v="USD"/>
    <n v="1378785540"/>
    <n v="1376066243"/>
    <b v="0"/>
    <n v="90"/>
    <b v="1"/>
    <s v="music/rock"/>
    <n v="59.23"/>
    <x v="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s v="GB"/>
    <s v="GBP"/>
    <n v="1462453307"/>
    <n v="1459861307"/>
    <b v="0"/>
    <n v="63"/>
    <b v="1"/>
    <s v="music/rock"/>
    <n v="65.38"/>
    <x v="0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s v="US"/>
    <s v="USD"/>
    <n v="1469059986"/>
    <n v="1468455186"/>
    <b v="0"/>
    <n v="26"/>
    <b v="1"/>
    <s v="music/rock"/>
    <n v="67.31"/>
    <x v="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s v="US"/>
    <s v="USD"/>
    <n v="1430579509"/>
    <n v="1427987509"/>
    <b v="0"/>
    <n v="71"/>
    <b v="1"/>
    <s v="music/rock"/>
    <n v="88.75"/>
    <x v="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s v="US"/>
    <s v="USD"/>
    <n v="1465192867"/>
    <n v="1463032867"/>
    <b v="0"/>
    <n v="38"/>
    <b v="1"/>
    <s v="music/rock"/>
    <n v="65.87"/>
    <x v="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s v="US"/>
    <s v="USD"/>
    <n v="1484752597"/>
    <n v="1482160597"/>
    <b v="0"/>
    <n v="859"/>
    <b v="1"/>
    <s v="music/rock"/>
    <n v="40.35"/>
    <x v="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s v="US"/>
    <s v="USD"/>
    <n v="1428725192"/>
    <n v="1426133192"/>
    <b v="0"/>
    <n v="21"/>
    <b v="1"/>
    <s v="music/rock"/>
    <n v="76.86"/>
    <x v="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s v="US"/>
    <s v="USD"/>
    <n v="1447434268"/>
    <n v="1443801868"/>
    <b v="0"/>
    <n v="78"/>
    <b v="1"/>
    <s v="music/rock"/>
    <n v="68.709999999999994"/>
    <x v="0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s v="US"/>
    <s v="USD"/>
    <n v="1487635653"/>
    <n v="1486426053"/>
    <b v="0"/>
    <n v="53"/>
    <b v="1"/>
    <s v="games/tabletop games"/>
    <n v="57.77"/>
    <x v="0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s v="CA"/>
    <s v="CAD"/>
    <n v="1412285825"/>
    <n v="1409261825"/>
    <b v="0"/>
    <n v="356"/>
    <b v="1"/>
    <s v="games/tabletop games"/>
    <n v="44.17"/>
    <x v="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s v="US"/>
    <s v="USD"/>
    <n v="1486616400"/>
    <n v="1484037977"/>
    <b v="0"/>
    <n v="279"/>
    <b v="1"/>
    <s v="games/tabletop games"/>
    <n v="31.57"/>
    <x v="0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s v="US"/>
    <s v="USD"/>
    <n v="1453737600"/>
    <n v="1452530041"/>
    <b v="1"/>
    <n v="266"/>
    <b v="1"/>
    <s v="games/tabletop games"/>
    <n v="107.05"/>
    <x v="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s v="GB"/>
    <s v="GBP"/>
    <n v="1364286239"/>
    <n v="1360830239"/>
    <b v="0"/>
    <n v="623"/>
    <b v="1"/>
    <s v="games/tabletop games"/>
    <n v="149.03"/>
    <x v="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s v="US"/>
    <s v="USD"/>
    <n v="1473213600"/>
    <n v="1470062743"/>
    <b v="0"/>
    <n v="392"/>
    <b v="1"/>
    <s v="games/tabletop games"/>
    <n v="55.96"/>
    <x v="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s v="US"/>
    <s v="USD"/>
    <n v="1428033540"/>
    <n v="1425531666"/>
    <b v="1"/>
    <n v="3562"/>
    <b v="1"/>
    <s v="games/tabletop games"/>
    <n v="56.97"/>
    <x v="0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s v="AU"/>
    <s v="AUD"/>
    <n v="1477414800"/>
    <n v="1474380241"/>
    <b v="0"/>
    <n v="514"/>
    <b v="1"/>
    <s v="games/tabletop games"/>
    <n v="44.06"/>
    <x v="0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s v="GB"/>
    <s v="GBP"/>
    <n v="1461276000"/>
    <n v="1460055300"/>
    <b v="0"/>
    <n v="88"/>
    <b v="1"/>
    <s v="games/tabletop games"/>
    <n v="68.63"/>
    <x v="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s v="US"/>
    <s v="USD"/>
    <n v="1458716340"/>
    <n v="1455721204"/>
    <b v="0"/>
    <n v="537"/>
    <b v="1"/>
    <s v="games/tabletop games"/>
    <n v="65.319999999999993"/>
    <x v="0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s v="GB"/>
    <s v="GBP"/>
    <n v="1487102427"/>
    <n v="1486065627"/>
    <b v="0"/>
    <n v="25"/>
    <b v="1"/>
    <s v="games/tabletop games"/>
    <n v="35.92"/>
    <x v="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s v="GB"/>
    <s v="GBP"/>
    <n v="1481842800"/>
    <n v="1479414344"/>
    <b v="0"/>
    <n v="3238"/>
    <b v="1"/>
    <s v="games/tabletop games"/>
    <n v="40.07"/>
    <x v="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s v="US"/>
    <s v="USD"/>
    <n v="1479704340"/>
    <n v="1477043072"/>
    <b v="0"/>
    <n v="897"/>
    <b v="1"/>
    <s v="games/tabletop games"/>
    <n v="75.650000000000006"/>
    <x v="0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s v="US"/>
    <s v="USD"/>
    <n v="1459012290"/>
    <n v="1456423890"/>
    <b v="0"/>
    <n v="878"/>
    <b v="1"/>
    <s v="games/tabletop games"/>
    <n v="61.2"/>
    <x v="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s v="US"/>
    <s v="USD"/>
    <n v="1439317900"/>
    <n v="1436725900"/>
    <b v="0"/>
    <n v="115"/>
    <b v="1"/>
    <s v="games/tabletop games"/>
    <n v="48.13"/>
    <x v="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s v="US"/>
    <s v="USD"/>
    <n v="1480662000"/>
    <n v="1478000502"/>
    <b v="0"/>
    <n v="234"/>
    <b v="1"/>
    <s v="games/tabletop games"/>
    <n v="68.11"/>
    <x v="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s v="US"/>
    <s v="USD"/>
    <n v="1425132059"/>
    <n v="1422540059"/>
    <b v="0"/>
    <n v="4330"/>
    <b v="1"/>
    <s v="games/tabletop games"/>
    <n v="65.89"/>
    <x v="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s v="US"/>
    <s v="USD"/>
    <n v="1447507200"/>
    <n v="1444911600"/>
    <b v="0"/>
    <n v="651"/>
    <b v="1"/>
    <s v="games/tabletop games"/>
    <n v="81.650000000000006"/>
    <x v="0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s v="IE"/>
    <s v="EUR"/>
    <n v="1444903198"/>
    <n v="1442311198"/>
    <b v="1"/>
    <n v="251"/>
    <b v="1"/>
    <s v="games/tabletop games"/>
    <n v="52.7"/>
    <x v="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s v="GB"/>
    <s v="GBP"/>
    <n v="1436151600"/>
    <n v="1433775668"/>
    <b v="0"/>
    <n v="263"/>
    <b v="1"/>
    <s v="games/tabletop games"/>
    <n v="41.23"/>
    <x v="0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s v="GB"/>
    <s v="GBP"/>
    <n v="1358367565"/>
    <n v="1357157965"/>
    <b v="0"/>
    <n v="28"/>
    <b v="1"/>
    <s v="music/electronic music"/>
    <n v="15.04"/>
    <x v="0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s v="US"/>
    <s v="USD"/>
    <n v="1351801368"/>
    <n v="1349209368"/>
    <b v="0"/>
    <n v="721"/>
    <b v="1"/>
    <s v="music/electronic music"/>
    <n v="39.07"/>
    <x v="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s v="CA"/>
    <s v="CAD"/>
    <n v="1443127082"/>
    <n v="1440535082"/>
    <b v="0"/>
    <n v="50"/>
    <b v="1"/>
    <s v="music/electronic music"/>
    <n v="43.82"/>
    <x v="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s v="US"/>
    <s v="USD"/>
    <n v="1362814119"/>
    <n v="1360222119"/>
    <b v="0"/>
    <n v="73"/>
    <b v="1"/>
    <s v="music/electronic music"/>
    <n v="27.3"/>
    <x v="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s v="US"/>
    <s v="USD"/>
    <n v="1338579789"/>
    <n v="1335987789"/>
    <b v="0"/>
    <n v="27"/>
    <b v="1"/>
    <s v="music/electronic music"/>
    <n v="42.22"/>
    <x v="0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s v="US"/>
    <s v="USD"/>
    <n v="1334556624"/>
    <n v="1333001424"/>
    <b v="0"/>
    <n v="34"/>
    <b v="1"/>
    <s v="music/electronic music"/>
    <n v="33.24"/>
    <x v="0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s v="US"/>
    <s v="USD"/>
    <n v="1384580373"/>
    <n v="1381984773"/>
    <b v="0"/>
    <n v="7"/>
    <b v="1"/>
    <s v="music/electronic music"/>
    <n v="285.70999999999998"/>
    <x v="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s v="US"/>
    <s v="USD"/>
    <n v="1333771200"/>
    <n v="1328649026"/>
    <b v="0"/>
    <n v="24"/>
    <b v="1"/>
    <s v="music/electronic music"/>
    <n v="42.33"/>
    <x v="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s v="GB"/>
    <s v="GBP"/>
    <n v="1397516400"/>
    <n v="1396524644"/>
    <b v="0"/>
    <n v="15"/>
    <b v="1"/>
    <s v="music/electronic music"/>
    <n v="50.27"/>
    <x v="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s v="US"/>
    <s v="USD"/>
    <n v="1334424960"/>
    <n v="1329442510"/>
    <b v="0"/>
    <n v="72"/>
    <b v="1"/>
    <s v="music/electronic music"/>
    <n v="61.9"/>
    <x v="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s v="US"/>
    <s v="USD"/>
    <n v="1397113140"/>
    <n v="1395168625"/>
    <b v="0"/>
    <n v="120"/>
    <b v="1"/>
    <s v="music/electronic music"/>
    <n v="40.75"/>
    <x v="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s v="US"/>
    <s v="USD"/>
    <n v="1383526800"/>
    <n v="1380650177"/>
    <b v="0"/>
    <n v="123"/>
    <b v="1"/>
    <s v="music/electronic music"/>
    <n v="55.8"/>
    <x v="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s v="US"/>
    <s v="USD"/>
    <n v="1431719379"/>
    <n v="1429127379"/>
    <b v="0"/>
    <n v="1"/>
    <b v="1"/>
    <s v="music/electronic music"/>
    <n v="10"/>
    <x v="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s v="US"/>
    <s v="USD"/>
    <n v="1391713248"/>
    <n v="1389121248"/>
    <b v="0"/>
    <n v="24"/>
    <b v="1"/>
    <s v="music/electronic music"/>
    <n v="73.13"/>
    <x v="0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s v="US"/>
    <s v="USD"/>
    <n v="1331621940"/>
    <n v="1329671572"/>
    <b v="0"/>
    <n v="33"/>
    <b v="1"/>
    <s v="music/electronic music"/>
    <n v="26.06"/>
    <x v="0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s v="US"/>
    <s v="USD"/>
    <n v="1437674545"/>
    <n v="1436464945"/>
    <b v="0"/>
    <n v="14"/>
    <b v="1"/>
    <s v="music/electronic music"/>
    <n v="22.64"/>
    <x v="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s v="US"/>
    <s v="USD"/>
    <n v="1446451200"/>
    <n v="1445539113"/>
    <b v="0"/>
    <n v="9"/>
    <b v="1"/>
    <s v="music/electronic music"/>
    <n v="47.22"/>
    <x v="0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s v="US"/>
    <s v="USD"/>
    <n v="1346198400"/>
    <n v="1344281383"/>
    <b v="0"/>
    <n v="76"/>
    <b v="1"/>
    <s v="music/electronic music"/>
    <n v="32.32"/>
    <x v="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s v="US"/>
    <s v="USD"/>
    <n v="1440004512"/>
    <n v="1437412512"/>
    <b v="0"/>
    <n v="19"/>
    <b v="1"/>
    <s v="music/electronic music"/>
    <n v="53.42"/>
    <x v="0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s v="US"/>
    <s v="USD"/>
    <n v="1374888436"/>
    <n v="1372296436"/>
    <b v="0"/>
    <n v="69"/>
    <b v="1"/>
    <s v="music/electronic music"/>
    <n v="51.3"/>
    <x v="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s v="US"/>
    <s v="USD"/>
    <n v="1461369600"/>
    <n v="1458748809"/>
    <b v="0"/>
    <n v="218"/>
    <b v="1"/>
    <s v="games/tabletop games"/>
    <n v="37.200000000000003"/>
    <x v="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s v="US"/>
    <s v="USD"/>
    <n v="1327776847"/>
    <n v="1325184847"/>
    <b v="0"/>
    <n v="30"/>
    <b v="1"/>
    <s v="games/tabletop games"/>
    <n v="27.1"/>
    <x v="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s v="CA"/>
    <s v="CAD"/>
    <n v="1435418568"/>
    <n v="1432826568"/>
    <b v="0"/>
    <n v="100"/>
    <b v="1"/>
    <s v="games/tabletop games"/>
    <n v="206.31"/>
    <x v="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s v="US"/>
    <s v="USD"/>
    <n v="1477767600"/>
    <n v="1475337675"/>
    <b v="0"/>
    <n v="296"/>
    <b v="1"/>
    <s v="games/tabletop games"/>
    <n v="82.15"/>
    <x v="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s v="GB"/>
    <s v="GBP"/>
    <n v="1411326015"/>
    <n v="1408734015"/>
    <b v="0"/>
    <n v="1204"/>
    <b v="1"/>
    <s v="games/tabletop games"/>
    <n v="164.8"/>
    <x v="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s v="US"/>
    <s v="USD"/>
    <n v="1455253140"/>
    <n v="1452625822"/>
    <b v="0"/>
    <n v="321"/>
    <b v="1"/>
    <s v="games/tabletop games"/>
    <n v="60.82"/>
    <x v="0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s v="GB"/>
    <s v="GBP"/>
    <n v="1384374155"/>
    <n v="1381778555"/>
    <b v="0"/>
    <n v="301"/>
    <b v="1"/>
    <s v="games/tabletop games"/>
    <n v="67.97"/>
    <x v="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s v="DE"/>
    <s v="EUR"/>
    <n v="1439707236"/>
    <n v="1437115236"/>
    <b v="0"/>
    <n v="144"/>
    <b v="1"/>
    <s v="games/tabletop games"/>
    <n v="81.56"/>
    <x v="0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s v="US"/>
    <s v="USD"/>
    <n v="1378180800"/>
    <n v="1375113391"/>
    <b v="0"/>
    <n v="539"/>
    <b v="1"/>
    <s v="games/tabletop games"/>
    <n v="25.43"/>
    <x v="0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s v="US"/>
    <s v="USD"/>
    <n v="1398460127"/>
    <n v="1395868127"/>
    <b v="0"/>
    <n v="498"/>
    <b v="1"/>
    <s v="games/tabletop games"/>
    <n v="21.5"/>
    <x v="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s v="US"/>
    <s v="USD"/>
    <n v="1372136400"/>
    <n v="1369864301"/>
    <b v="0"/>
    <n v="1113"/>
    <b v="1"/>
    <s v="games/tabletop games"/>
    <n v="27.23"/>
    <x v="0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s v="US"/>
    <s v="USD"/>
    <n v="1405738800"/>
    <n v="1402945408"/>
    <b v="0"/>
    <n v="988"/>
    <b v="1"/>
    <s v="games/tabletop games"/>
    <n v="25.09"/>
    <x v="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s v="GB"/>
    <s v="GBP"/>
    <n v="1450051200"/>
    <n v="1448269539"/>
    <b v="0"/>
    <n v="391"/>
    <b v="1"/>
    <s v="games/tabletop games"/>
    <n v="21.23"/>
    <x v="0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US"/>
    <s v="USD"/>
    <n v="1483645647"/>
    <n v="1481053647"/>
    <b v="0"/>
    <n v="28"/>
    <b v="1"/>
    <s v="games/tabletop games"/>
    <n v="41.61"/>
    <x v="0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s v="CA"/>
    <s v="CAD"/>
    <n v="1427585511"/>
    <n v="1424997111"/>
    <b v="0"/>
    <n v="147"/>
    <b v="1"/>
    <s v="games/tabletop games"/>
    <n v="135.59"/>
    <x v="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s v="US"/>
    <s v="USD"/>
    <n v="1454338123"/>
    <n v="1451746123"/>
    <b v="0"/>
    <n v="680"/>
    <b v="1"/>
    <s v="games/tabletop games"/>
    <n v="22.12"/>
    <x v="0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s v="US"/>
    <s v="USD"/>
    <n v="1415779140"/>
    <n v="1412294683"/>
    <b v="0"/>
    <n v="983"/>
    <b v="1"/>
    <s v="games/tabletop games"/>
    <n v="64.63"/>
    <x v="0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s v="DE"/>
    <s v="EUR"/>
    <n v="1489157716"/>
    <n v="1486565716"/>
    <b v="0"/>
    <n v="79"/>
    <b v="1"/>
    <s v="games/tabletop games"/>
    <n v="69.569999999999993"/>
    <x v="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s v="US"/>
    <s v="USD"/>
    <n v="1385870520"/>
    <n v="1382742014"/>
    <b v="0"/>
    <n v="426"/>
    <b v="1"/>
    <s v="games/tabletop games"/>
    <n v="75.13"/>
    <x v="0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s v="US"/>
    <s v="USD"/>
    <n v="1461354544"/>
    <n v="1458762544"/>
    <b v="0"/>
    <n v="96"/>
    <b v="1"/>
    <s v="games/tabletop games"/>
    <n v="140.97999999999999"/>
    <x v="0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s v="GB"/>
    <s v="GBP"/>
    <n v="1488484300"/>
    <n v="1485892300"/>
    <b v="0"/>
    <n v="163"/>
    <b v="1"/>
    <s v="games/tabletop games"/>
    <n v="49.47"/>
    <x v="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s v="US"/>
    <s v="USD"/>
    <n v="1385521320"/>
    <n v="1382449733"/>
    <b v="0"/>
    <n v="2525"/>
    <b v="1"/>
    <s v="games/tabletop games"/>
    <n v="53.87"/>
    <x v="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s v="US"/>
    <s v="USD"/>
    <n v="1489374000"/>
    <n v="1488823290"/>
    <b v="0"/>
    <n v="2035"/>
    <b v="1"/>
    <s v="games/tabletop games"/>
    <n v="4.57"/>
    <x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s v="US"/>
    <s v="USD"/>
    <n v="1476649800"/>
    <n v="1475609946"/>
    <b v="0"/>
    <n v="290"/>
    <b v="1"/>
    <s v="games/tabletop games"/>
    <n v="65"/>
    <x v="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s v="US"/>
    <s v="USD"/>
    <n v="1393005600"/>
    <n v="1390323617"/>
    <b v="0"/>
    <n v="1980"/>
    <b v="1"/>
    <s v="games/tabletop games"/>
    <n v="53.48"/>
    <x v="0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s v="GB"/>
    <s v="GBP"/>
    <n v="1441393210"/>
    <n v="1438801210"/>
    <b v="0"/>
    <n v="57"/>
    <b v="1"/>
    <s v="games/tabletop games"/>
    <n v="43.91"/>
    <x v="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s v="US"/>
    <s v="USD"/>
    <n v="1438185565"/>
    <n v="1436975965"/>
    <b v="0"/>
    <n v="380"/>
    <b v="1"/>
    <s v="games/tabletop games"/>
    <n v="50.85"/>
    <x v="0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s v="GB"/>
    <s v="GBP"/>
    <n v="1481749278"/>
    <n v="1479157278"/>
    <b v="0"/>
    <n v="128"/>
    <b v="1"/>
    <s v="games/tabletop games"/>
    <n v="58.63"/>
    <x v="0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s v="US"/>
    <s v="USD"/>
    <n v="1364917965"/>
    <n v="1362329565"/>
    <b v="0"/>
    <n v="180"/>
    <b v="1"/>
    <s v="games/tabletop games"/>
    <n v="32.82"/>
    <x v="0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s v="US"/>
    <s v="USD"/>
    <n v="1480727273"/>
    <n v="1478131673"/>
    <b v="0"/>
    <n v="571"/>
    <b v="1"/>
    <s v="games/tabletop games"/>
    <n v="426.93"/>
    <x v="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s v="US"/>
    <s v="USD"/>
    <n v="1408177077"/>
    <n v="1406362677"/>
    <b v="0"/>
    <n v="480"/>
    <b v="1"/>
    <s v="games/tabletop games"/>
    <n v="23.81"/>
    <x v="0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s v="ES"/>
    <s v="EUR"/>
    <n v="1470469938"/>
    <n v="1469173938"/>
    <b v="0"/>
    <n v="249"/>
    <b v="1"/>
    <s v="games/tabletop games"/>
    <n v="98.41"/>
    <x v="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s v="US"/>
    <s v="USD"/>
    <n v="1447862947"/>
    <n v="1445267347"/>
    <b v="0"/>
    <n v="84"/>
    <b v="1"/>
    <s v="games/tabletop games"/>
    <n v="107.32"/>
    <x v="0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s v="US"/>
    <s v="USD"/>
    <n v="1485271968"/>
    <n v="1484667168"/>
    <b v="0"/>
    <n v="197"/>
    <b v="1"/>
    <s v="games/tabletop games"/>
    <n v="11.67"/>
    <x v="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s v="US"/>
    <s v="USD"/>
    <n v="1462661451"/>
    <n v="1460069451"/>
    <b v="0"/>
    <n v="271"/>
    <b v="1"/>
    <s v="games/tabletop games"/>
    <n v="41.78"/>
    <x v="0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s v="GB"/>
    <s v="GBP"/>
    <n v="1479811846"/>
    <n v="1478602246"/>
    <b v="0"/>
    <n v="50"/>
    <b v="1"/>
    <s v="games/tabletop games"/>
    <n v="21.38"/>
    <x v="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s v="GB"/>
    <s v="GBP"/>
    <n v="1466377200"/>
    <n v="1463351329"/>
    <b v="0"/>
    <n v="169"/>
    <b v="1"/>
    <s v="games/tabletop games"/>
    <n v="94.1"/>
    <x v="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s v="US"/>
    <s v="USD"/>
    <n v="1434045687"/>
    <n v="1431453687"/>
    <b v="0"/>
    <n v="205"/>
    <b v="1"/>
    <s v="games/tabletop games"/>
    <n v="15.72"/>
    <x v="0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s v="GB"/>
    <s v="GBP"/>
    <n v="1481224736"/>
    <n v="1480360736"/>
    <b v="0"/>
    <n v="206"/>
    <b v="1"/>
    <s v="games/tabletop games"/>
    <n v="90.64"/>
    <x v="0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s v="US"/>
    <s v="USD"/>
    <n v="1395876250"/>
    <n v="1393287850"/>
    <b v="0"/>
    <n v="84"/>
    <b v="1"/>
    <s v="games/tabletop games"/>
    <n v="97.3"/>
    <x v="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s v="AU"/>
    <s v="AUD"/>
    <n v="1487093020"/>
    <n v="1485278620"/>
    <b v="0"/>
    <n v="210"/>
    <b v="1"/>
    <s v="games/tabletop games"/>
    <n v="37.119999999999997"/>
    <x v="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s v="US"/>
    <s v="USD"/>
    <n v="1416268800"/>
    <n v="1413295358"/>
    <b v="0"/>
    <n v="181"/>
    <b v="1"/>
    <s v="games/tabletop games"/>
    <n v="28.1"/>
    <x v="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s v="SE"/>
    <s v="SEK"/>
    <n v="1422734313"/>
    <n v="1420919913"/>
    <b v="0"/>
    <n v="60"/>
    <b v="1"/>
    <s v="games/tabletop games"/>
    <n v="144.43"/>
    <x v="0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s v="US"/>
    <s v="USD"/>
    <n v="1463972400"/>
    <n v="1462543114"/>
    <b v="0"/>
    <n v="445"/>
    <b v="1"/>
    <s v="games/tabletop games"/>
    <n v="24.27"/>
    <x v="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s v="GB"/>
    <s v="GBP"/>
    <n v="1479846507"/>
    <n v="1479241707"/>
    <b v="0"/>
    <n v="17"/>
    <b v="1"/>
    <s v="games/tabletop games"/>
    <n v="35.119999999999997"/>
    <x v="0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s v="US"/>
    <s v="USD"/>
    <n v="1461722400"/>
    <n v="1460235592"/>
    <b v="0"/>
    <n v="194"/>
    <b v="1"/>
    <s v="games/tabletop games"/>
    <n v="24.76"/>
    <x v="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s v="US"/>
    <s v="USD"/>
    <n v="1419123600"/>
    <n v="1416945297"/>
    <b v="0"/>
    <n v="404"/>
    <b v="1"/>
    <s v="games/tabletop games"/>
    <n v="188.38"/>
    <x v="0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s v="US"/>
    <s v="USD"/>
    <n v="1489283915"/>
    <n v="1486691915"/>
    <b v="0"/>
    <n v="194"/>
    <b v="1"/>
    <s v="games/tabletop games"/>
    <n v="148.08000000000001"/>
    <x v="0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s v="US"/>
    <s v="USD"/>
    <n v="1488862800"/>
    <n v="1486745663"/>
    <b v="0"/>
    <n v="902"/>
    <b v="1"/>
    <s v="games/tabletop games"/>
    <n v="49.93"/>
    <x v="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s v="US"/>
    <s v="USD"/>
    <n v="1484085540"/>
    <n v="1482353513"/>
    <b v="0"/>
    <n v="1670"/>
    <b v="1"/>
    <s v="games/tabletop games"/>
    <n v="107.82"/>
    <x v="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s v="US"/>
    <s v="USD"/>
    <n v="1481328004"/>
    <n v="1478736004"/>
    <b v="0"/>
    <n v="1328"/>
    <b v="1"/>
    <s v="games/tabletop games"/>
    <n v="42.63"/>
    <x v="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s v="US"/>
    <s v="USD"/>
    <n v="1449506836"/>
    <n v="1446914836"/>
    <b v="0"/>
    <n v="944"/>
    <b v="1"/>
    <s v="games/tabletop games"/>
    <n v="14.37"/>
    <x v="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s v="CA"/>
    <s v="CAD"/>
    <n v="1489320642"/>
    <n v="1487164242"/>
    <b v="0"/>
    <n v="147"/>
    <b v="1"/>
    <s v="games/tabletop games"/>
    <n v="37.479999999999997"/>
    <x v="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s v="US"/>
    <s v="USD"/>
    <n v="1393156857"/>
    <n v="1390564857"/>
    <b v="0"/>
    <n v="99"/>
    <b v="1"/>
    <s v="games/tabletop games"/>
    <n v="30.2"/>
    <x v="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s v="GB"/>
    <s v="GBP"/>
    <n v="1419259679"/>
    <n v="1416667679"/>
    <b v="0"/>
    <n v="79"/>
    <b v="1"/>
    <s v="games/tabletop games"/>
    <n v="33.549999999999997"/>
    <x v="0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s v="US"/>
    <s v="USD"/>
    <n v="1388936289"/>
    <n v="1386344289"/>
    <b v="0"/>
    <n v="75"/>
    <b v="1"/>
    <s v="games/tabletop games"/>
    <n v="64.75"/>
    <x v="0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s v="US"/>
    <s v="USD"/>
    <n v="1330359423"/>
    <n v="1327767423"/>
    <b v="0"/>
    <n v="207"/>
    <b v="1"/>
    <s v="games/tabletop games"/>
    <n v="57.93"/>
    <x v="0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s v="IT"/>
    <s v="EUR"/>
    <n v="1451861940"/>
    <n v="1448902867"/>
    <b v="0"/>
    <n v="102"/>
    <b v="1"/>
    <s v="games/tabletop games"/>
    <n v="53.08"/>
    <x v="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s v="US"/>
    <s v="USD"/>
    <n v="1423022400"/>
    <n v="1421436099"/>
    <b v="0"/>
    <n v="32"/>
    <b v="1"/>
    <s v="games/tabletop games"/>
    <n v="48.06"/>
    <x v="0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s v="US"/>
    <s v="USD"/>
    <n v="1442501991"/>
    <n v="1439909991"/>
    <b v="0"/>
    <n v="480"/>
    <b v="1"/>
    <s v="games/tabletop games"/>
    <n v="82.4"/>
    <x v="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s v="US"/>
    <s v="USD"/>
    <n v="1311576600"/>
    <n v="1306219897"/>
    <b v="0"/>
    <n v="11"/>
    <b v="1"/>
    <s v="music/rock"/>
    <n v="50.45"/>
    <x v="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s v="US"/>
    <s v="USD"/>
    <n v="1452744686"/>
    <n v="1447560686"/>
    <b v="0"/>
    <n v="12"/>
    <b v="1"/>
    <s v="music/rock"/>
    <n v="115.83"/>
    <x v="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s v="US"/>
    <s v="USD"/>
    <n v="1336528804"/>
    <n v="1331348404"/>
    <b v="0"/>
    <n v="48"/>
    <b v="1"/>
    <s v="music/rock"/>
    <n v="63.03"/>
    <x v="0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s v="US"/>
    <s v="USD"/>
    <n v="1299902400"/>
    <n v="1297451245"/>
    <b v="0"/>
    <n v="59"/>
    <b v="1"/>
    <s v="music/rock"/>
    <n v="108.02"/>
    <x v="0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s v="US"/>
    <s v="USD"/>
    <n v="1340944043"/>
    <n v="1338352043"/>
    <b v="0"/>
    <n v="79"/>
    <b v="1"/>
    <s v="music/rock"/>
    <n v="46.09"/>
    <x v="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s v="US"/>
    <s v="USD"/>
    <n v="1378439940"/>
    <n v="1376003254"/>
    <b v="0"/>
    <n v="14"/>
    <b v="1"/>
    <s v="music/rock"/>
    <n v="107.21"/>
    <x v="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s v="US"/>
    <s v="USD"/>
    <n v="1403539260"/>
    <n v="1401724860"/>
    <b v="0"/>
    <n v="106"/>
    <b v="1"/>
    <s v="music/rock"/>
    <n v="50.93"/>
    <x v="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s v="US"/>
    <s v="USD"/>
    <n v="1340733600"/>
    <n v="1339098689"/>
    <b v="0"/>
    <n v="25"/>
    <b v="1"/>
    <s v="music/rock"/>
    <n v="40.04"/>
    <x v="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s v="US"/>
    <s v="USD"/>
    <n v="1386372120"/>
    <n v="1382659060"/>
    <b v="0"/>
    <n v="25"/>
    <b v="1"/>
    <s v="music/rock"/>
    <n v="64.44"/>
    <x v="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s v="US"/>
    <s v="USD"/>
    <n v="1259686800"/>
    <n v="1252908330"/>
    <b v="0"/>
    <n v="29"/>
    <b v="1"/>
    <s v="music/rock"/>
    <n v="53.83"/>
    <x v="0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s v="US"/>
    <s v="USD"/>
    <n v="1335153600"/>
    <n v="1332199618"/>
    <b v="0"/>
    <n v="43"/>
    <b v="1"/>
    <s v="music/rock"/>
    <n v="100.47"/>
    <x v="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s v="US"/>
    <s v="USD"/>
    <n v="1334767476"/>
    <n v="1332175476"/>
    <b v="0"/>
    <n v="46"/>
    <b v="1"/>
    <s v="music/rock"/>
    <n v="46.63"/>
    <x v="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s v="US"/>
    <s v="USD"/>
    <n v="1348545540"/>
    <n v="1346345999"/>
    <b v="0"/>
    <n v="27"/>
    <b v="1"/>
    <s v="music/rock"/>
    <n v="34.07"/>
    <x v="0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s v="US"/>
    <s v="USD"/>
    <n v="1358702480"/>
    <n v="1356110480"/>
    <b v="0"/>
    <n v="112"/>
    <b v="1"/>
    <s v="music/rock"/>
    <n v="65.209999999999994"/>
    <x v="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s v="US"/>
    <s v="USD"/>
    <n v="1359240856"/>
    <n v="1356648856"/>
    <b v="0"/>
    <n v="34"/>
    <b v="1"/>
    <s v="music/rock"/>
    <n v="44.21"/>
    <x v="0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s v="US"/>
    <s v="USD"/>
    <n v="1330018426"/>
    <n v="1326994426"/>
    <b v="0"/>
    <n v="145"/>
    <b v="1"/>
    <s v="music/rock"/>
    <n v="71.97"/>
    <x v="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s v="US"/>
    <s v="USD"/>
    <n v="1331697540"/>
    <n v="1328749249"/>
    <b v="0"/>
    <n v="19"/>
    <b v="1"/>
    <s v="music/rock"/>
    <n v="52.95"/>
    <x v="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s v="US"/>
    <s v="USD"/>
    <n v="1395861033"/>
    <n v="1393272633"/>
    <b v="0"/>
    <n v="288"/>
    <b v="1"/>
    <s v="music/rock"/>
    <n v="109.45"/>
    <x v="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s v="US"/>
    <s v="USD"/>
    <n v="1296953209"/>
    <n v="1295657209"/>
    <b v="0"/>
    <n v="14"/>
    <b v="1"/>
    <s v="music/rock"/>
    <n v="75.040000000000006"/>
    <x v="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s v="US"/>
    <s v="USD"/>
    <n v="1340904416"/>
    <n v="1339694816"/>
    <b v="0"/>
    <n v="7"/>
    <b v="1"/>
    <s v="music/rock"/>
    <n v="115.71"/>
    <x v="0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s v="US"/>
    <s v="USD"/>
    <n v="1371785496"/>
    <n v="1369193496"/>
    <b v="1"/>
    <n v="211"/>
    <b v="1"/>
    <s v="music/indie rock"/>
    <n v="31.66"/>
    <x v="0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s v="US"/>
    <s v="USD"/>
    <n v="1388473200"/>
    <n v="1385585434"/>
    <b v="1"/>
    <n v="85"/>
    <b v="1"/>
    <s v="music/indie rock"/>
    <n v="46.18"/>
    <x v="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s v="US"/>
    <s v="USD"/>
    <n v="1323747596"/>
    <n v="1320287996"/>
    <b v="1"/>
    <n v="103"/>
    <b v="1"/>
    <s v="music/indie rock"/>
    <n v="68.48"/>
    <x v="0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s v="US"/>
    <s v="USD"/>
    <n v="1293857940"/>
    <n v="1290281691"/>
    <b v="1"/>
    <n v="113"/>
    <b v="1"/>
    <s v="music/indie rock"/>
    <n v="53.47"/>
    <x v="0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s v="US"/>
    <s v="USD"/>
    <n v="1407520800"/>
    <n v="1405356072"/>
    <b v="1"/>
    <n v="167"/>
    <b v="1"/>
    <s v="music/indie rock"/>
    <n v="109.11"/>
    <x v="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s v="US"/>
    <s v="USD"/>
    <n v="1331352129"/>
    <n v="1328760129"/>
    <b v="1"/>
    <n v="73"/>
    <b v="1"/>
    <s v="music/indie rock"/>
    <n v="51.19"/>
    <x v="0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s v="US"/>
    <s v="USD"/>
    <n v="1336245328"/>
    <n v="1333653333"/>
    <b v="1"/>
    <n v="75"/>
    <b v="1"/>
    <s v="music/indie rock"/>
    <n v="27.94"/>
    <x v="0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s v="US"/>
    <s v="USD"/>
    <n v="1409274000"/>
    <n v="1406847996"/>
    <b v="1"/>
    <n v="614"/>
    <b v="1"/>
    <s v="music/indie rock"/>
    <n v="82.5"/>
    <x v="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s v="US"/>
    <s v="USD"/>
    <n v="1362872537"/>
    <n v="1359848537"/>
    <b v="1"/>
    <n v="107"/>
    <b v="1"/>
    <s v="music/indie rock"/>
    <n v="59.82"/>
    <x v="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s v="US"/>
    <s v="USD"/>
    <n v="1363889015"/>
    <n v="1361300615"/>
    <b v="1"/>
    <n v="1224"/>
    <b v="1"/>
    <s v="music/indie rock"/>
    <n v="64.819999999999993"/>
    <x v="0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s v="US"/>
    <s v="USD"/>
    <n v="1399421189"/>
    <n v="1396829189"/>
    <b v="1"/>
    <n v="104"/>
    <b v="1"/>
    <s v="music/indie rock"/>
    <n v="90.1"/>
    <x v="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s v="US"/>
    <s v="USD"/>
    <n v="1397862000"/>
    <n v="1395155478"/>
    <b v="1"/>
    <n v="79"/>
    <b v="1"/>
    <s v="music/indie rock"/>
    <n v="40.96"/>
    <x v="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s v="US"/>
    <s v="USD"/>
    <n v="1336086026"/>
    <n v="1333494026"/>
    <b v="1"/>
    <n v="157"/>
    <b v="1"/>
    <s v="music/indie rock"/>
    <n v="56"/>
    <x v="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s v="US"/>
    <s v="USD"/>
    <n v="1339074857"/>
    <n v="1336482857"/>
    <b v="1"/>
    <n v="50"/>
    <b v="1"/>
    <s v="music/indie rock"/>
    <n v="37.67"/>
    <x v="0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s v="US"/>
    <s v="USD"/>
    <n v="1336238743"/>
    <n v="1333646743"/>
    <b v="1"/>
    <n v="64"/>
    <b v="1"/>
    <s v="music/indie rock"/>
    <n v="40.08"/>
    <x v="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s v="US"/>
    <s v="USD"/>
    <n v="1260383040"/>
    <n v="1253726650"/>
    <b v="1"/>
    <n v="200"/>
    <b v="1"/>
    <s v="music/indie rock"/>
    <n v="78.03"/>
    <x v="0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s v="US"/>
    <s v="USD"/>
    <n v="1266210000"/>
    <n v="1263474049"/>
    <b v="1"/>
    <n v="22"/>
    <b v="1"/>
    <s v="music/indie rock"/>
    <n v="18.91"/>
    <x v="0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s v="US"/>
    <s v="USD"/>
    <n v="1253937540"/>
    <n v="1251214014"/>
    <b v="1"/>
    <n v="163"/>
    <b v="1"/>
    <s v="music/indie rock"/>
    <n v="37.130000000000003"/>
    <x v="0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s v="US"/>
    <s v="USD"/>
    <n v="1387072685"/>
    <n v="1384480685"/>
    <b v="1"/>
    <n v="77"/>
    <b v="1"/>
    <s v="music/indie rock"/>
    <n v="41.96"/>
    <x v="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s v="US"/>
    <s v="USD"/>
    <n v="1396463800"/>
    <n v="1393443400"/>
    <b v="1"/>
    <n v="89"/>
    <b v="1"/>
    <s v="music/indie rock"/>
    <n v="61.04"/>
    <x v="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s v="AT"/>
    <s v="EUR"/>
    <n v="1491282901"/>
    <n v="1488694501"/>
    <b v="0"/>
    <n v="64"/>
    <b v="0"/>
    <s v="food/small batch"/>
    <n v="64.53"/>
    <x v="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s v="US"/>
    <s v="USD"/>
    <n v="1491769769"/>
    <n v="1489181369"/>
    <b v="0"/>
    <n v="4"/>
    <b v="0"/>
    <s v="food/small batch"/>
    <n v="21.25"/>
    <x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s v="US"/>
    <s v="USD"/>
    <n v="1490033247"/>
    <n v="1489428447"/>
    <b v="0"/>
    <n v="4"/>
    <b v="0"/>
    <s v="food/small batch"/>
    <n v="30"/>
    <x v="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s v="GB"/>
    <s v="GBP"/>
    <n v="1490559285"/>
    <n v="1487970885"/>
    <b v="0"/>
    <n v="61"/>
    <b v="0"/>
    <s v="food/small batch"/>
    <n v="25.49"/>
    <x v="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s v="US"/>
    <s v="USD"/>
    <n v="1490830331"/>
    <n v="1488241931"/>
    <b v="0"/>
    <n v="7"/>
    <b v="0"/>
    <s v="food/small batch"/>
    <n v="11.43"/>
    <x v="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s v="US"/>
    <s v="USD"/>
    <n v="1493571600"/>
    <n v="1489106948"/>
    <b v="0"/>
    <n v="1"/>
    <b v="0"/>
    <s v="food/small batch"/>
    <n v="108"/>
    <x v="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s v="US"/>
    <s v="USD"/>
    <n v="1409090440"/>
    <n v="1406066440"/>
    <b v="1"/>
    <n v="3355"/>
    <b v="1"/>
    <s v="food/small batch"/>
    <n v="54.88"/>
    <x v="0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s v="US"/>
    <s v="USD"/>
    <n v="1434307537"/>
    <n v="1431715537"/>
    <b v="1"/>
    <n v="537"/>
    <b v="1"/>
    <s v="food/small batch"/>
    <n v="47.38"/>
    <x v="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s v="US"/>
    <s v="USD"/>
    <n v="1405609146"/>
    <n v="1403017146"/>
    <b v="1"/>
    <n v="125"/>
    <b v="1"/>
    <s v="food/small batch"/>
    <n v="211.84"/>
    <x v="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s v="US"/>
    <s v="USD"/>
    <n v="1451001600"/>
    <n v="1448400943"/>
    <b v="1"/>
    <n v="163"/>
    <b v="1"/>
    <s v="food/small batch"/>
    <n v="219.93"/>
    <x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s v="US"/>
    <s v="USD"/>
    <n v="1408320490"/>
    <n v="1405728490"/>
    <b v="1"/>
    <n v="283"/>
    <b v="1"/>
    <s v="food/small batch"/>
    <n v="40.799999999999997"/>
    <x v="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s v="US"/>
    <s v="USD"/>
    <n v="1423235071"/>
    <n v="1420643071"/>
    <b v="1"/>
    <n v="352"/>
    <b v="1"/>
    <s v="food/small batch"/>
    <n v="75.5"/>
    <x v="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s v="US"/>
    <s v="USD"/>
    <n v="1401385800"/>
    <n v="1399563390"/>
    <b v="1"/>
    <n v="94"/>
    <b v="1"/>
    <s v="food/small batch"/>
    <n v="13.54"/>
    <x v="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s v="US"/>
    <s v="USD"/>
    <n v="1415208840"/>
    <n v="1412611498"/>
    <b v="1"/>
    <n v="67"/>
    <b v="1"/>
    <s v="food/small batch"/>
    <n v="60.87"/>
    <x v="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s v="US"/>
    <s v="USD"/>
    <n v="1402494243"/>
    <n v="1399902243"/>
    <b v="1"/>
    <n v="221"/>
    <b v="1"/>
    <s v="food/small batch"/>
    <n v="115.69"/>
    <x v="0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s v="US"/>
    <s v="USD"/>
    <n v="1394316695"/>
    <n v="1390860695"/>
    <b v="1"/>
    <n v="2165"/>
    <b v="1"/>
    <s v="food/small batch"/>
    <n v="48.1"/>
    <x v="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s v="US"/>
    <s v="USD"/>
    <n v="1403796143"/>
    <n v="1401204143"/>
    <b v="1"/>
    <n v="179"/>
    <b v="1"/>
    <s v="food/small batch"/>
    <n v="74.180000000000007"/>
    <x v="0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s v="US"/>
    <s v="USD"/>
    <n v="1404077484"/>
    <n v="1401485484"/>
    <b v="1"/>
    <n v="123"/>
    <b v="1"/>
    <s v="food/small batch"/>
    <n v="123.35"/>
    <x v="0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s v="US"/>
    <s v="USD"/>
    <n v="1482134340"/>
    <n v="1479496309"/>
    <b v="1"/>
    <n v="1104"/>
    <b v="1"/>
    <s v="food/small batch"/>
    <n v="66.62"/>
    <x v="0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s v="US"/>
    <s v="USD"/>
    <n v="1477841138"/>
    <n v="1475249138"/>
    <b v="1"/>
    <n v="403"/>
    <b v="1"/>
    <s v="food/small batch"/>
    <n v="104.99"/>
    <x v="0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s v="US"/>
    <s v="USD"/>
    <n v="1436729504"/>
    <n v="1434137504"/>
    <b v="0"/>
    <n v="0"/>
    <b v="0"/>
    <s v="technology/web"/>
    <s v="N/A"/>
    <x v="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US"/>
    <s v="USD"/>
    <n v="1412571600"/>
    <n v="1410799870"/>
    <b v="0"/>
    <n v="0"/>
    <b v="0"/>
    <s v="technology/web"/>
    <s v="N/A"/>
    <x v="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s v="US"/>
    <s v="USD"/>
    <n v="1452282420"/>
    <n v="1447962505"/>
    <b v="0"/>
    <n v="1"/>
    <b v="0"/>
    <s v="technology/web"/>
    <n v="300"/>
    <x v="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s v="CA"/>
    <s v="CAD"/>
    <n v="1466789269"/>
    <n v="1464197269"/>
    <b v="0"/>
    <n v="1"/>
    <b v="0"/>
    <s v="technology/web"/>
    <n v="1"/>
    <x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s v="US"/>
    <s v="USD"/>
    <n v="1427845140"/>
    <n v="1424822556"/>
    <b v="0"/>
    <n v="0"/>
    <b v="0"/>
    <s v="technology/web"/>
    <s v="N/A"/>
    <x v="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s v="US"/>
    <s v="USD"/>
    <n v="1476731431"/>
    <n v="1472843431"/>
    <b v="0"/>
    <n v="3"/>
    <b v="0"/>
    <s v="technology/web"/>
    <n v="13"/>
    <x v="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s v="US"/>
    <s v="USD"/>
    <n v="1472135676"/>
    <n v="1469543676"/>
    <b v="0"/>
    <n v="1"/>
    <b v="0"/>
    <s v="technology/web"/>
    <n v="15"/>
    <x v="1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s v="US"/>
    <s v="USD"/>
    <n v="1456006938"/>
    <n v="1450822938"/>
    <b v="0"/>
    <n v="5"/>
    <b v="0"/>
    <s v="technology/web"/>
    <n v="54"/>
    <x v="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SE"/>
    <s v="SEK"/>
    <n v="1439318228"/>
    <n v="1436812628"/>
    <b v="0"/>
    <n v="0"/>
    <b v="0"/>
    <s v="technology/web"/>
    <s v="N/A"/>
    <x v="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IE"/>
    <s v="EUR"/>
    <n v="1483474370"/>
    <n v="1480882370"/>
    <b v="0"/>
    <n v="0"/>
    <b v="0"/>
    <s v="technology/web"/>
    <s v="N/A"/>
    <x v="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s v="NZ"/>
    <s v="NZD"/>
    <n v="1430360739"/>
    <n v="1427768739"/>
    <b v="0"/>
    <n v="7"/>
    <b v="0"/>
    <s v="technology/web"/>
    <n v="15.43"/>
    <x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US"/>
    <s v="USD"/>
    <n v="1433603552"/>
    <n v="1428419552"/>
    <b v="0"/>
    <n v="0"/>
    <b v="0"/>
    <s v="technology/web"/>
    <s v="N/A"/>
    <x v="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US"/>
    <s v="USD"/>
    <n v="1429632822"/>
    <n v="1428596022"/>
    <b v="0"/>
    <n v="0"/>
    <b v="0"/>
    <s v="technology/web"/>
    <s v="N/A"/>
    <x v="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s v="US"/>
    <s v="USD"/>
    <n v="1420910460"/>
    <n v="1415726460"/>
    <b v="0"/>
    <n v="1"/>
    <b v="0"/>
    <s v="technology/web"/>
    <n v="25"/>
    <x v="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s v="AU"/>
    <s v="AUD"/>
    <n v="1430604136"/>
    <n v="1428012136"/>
    <b v="0"/>
    <n v="2"/>
    <b v="0"/>
    <s v="technology/web"/>
    <n v="27.5"/>
    <x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s v="NL"/>
    <s v="EUR"/>
    <n v="1433530104"/>
    <n v="1430938104"/>
    <b v="0"/>
    <n v="0"/>
    <b v="0"/>
    <s v="technology/web"/>
    <s v="N/A"/>
    <x v="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s v="GB"/>
    <s v="GBP"/>
    <n v="1445093578"/>
    <n v="1442501578"/>
    <b v="0"/>
    <n v="0"/>
    <b v="0"/>
    <s v="technology/web"/>
    <s v="N/A"/>
    <x v="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GB"/>
    <s v="GBP"/>
    <n v="1422664740"/>
    <n v="1417818036"/>
    <b v="0"/>
    <n v="0"/>
    <b v="0"/>
    <s v="technology/web"/>
    <s v="N/A"/>
    <x v="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s v="US"/>
    <s v="USD"/>
    <n v="1438616124"/>
    <n v="1433432124"/>
    <b v="0"/>
    <n v="3"/>
    <b v="0"/>
    <s v="technology/web"/>
    <n v="367"/>
    <x v="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s v="CA"/>
    <s v="CAD"/>
    <n v="1454864280"/>
    <n v="1452272280"/>
    <b v="0"/>
    <n v="1"/>
    <b v="0"/>
    <s v="technology/web"/>
    <n v="2"/>
    <x v="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"/>
    <s v="CAD"/>
    <n v="1462053600"/>
    <n v="1459975008"/>
    <b v="0"/>
    <n v="0"/>
    <b v="0"/>
    <s v="technology/web"/>
    <s v="N/A"/>
    <x v="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s v="US"/>
    <s v="USD"/>
    <n v="1418315470"/>
    <n v="1415723470"/>
    <b v="0"/>
    <n v="2"/>
    <b v="0"/>
    <s v="technology/web"/>
    <n v="60"/>
    <x v="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US"/>
    <s v="USD"/>
    <n v="1451348200"/>
    <n v="1447460200"/>
    <b v="0"/>
    <n v="0"/>
    <b v="0"/>
    <s v="technology/web"/>
    <s v="N/A"/>
    <x v="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s v="US"/>
    <s v="USD"/>
    <n v="1445898356"/>
    <n v="1441146356"/>
    <b v="0"/>
    <n v="0"/>
    <b v="0"/>
    <s v="technology/web"/>
    <s v="N/A"/>
    <x v="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IT"/>
    <s v="EUR"/>
    <n v="1453071600"/>
    <n v="1449596425"/>
    <b v="0"/>
    <n v="0"/>
    <b v="0"/>
    <s v="technology/web"/>
    <s v="N/A"/>
    <x v="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s v="GB"/>
    <s v="GBP"/>
    <n v="1445431533"/>
    <n v="1442839533"/>
    <b v="0"/>
    <n v="27"/>
    <b v="0"/>
    <s v="technology/web"/>
    <n v="97.41"/>
    <x v="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s v="US"/>
    <s v="USD"/>
    <n v="1461622616"/>
    <n v="1456442216"/>
    <b v="0"/>
    <n v="14"/>
    <b v="0"/>
    <s v="technology/web"/>
    <n v="47.86"/>
    <x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s v="US"/>
    <s v="USD"/>
    <n v="1429028365"/>
    <n v="1425143965"/>
    <b v="0"/>
    <n v="2"/>
    <b v="0"/>
    <s v="technology/web"/>
    <n v="50"/>
    <x v="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US"/>
    <s v="USD"/>
    <n v="1455132611"/>
    <n v="1452540611"/>
    <b v="0"/>
    <n v="0"/>
    <b v="0"/>
    <s v="technology/web"/>
    <s v="N/A"/>
    <x v="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s v="US"/>
    <s v="USD"/>
    <n v="1418877141"/>
    <n v="1416285141"/>
    <b v="0"/>
    <n v="4"/>
    <b v="0"/>
    <s v="technology/web"/>
    <n v="20.5"/>
    <x v="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US"/>
    <s v="USD"/>
    <n v="1435257596"/>
    <n v="1432665596"/>
    <b v="0"/>
    <n v="0"/>
    <b v="0"/>
    <s v="technology/web"/>
    <s v="N/A"/>
    <x v="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s v="AU"/>
    <s v="AUD"/>
    <n v="1429839571"/>
    <n v="1427247571"/>
    <b v="0"/>
    <n v="6"/>
    <b v="0"/>
    <s v="technology/web"/>
    <n v="30"/>
    <x v="1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s v="SE"/>
    <s v="SEK"/>
    <n v="1440863624"/>
    <n v="1438271624"/>
    <b v="0"/>
    <n v="1"/>
    <b v="0"/>
    <s v="technology/web"/>
    <n v="50"/>
    <x v="1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s v="US"/>
    <s v="USD"/>
    <n v="1423772060"/>
    <n v="1421180060"/>
    <b v="0"/>
    <n v="1"/>
    <b v="0"/>
    <s v="technology/web"/>
    <n v="10"/>
    <x v="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US"/>
    <s v="USD"/>
    <n v="1473451437"/>
    <n v="1470859437"/>
    <b v="0"/>
    <n v="0"/>
    <b v="0"/>
    <s v="technology/web"/>
    <s v="N/A"/>
    <x v="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s v="US"/>
    <s v="USD"/>
    <n v="1449785566"/>
    <n v="1447193566"/>
    <b v="0"/>
    <n v="4"/>
    <b v="0"/>
    <s v="technology/web"/>
    <n v="81.58"/>
    <x v="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"/>
    <s v="CAD"/>
    <n v="1480110783"/>
    <n v="1477515183"/>
    <b v="0"/>
    <n v="0"/>
    <b v="0"/>
    <s v="technology/web"/>
    <s v="N/A"/>
    <x v="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s v="US"/>
    <s v="USD"/>
    <n v="1440548330"/>
    <n v="1438042730"/>
    <b v="0"/>
    <n v="0"/>
    <b v="0"/>
    <s v="technology/web"/>
    <s v="N/A"/>
    <x v="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s v="US"/>
    <s v="USD"/>
    <n v="1444004616"/>
    <n v="1440116616"/>
    <b v="0"/>
    <n v="0"/>
    <b v="0"/>
    <s v="technology/web"/>
    <s v="N/A"/>
    <x v="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s v="US"/>
    <s v="USD"/>
    <n v="1443726142"/>
    <n v="1441134142"/>
    <b v="0"/>
    <n v="3"/>
    <b v="0"/>
    <s v="technology/web"/>
    <n v="18.329999999999998"/>
    <x v="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s v="US"/>
    <s v="USD"/>
    <n v="1428704848"/>
    <n v="1426112848"/>
    <b v="0"/>
    <n v="7"/>
    <b v="0"/>
    <s v="technology/web"/>
    <n v="224.43"/>
    <x v="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s v="US"/>
    <s v="USD"/>
    <n v="1438662603"/>
    <n v="1436502603"/>
    <b v="0"/>
    <n v="2"/>
    <b v="0"/>
    <s v="technology/web"/>
    <n v="37.5"/>
    <x v="1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s v="NZ"/>
    <s v="NZD"/>
    <n v="1424568107"/>
    <n v="1421976107"/>
    <b v="0"/>
    <n v="3"/>
    <b v="0"/>
    <s v="technology/web"/>
    <n v="145"/>
    <x v="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s v="US"/>
    <s v="USD"/>
    <n v="1415932643"/>
    <n v="1413337043"/>
    <b v="0"/>
    <n v="8"/>
    <b v="0"/>
    <s v="technology/web"/>
    <n v="1"/>
    <x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s v="US"/>
    <s v="USD"/>
    <n v="1438793432"/>
    <n v="1436201432"/>
    <b v="0"/>
    <n v="7"/>
    <b v="0"/>
    <s v="technology/web"/>
    <n v="112.57"/>
    <x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s v="CA"/>
    <s v="CAD"/>
    <n v="1420920424"/>
    <n v="1415736424"/>
    <b v="0"/>
    <n v="0"/>
    <b v="0"/>
    <s v="technology/web"/>
    <s v="N/A"/>
    <x v="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s v="US"/>
    <s v="USD"/>
    <n v="1469199740"/>
    <n v="1465311740"/>
    <b v="0"/>
    <n v="3"/>
    <b v="0"/>
    <s v="technology/web"/>
    <n v="342"/>
    <x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s v="US"/>
    <s v="USD"/>
    <n v="1421350140"/>
    <n v="1418761759"/>
    <b v="0"/>
    <n v="8"/>
    <b v="0"/>
    <s v="technology/web"/>
    <n v="57.88"/>
    <x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s v="FR"/>
    <s v="EUR"/>
    <n v="1437861540"/>
    <n v="1435160452"/>
    <b v="0"/>
    <n v="1"/>
    <b v="0"/>
    <s v="technology/web"/>
    <n v="30"/>
    <x v="1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AU"/>
    <s v="AUD"/>
    <n v="1420352264"/>
    <n v="1416896264"/>
    <b v="0"/>
    <n v="0"/>
    <b v="0"/>
    <s v="technology/web"/>
    <s v="N/A"/>
    <x v="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s v="US"/>
    <s v="USD"/>
    <n v="1427825044"/>
    <n v="1425236644"/>
    <b v="0"/>
    <n v="1"/>
    <b v="0"/>
    <s v="technology/web"/>
    <n v="25"/>
    <x v="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US"/>
    <s v="USD"/>
    <n v="1446087223"/>
    <n v="1443495223"/>
    <b v="0"/>
    <n v="0"/>
    <b v="0"/>
    <s v="technology/web"/>
    <s v="N/A"/>
    <x v="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s v="US"/>
    <s v="USD"/>
    <n v="1439048017"/>
    <n v="1436456017"/>
    <b v="0"/>
    <n v="1"/>
    <b v="0"/>
    <s v="technology/web"/>
    <n v="50"/>
    <x v="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s v="IE"/>
    <s v="EUR"/>
    <n v="1424940093"/>
    <n v="1422348093"/>
    <b v="0"/>
    <n v="2"/>
    <b v="0"/>
    <s v="technology/web"/>
    <n v="1.5"/>
    <x v="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s v="US"/>
    <s v="USD"/>
    <n v="1484038620"/>
    <n v="1481597687"/>
    <b v="0"/>
    <n v="0"/>
    <b v="0"/>
    <s v="technology/web"/>
    <s v="N/A"/>
    <x v="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s v="CH"/>
    <s v="CHF"/>
    <n v="1444940558"/>
    <n v="1442348558"/>
    <b v="0"/>
    <n v="1"/>
    <b v="0"/>
    <s v="technology/web"/>
    <n v="10"/>
    <x v="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US"/>
    <s v="USD"/>
    <n v="1420233256"/>
    <n v="1417641256"/>
    <b v="0"/>
    <n v="0"/>
    <b v="0"/>
    <s v="technology/web"/>
    <s v="N/A"/>
    <x v="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s v="US"/>
    <s v="USD"/>
    <n v="1435874384"/>
    <n v="1433282384"/>
    <b v="0"/>
    <n v="0"/>
    <b v="0"/>
    <s v="technology/web"/>
    <s v="N/A"/>
    <x v="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SE"/>
    <s v="SEK"/>
    <n v="1418934506"/>
    <n v="1415910506"/>
    <b v="0"/>
    <n v="0"/>
    <b v="0"/>
    <s v="technology/web"/>
    <s v="N/A"/>
    <x v="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AU"/>
    <s v="AUD"/>
    <n v="1460615164"/>
    <n v="1458023164"/>
    <b v="0"/>
    <n v="0"/>
    <b v="0"/>
    <s v="technology/web"/>
    <s v="N/A"/>
    <x v="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s v="US"/>
    <s v="USD"/>
    <n v="1457207096"/>
    <n v="1452023096"/>
    <b v="0"/>
    <n v="9"/>
    <b v="0"/>
    <s v="food/food trucks"/>
    <n v="22.33"/>
    <x v="2"/>
    <x v="7"/>
    <s v="food trucks"/>
    <x v="2401"/>
    <d v="2016-03-05T19:44:56"/>
  </r>
  <r>
    <n v="2402"/>
    <s v="Cupcake Truck Unite"/>
    <s v="Small town, delicious treats, and a mobile truck"/>
    <n v="12000"/>
    <n v="52"/>
    <n v="0"/>
    <s v="US"/>
    <s v="USD"/>
    <n v="1431533931"/>
    <n v="1428941931"/>
    <b v="0"/>
    <n v="1"/>
    <b v="0"/>
    <s v="food/food trucks"/>
    <n v="52"/>
    <x v="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s v="GB"/>
    <s v="GBP"/>
    <n v="1459368658"/>
    <n v="1454188258"/>
    <b v="0"/>
    <n v="12"/>
    <b v="0"/>
    <s v="food/food trucks"/>
    <n v="16.829999999999998"/>
    <x v="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s v="US"/>
    <s v="USD"/>
    <n v="1451782607"/>
    <n v="1449190607"/>
    <b v="0"/>
    <n v="0"/>
    <b v="0"/>
    <s v="food/food trucks"/>
    <s v="N/A"/>
    <x v="2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s v="US"/>
    <s v="USD"/>
    <n v="1472911375"/>
    <n v="1471096975"/>
    <b v="0"/>
    <n v="20"/>
    <b v="0"/>
    <s v="food/food trucks"/>
    <n v="56.3"/>
    <x v="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s v="US"/>
    <s v="USD"/>
    <n v="1421635190"/>
    <n v="1418179190"/>
    <b v="0"/>
    <n v="16"/>
    <b v="0"/>
    <s v="food/food trucks"/>
    <n v="84.06"/>
    <x v="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s v="US"/>
    <s v="USD"/>
    <n v="1428732000"/>
    <n v="1426772928"/>
    <b v="0"/>
    <n v="33"/>
    <b v="0"/>
    <s v="food/food trucks"/>
    <n v="168.39"/>
    <x v="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s v="US"/>
    <s v="USD"/>
    <n v="1415247757"/>
    <n v="1412652157"/>
    <b v="0"/>
    <n v="2"/>
    <b v="0"/>
    <s v="food/food trucks"/>
    <n v="15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s v="US"/>
    <s v="USD"/>
    <n v="1439931675"/>
    <n v="1437339675"/>
    <b v="0"/>
    <n v="6"/>
    <b v="0"/>
    <s v="food/food trucks"/>
    <n v="76.67"/>
    <x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AU"/>
    <s v="AUD"/>
    <n v="1441619275"/>
    <n v="1439027275"/>
    <b v="0"/>
    <n v="0"/>
    <b v="0"/>
    <s v="food/food trucks"/>
    <s v="N/A"/>
    <x v="2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s v="US"/>
    <s v="USD"/>
    <n v="1440524082"/>
    <n v="1437932082"/>
    <b v="0"/>
    <n v="3"/>
    <b v="0"/>
    <s v="food/food trucks"/>
    <n v="50.33"/>
    <x v="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R"/>
    <s v="EUR"/>
    <n v="1480185673"/>
    <n v="1476294073"/>
    <b v="0"/>
    <n v="0"/>
    <b v="0"/>
    <s v="food/food trucks"/>
    <s v="N/A"/>
    <x v="2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s v="US"/>
    <s v="USD"/>
    <n v="1401579000"/>
    <n v="1398911882"/>
    <b v="0"/>
    <n v="3"/>
    <b v="0"/>
    <s v="food/food trucks"/>
    <n v="8.33"/>
    <x v="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s v="US"/>
    <s v="USD"/>
    <n v="1440215940"/>
    <n v="1436805660"/>
    <b v="0"/>
    <n v="13"/>
    <b v="0"/>
    <s v="food/food trucks"/>
    <n v="35.380000000000003"/>
    <x v="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s v="US"/>
    <s v="USD"/>
    <n v="1468615346"/>
    <n v="1466023346"/>
    <b v="0"/>
    <n v="6"/>
    <b v="0"/>
    <s v="food/food trucks"/>
    <n v="55.83"/>
    <x v="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s v="US"/>
    <s v="USD"/>
    <n v="1426345200"/>
    <n v="1421343743"/>
    <b v="0"/>
    <n v="1"/>
    <b v="0"/>
    <s v="food/food trucks"/>
    <n v="5"/>
    <x v="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US"/>
    <s v="USD"/>
    <n v="1407705187"/>
    <n v="1405113187"/>
    <b v="0"/>
    <n v="0"/>
    <b v="0"/>
    <s v="food/food trucks"/>
    <s v="N/A"/>
    <x v="2"/>
    <x v="7"/>
    <s v="food trucks"/>
    <x v="2417"/>
    <d v="2014-08-10T21:13:07"/>
  </r>
  <r>
    <n v="2418"/>
    <s v="Mexican food truck"/>
    <s v="I want to start my food truck business."/>
    <n v="25000"/>
    <n v="5"/>
    <n v="0"/>
    <s v="US"/>
    <s v="USD"/>
    <n v="1427225644"/>
    <n v="1422045244"/>
    <b v="0"/>
    <n v="5"/>
    <b v="0"/>
    <s v="food/food trucks"/>
    <n v="1"/>
    <x v="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US"/>
    <s v="USD"/>
    <n v="1424281389"/>
    <n v="1419097389"/>
    <b v="0"/>
    <n v="0"/>
    <b v="0"/>
    <s v="food/food trucks"/>
    <s v="N/A"/>
    <x v="2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s v="US"/>
    <s v="USD"/>
    <n v="1415583695"/>
    <n v="1410396095"/>
    <b v="0"/>
    <n v="36"/>
    <b v="0"/>
    <s v="food/food trucks"/>
    <n v="69.47"/>
    <x v="2"/>
    <x v="7"/>
    <s v="food trucks"/>
    <x v="2420"/>
    <d v="2014-11-10T01:41:35"/>
  </r>
  <r>
    <n v="2421"/>
    <s v="hot dog cart"/>
    <s v="help me start Merrill's first hot dog cart in this empty lot"/>
    <n v="6000"/>
    <n v="1"/>
    <n v="0"/>
    <s v="US"/>
    <s v="USD"/>
    <n v="1424536196"/>
    <n v="1421944196"/>
    <b v="0"/>
    <n v="1"/>
    <b v="0"/>
    <s v="food/food trucks"/>
    <n v="1"/>
    <x v="2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s v="US"/>
    <s v="USD"/>
    <n v="1426091036"/>
    <n v="1423502636"/>
    <b v="0"/>
    <n v="1"/>
    <b v="0"/>
    <s v="food/food trucks"/>
    <n v="1"/>
    <x v="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s v="US"/>
    <s v="USD"/>
    <n v="1420044890"/>
    <n v="1417452890"/>
    <b v="0"/>
    <n v="1"/>
    <b v="0"/>
    <s v="food/food trucks"/>
    <n v="8"/>
    <x v="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s v="US"/>
    <s v="USD"/>
    <n v="1414445108"/>
    <n v="1411853108"/>
    <b v="0"/>
    <n v="9"/>
    <b v="0"/>
    <s v="food/food trucks"/>
    <n v="34.44"/>
    <x v="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s v="US"/>
    <s v="USD"/>
    <n v="1464386640"/>
    <n v="1463090149"/>
    <b v="0"/>
    <n v="1"/>
    <b v="0"/>
    <s v="food/food trucks"/>
    <n v="1"/>
    <x v="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s v="US"/>
    <s v="USD"/>
    <n v="1439006692"/>
    <n v="1433822692"/>
    <b v="0"/>
    <n v="0"/>
    <b v="0"/>
    <s v="food/food trucks"/>
    <s v="N/A"/>
    <x v="2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s v="US"/>
    <s v="USD"/>
    <n v="1458715133"/>
    <n v="1455262733"/>
    <b v="0"/>
    <n v="1"/>
    <b v="0"/>
    <s v="food/food trucks"/>
    <n v="1"/>
    <x v="2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s v="US"/>
    <s v="USD"/>
    <n v="1426182551"/>
    <n v="1423594151"/>
    <b v="0"/>
    <n v="1"/>
    <b v="0"/>
    <s v="food/food trucks"/>
    <n v="1"/>
    <x v="2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s v="NO"/>
    <s v="NOK"/>
    <n v="1486313040"/>
    <n v="1483131966"/>
    <b v="0"/>
    <n v="4"/>
    <b v="0"/>
    <s v="food/food trucks"/>
    <n v="501.25"/>
    <x v="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s v="US"/>
    <s v="USD"/>
    <n v="1455246504"/>
    <n v="1452654504"/>
    <b v="0"/>
    <n v="2"/>
    <b v="0"/>
    <s v="food/food trucks"/>
    <n v="10.5"/>
    <x v="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s v="US"/>
    <s v="USD"/>
    <n v="1467080613"/>
    <n v="1461896613"/>
    <b v="0"/>
    <n v="2"/>
    <b v="0"/>
    <s v="food/food trucks"/>
    <n v="1"/>
    <x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s v="US"/>
    <s v="USD"/>
    <n v="1425791697"/>
    <n v="1423199697"/>
    <b v="0"/>
    <n v="2"/>
    <b v="0"/>
    <s v="food/food trucks"/>
    <n v="1"/>
    <x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US"/>
    <s v="USD"/>
    <n v="1456608943"/>
    <n v="1454016943"/>
    <b v="0"/>
    <n v="0"/>
    <b v="0"/>
    <s v="food/food trucks"/>
    <s v="N/A"/>
    <x v="2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s v="US"/>
    <s v="USD"/>
    <n v="1438662474"/>
    <n v="1435206474"/>
    <b v="0"/>
    <n v="2"/>
    <b v="0"/>
    <s v="food/food trucks"/>
    <n v="13"/>
    <x v="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s v="SE"/>
    <s v="SEK"/>
    <n v="1444027186"/>
    <n v="1441435186"/>
    <b v="0"/>
    <n v="4"/>
    <b v="0"/>
    <s v="food/food trucks"/>
    <n v="306"/>
    <x v="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s v="CA"/>
    <s v="CAD"/>
    <n v="1454078770"/>
    <n v="1448894770"/>
    <b v="0"/>
    <n v="2"/>
    <b v="0"/>
    <s v="food/food trucks"/>
    <n v="22.5"/>
    <x v="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s v="US"/>
    <s v="USD"/>
    <n v="1426615200"/>
    <n v="1422400188"/>
    <b v="0"/>
    <n v="0"/>
    <b v="0"/>
    <s v="food/food trucks"/>
    <s v="N/A"/>
    <x v="2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s v="US"/>
    <s v="USD"/>
    <n v="1449529062"/>
    <n v="1444341462"/>
    <b v="0"/>
    <n v="1"/>
    <b v="0"/>
    <s v="food/food trucks"/>
    <n v="50"/>
    <x v="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US"/>
    <s v="USD"/>
    <n v="1445197129"/>
    <n v="1442605129"/>
    <b v="0"/>
    <n v="0"/>
    <b v="0"/>
    <s v="food/food trucks"/>
    <s v="N/A"/>
    <x v="2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s v="BE"/>
    <s v="EUR"/>
    <n v="1455399313"/>
    <n v="1452807313"/>
    <b v="0"/>
    <n v="2"/>
    <b v="0"/>
    <s v="food/food trucks"/>
    <n v="5"/>
    <x v="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s v="US"/>
    <s v="USD"/>
    <n v="1437627540"/>
    <n v="1435806054"/>
    <b v="0"/>
    <n v="109"/>
    <b v="1"/>
    <s v="food/small batch"/>
    <n v="74.23"/>
    <x v="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s v="US"/>
    <s v="USD"/>
    <n v="1426777228"/>
    <n v="1424188828"/>
    <b v="0"/>
    <n v="372"/>
    <b v="1"/>
    <s v="food/small batch"/>
    <n v="81.25"/>
    <x v="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s v="US"/>
    <s v="USD"/>
    <n v="1408114822"/>
    <n v="1405522822"/>
    <b v="0"/>
    <n v="311"/>
    <b v="1"/>
    <s v="food/small batch"/>
    <n v="130.22999999999999"/>
    <x v="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s v="US"/>
    <s v="USD"/>
    <n v="1464199591"/>
    <n v="1461607591"/>
    <b v="0"/>
    <n v="61"/>
    <b v="1"/>
    <s v="food/small batch"/>
    <n v="53.41"/>
    <x v="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s v="US"/>
    <s v="USD"/>
    <n v="1443242021"/>
    <n v="1440650021"/>
    <b v="0"/>
    <n v="115"/>
    <b v="1"/>
    <s v="food/small batch"/>
    <n v="75.13"/>
    <x v="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s v="US"/>
    <s v="USD"/>
    <n v="1480174071"/>
    <n v="1477578471"/>
    <b v="0"/>
    <n v="111"/>
    <b v="1"/>
    <s v="food/small batch"/>
    <n v="75.67"/>
    <x v="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s v="US"/>
    <s v="USD"/>
    <n v="1478923200"/>
    <n v="1476184593"/>
    <b v="0"/>
    <n v="337"/>
    <b v="1"/>
    <s v="food/small batch"/>
    <n v="31.69"/>
    <x v="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s v="US"/>
    <s v="USD"/>
    <n v="1472621760"/>
    <n v="1472110513"/>
    <b v="0"/>
    <n v="9"/>
    <b v="1"/>
    <s v="food/small batch"/>
    <n v="47.78"/>
    <x v="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s v="US"/>
    <s v="USD"/>
    <n v="1417321515"/>
    <n v="1414725915"/>
    <b v="0"/>
    <n v="120"/>
    <b v="1"/>
    <s v="food/small batch"/>
    <n v="90"/>
    <x v="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s v="US"/>
    <s v="USD"/>
    <n v="1414465860"/>
    <n v="1411177456"/>
    <b v="0"/>
    <n v="102"/>
    <b v="1"/>
    <s v="food/small batch"/>
    <n v="149.31"/>
    <x v="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s v="US"/>
    <s v="USD"/>
    <n v="1488750490"/>
    <n v="1487022490"/>
    <b v="0"/>
    <n v="186"/>
    <b v="1"/>
    <s v="food/small batch"/>
    <n v="62.07"/>
    <x v="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s v="US"/>
    <s v="USD"/>
    <n v="1451430000"/>
    <n v="1448914500"/>
    <b v="0"/>
    <n v="15"/>
    <b v="1"/>
    <s v="food/small batch"/>
    <n v="53.4"/>
    <x v="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s v="US"/>
    <s v="USD"/>
    <n v="1486053409"/>
    <n v="1483461409"/>
    <b v="0"/>
    <n v="67"/>
    <b v="1"/>
    <s v="food/small batch"/>
    <n v="69.27"/>
    <x v="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s v="US"/>
    <s v="USD"/>
    <n v="1489207808"/>
    <n v="1486183808"/>
    <b v="0"/>
    <n v="130"/>
    <b v="1"/>
    <s v="food/small batch"/>
    <n v="271.51"/>
    <x v="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s v="US"/>
    <s v="USD"/>
    <n v="1461177950"/>
    <n v="1458758750"/>
    <b v="0"/>
    <n v="16"/>
    <b v="1"/>
    <s v="food/small batch"/>
    <n v="34.130000000000003"/>
    <x v="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s v="US"/>
    <s v="USD"/>
    <n v="1488063839"/>
    <n v="1485471839"/>
    <b v="0"/>
    <n v="67"/>
    <b v="1"/>
    <s v="food/small batch"/>
    <n v="40.49"/>
    <x v="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s v="US"/>
    <s v="USD"/>
    <n v="1458826056"/>
    <n v="1456237656"/>
    <b v="0"/>
    <n v="124"/>
    <b v="1"/>
    <s v="food/small batch"/>
    <n v="189.76"/>
    <x v="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s v="US"/>
    <s v="USD"/>
    <n v="1465498800"/>
    <n v="1462481718"/>
    <b v="0"/>
    <n v="80"/>
    <b v="1"/>
    <s v="food/small batch"/>
    <n v="68.86"/>
    <x v="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s v="US"/>
    <s v="USD"/>
    <n v="1458742685"/>
    <n v="1454858285"/>
    <b v="0"/>
    <n v="282"/>
    <b v="1"/>
    <s v="food/small batch"/>
    <n v="108.78"/>
    <x v="0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s v="US"/>
    <s v="USD"/>
    <n v="1483417020"/>
    <n v="1480480167"/>
    <b v="0"/>
    <n v="68"/>
    <b v="1"/>
    <s v="food/small batch"/>
    <n v="125.99"/>
    <x v="0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s v="US"/>
    <s v="USD"/>
    <n v="1317438000"/>
    <n v="1314577097"/>
    <b v="0"/>
    <n v="86"/>
    <b v="1"/>
    <s v="music/indie rock"/>
    <n v="90.52"/>
    <x v="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s v="US"/>
    <s v="USD"/>
    <n v="1342672096"/>
    <n v="1340944096"/>
    <b v="0"/>
    <n v="115"/>
    <b v="1"/>
    <s v="music/indie rock"/>
    <n v="28.88"/>
    <x v="0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s v="US"/>
    <s v="USD"/>
    <n v="1366138800"/>
    <n v="1362710425"/>
    <b v="0"/>
    <n v="75"/>
    <b v="1"/>
    <s v="music/indie rock"/>
    <n v="31"/>
    <x v="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s v="CA"/>
    <s v="CAD"/>
    <n v="1443641340"/>
    <n v="1441143397"/>
    <b v="0"/>
    <n v="43"/>
    <b v="1"/>
    <s v="music/indie rock"/>
    <n v="51.67"/>
    <x v="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s v="US"/>
    <s v="USD"/>
    <n v="1348420548"/>
    <n v="1345828548"/>
    <b v="0"/>
    <n v="48"/>
    <b v="1"/>
    <s v="music/indie rock"/>
    <n v="26.27"/>
    <x v="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s v="US"/>
    <s v="USD"/>
    <n v="1368066453"/>
    <n v="1365474453"/>
    <b v="0"/>
    <n v="52"/>
    <b v="1"/>
    <s v="music/indie rock"/>
    <n v="48.08"/>
    <x v="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s v="US"/>
    <s v="USD"/>
    <n v="1336669200"/>
    <n v="1335473931"/>
    <b v="0"/>
    <n v="43"/>
    <b v="1"/>
    <s v="music/indie rock"/>
    <n v="27.56"/>
    <x v="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s v="US"/>
    <s v="USD"/>
    <n v="1351400400"/>
    <n v="1348285321"/>
    <b v="0"/>
    <n v="58"/>
    <b v="1"/>
    <s v="music/indie rock"/>
    <n v="36.97"/>
    <x v="0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s v="US"/>
    <s v="USD"/>
    <n v="1297160329"/>
    <n v="1295000329"/>
    <b v="0"/>
    <n v="47"/>
    <b v="1"/>
    <s v="music/indie rock"/>
    <n v="29.02"/>
    <x v="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s v="US"/>
    <s v="USD"/>
    <n v="1337824055"/>
    <n v="1335232055"/>
    <b v="0"/>
    <n v="36"/>
    <b v="1"/>
    <s v="music/indie rock"/>
    <n v="28.66"/>
    <x v="0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s v="US"/>
    <s v="USD"/>
    <n v="1327535392"/>
    <n v="1324079392"/>
    <b v="0"/>
    <n v="17"/>
    <b v="1"/>
    <s v="music/indie rock"/>
    <n v="37.65"/>
    <x v="0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s v="US"/>
    <s v="USD"/>
    <n v="1283562180"/>
    <n v="1277433980"/>
    <b v="0"/>
    <n v="104"/>
    <b v="1"/>
    <s v="music/indie rock"/>
    <n v="97.9"/>
    <x v="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s v="US"/>
    <s v="USD"/>
    <n v="1352573869"/>
    <n v="1349978269"/>
    <b v="0"/>
    <n v="47"/>
    <b v="1"/>
    <s v="music/indie rock"/>
    <n v="42.55"/>
    <x v="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s v="US"/>
    <s v="USD"/>
    <n v="1286756176"/>
    <n v="1282868176"/>
    <b v="0"/>
    <n v="38"/>
    <b v="1"/>
    <s v="music/indie rock"/>
    <n v="131.58000000000001"/>
    <x v="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s v="US"/>
    <s v="USD"/>
    <n v="1278799200"/>
    <n v="1273647255"/>
    <b v="0"/>
    <n v="81"/>
    <b v="1"/>
    <s v="music/indie rock"/>
    <n v="32.32"/>
    <x v="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s v="US"/>
    <s v="USD"/>
    <n v="1415004770"/>
    <n v="1412149970"/>
    <b v="0"/>
    <n v="55"/>
    <b v="1"/>
    <s v="music/indie rock"/>
    <n v="61.1"/>
    <x v="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s v="US"/>
    <s v="USD"/>
    <n v="1344789345"/>
    <n v="1340901345"/>
    <b v="0"/>
    <n v="41"/>
    <b v="1"/>
    <s v="music/indie rock"/>
    <n v="31.34"/>
    <x v="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s v="US"/>
    <s v="USD"/>
    <n v="1358117313"/>
    <n v="1355525313"/>
    <b v="0"/>
    <n v="79"/>
    <b v="1"/>
    <s v="music/indie rock"/>
    <n v="129.11000000000001"/>
    <x v="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s v="US"/>
    <s v="USD"/>
    <n v="1343440800"/>
    <n v="1342545994"/>
    <b v="0"/>
    <n v="16"/>
    <b v="1"/>
    <s v="music/indie rock"/>
    <n v="25.02"/>
    <x v="0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s v="US"/>
    <s v="USD"/>
    <n v="1444516084"/>
    <n v="1439332084"/>
    <b v="0"/>
    <n v="8"/>
    <b v="1"/>
    <s v="music/indie rock"/>
    <n v="250"/>
    <x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s v="US"/>
    <s v="USD"/>
    <n v="1335799808"/>
    <n v="1333207808"/>
    <b v="0"/>
    <n v="95"/>
    <b v="1"/>
    <s v="music/indie rock"/>
    <n v="47.54"/>
    <x v="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s v="US"/>
    <s v="USD"/>
    <n v="1312224383"/>
    <n v="1308336383"/>
    <b v="0"/>
    <n v="25"/>
    <b v="1"/>
    <s v="music/indie rock"/>
    <n v="40.04"/>
    <x v="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s v="US"/>
    <s v="USD"/>
    <n v="1335891603"/>
    <n v="1330711203"/>
    <b v="0"/>
    <n v="19"/>
    <b v="1"/>
    <s v="music/indie rock"/>
    <n v="65.84"/>
    <x v="0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s v="US"/>
    <s v="USD"/>
    <n v="1316124003"/>
    <n v="1313532003"/>
    <b v="0"/>
    <n v="90"/>
    <b v="1"/>
    <s v="music/indie rock"/>
    <n v="46.4"/>
    <x v="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s v="US"/>
    <s v="USD"/>
    <n v="1318463879"/>
    <n v="1315439879"/>
    <b v="0"/>
    <n v="41"/>
    <b v="1"/>
    <s v="music/indie rock"/>
    <n v="50.37"/>
    <x v="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s v="US"/>
    <s v="USD"/>
    <n v="1335113976"/>
    <n v="1332521976"/>
    <b v="0"/>
    <n v="30"/>
    <b v="1"/>
    <s v="music/indie rock"/>
    <n v="26.57"/>
    <x v="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s v="US"/>
    <s v="USD"/>
    <n v="1338083997"/>
    <n v="1335491997"/>
    <b v="0"/>
    <n v="38"/>
    <b v="1"/>
    <s v="music/indie rock"/>
    <n v="39.49"/>
    <x v="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s v="US"/>
    <s v="USD"/>
    <n v="1321459908"/>
    <n v="1318864308"/>
    <b v="0"/>
    <n v="65"/>
    <b v="1"/>
    <s v="music/indie rock"/>
    <n v="49.25"/>
    <x v="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s v="US"/>
    <s v="USD"/>
    <n v="1368117239"/>
    <n v="1365525239"/>
    <b v="0"/>
    <n v="75"/>
    <b v="1"/>
    <s v="music/indie rock"/>
    <n v="62.38"/>
    <x v="0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s v="US"/>
    <s v="USD"/>
    <n v="1340429276"/>
    <n v="1335245276"/>
    <b v="0"/>
    <n v="16"/>
    <b v="1"/>
    <s v="music/indie rock"/>
    <n v="37.94"/>
    <x v="0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s v="US"/>
    <s v="USD"/>
    <n v="1295142660"/>
    <n v="1293739714"/>
    <b v="0"/>
    <n v="10"/>
    <b v="1"/>
    <s v="music/indie rock"/>
    <n v="51.6"/>
    <x v="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s v="US"/>
    <s v="USD"/>
    <n v="1339840740"/>
    <n v="1335397188"/>
    <b v="0"/>
    <n v="27"/>
    <b v="1"/>
    <s v="music/indie rock"/>
    <n v="27.78"/>
    <x v="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s v="US"/>
    <s v="USD"/>
    <n v="1367208140"/>
    <n v="1363320140"/>
    <b v="0"/>
    <n v="259"/>
    <b v="1"/>
    <s v="music/indie rock"/>
    <n v="99.38"/>
    <x v="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s v="US"/>
    <s v="USD"/>
    <n v="1337786944"/>
    <n v="1335194944"/>
    <b v="0"/>
    <n v="39"/>
    <b v="1"/>
    <s v="music/indie rock"/>
    <n v="38.85"/>
    <x v="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s v="US"/>
    <s v="USD"/>
    <n v="1339022575"/>
    <n v="1336430575"/>
    <b v="0"/>
    <n v="42"/>
    <b v="1"/>
    <s v="music/indie rock"/>
    <n v="45.55"/>
    <x v="0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s v="US"/>
    <s v="USD"/>
    <n v="1364597692"/>
    <n v="1361577292"/>
    <b v="0"/>
    <n v="10"/>
    <b v="1"/>
    <s v="music/indie rock"/>
    <n v="600"/>
    <x v="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s v="US"/>
    <s v="USD"/>
    <n v="1312578338"/>
    <n v="1309986338"/>
    <b v="0"/>
    <n v="56"/>
    <b v="1"/>
    <s v="music/indie rock"/>
    <n v="80.55"/>
    <x v="0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s v="US"/>
    <s v="USD"/>
    <n v="1422400387"/>
    <n v="1421190787"/>
    <b v="0"/>
    <n v="20"/>
    <b v="1"/>
    <s v="music/indie rock"/>
    <n v="52.8"/>
    <x v="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s v="US"/>
    <s v="USD"/>
    <n v="1356976800"/>
    <n v="1352820837"/>
    <b v="0"/>
    <n v="170"/>
    <b v="1"/>
    <s v="music/indie rock"/>
    <n v="47.68"/>
    <x v="0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s v="US"/>
    <s v="USD"/>
    <n v="1340476375"/>
    <n v="1337884375"/>
    <b v="0"/>
    <n v="29"/>
    <b v="1"/>
    <s v="music/indie rock"/>
    <n v="23.45"/>
    <x v="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s v="CA"/>
    <s v="CAD"/>
    <n v="1443379104"/>
    <n v="1440787104"/>
    <b v="0"/>
    <n v="7"/>
    <b v="0"/>
    <s v="food/restaurants"/>
    <n v="40.14"/>
    <x v="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s v="US"/>
    <s v="USD"/>
    <n v="1411328918"/>
    <n v="1407440918"/>
    <b v="0"/>
    <n v="5"/>
    <b v="0"/>
    <s v="food/restaurants"/>
    <n v="17.2"/>
    <x v="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s v="US"/>
    <s v="USD"/>
    <n v="1465333560"/>
    <n v="1462743308"/>
    <b v="0"/>
    <n v="0"/>
    <b v="0"/>
    <s v="food/restaurants"/>
    <s v="N/A"/>
    <x v="2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s v="US"/>
    <s v="USD"/>
    <n v="1416014534"/>
    <n v="1413418934"/>
    <b v="0"/>
    <n v="0"/>
    <b v="0"/>
    <s v="food/restaurants"/>
    <s v="N/A"/>
    <x v="2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s v="US"/>
    <s v="USD"/>
    <n v="1426292416"/>
    <n v="1423704016"/>
    <b v="0"/>
    <n v="0"/>
    <b v="0"/>
    <s v="food/restaurants"/>
    <s v="N/A"/>
    <x v="2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s v="GB"/>
    <s v="GBP"/>
    <n v="1443906000"/>
    <n v="1441955269"/>
    <b v="0"/>
    <n v="2"/>
    <b v="0"/>
    <s v="food/restaurants"/>
    <n v="15"/>
    <x v="2"/>
    <x v="7"/>
    <s v="restaurants"/>
    <x v="2506"/>
    <d v="2015-10-03T21:00:00"/>
  </r>
  <r>
    <n v="2507"/>
    <s v="Help Cafe Talavera get a New Kitchen!"/>
    <s v="Unique dishes for a unique city!."/>
    <n v="42850"/>
    <n v="0"/>
    <n v="0"/>
    <s v="US"/>
    <s v="USD"/>
    <n v="1431308704"/>
    <n v="1428716704"/>
    <b v="0"/>
    <n v="0"/>
    <b v="0"/>
    <s v="food/restaurants"/>
    <s v="N/A"/>
    <x v="2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US"/>
    <s v="USD"/>
    <n v="1408056634"/>
    <n v="1405464634"/>
    <b v="0"/>
    <n v="0"/>
    <b v="0"/>
    <s v="food/restaurants"/>
    <s v="N/A"/>
    <x v="2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s v="GB"/>
    <s v="GBP"/>
    <n v="1429554349"/>
    <n v="1424719549"/>
    <b v="0"/>
    <n v="28"/>
    <b v="0"/>
    <s v="food/restaurants"/>
    <n v="35.71"/>
    <x v="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s v="US"/>
    <s v="USD"/>
    <n v="1431647772"/>
    <n v="1426463772"/>
    <b v="0"/>
    <n v="2"/>
    <b v="0"/>
    <s v="food/restaurants"/>
    <n v="37.5"/>
    <x v="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s v="GB"/>
    <s v="GBP"/>
    <n v="1454323413"/>
    <n v="1451731413"/>
    <b v="0"/>
    <n v="0"/>
    <b v="0"/>
    <s v="food/restaurants"/>
    <s v="N/A"/>
    <x v="2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s v="US"/>
    <s v="USD"/>
    <n v="1418504561"/>
    <n v="1417208561"/>
    <b v="0"/>
    <n v="0"/>
    <b v="0"/>
    <s v="food/restaurants"/>
    <s v="N/A"/>
    <x v="2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DE"/>
    <s v="EUR"/>
    <n v="1488067789"/>
    <n v="1482883789"/>
    <b v="0"/>
    <n v="0"/>
    <b v="0"/>
    <s v="food/restaurants"/>
    <s v="N/A"/>
    <x v="2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s v="US"/>
    <s v="USD"/>
    <n v="1408526477"/>
    <n v="1407057677"/>
    <b v="0"/>
    <n v="4"/>
    <b v="0"/>
    <s v="food/restaurants"/>
    <n v="52.5"/>
    <x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s v="US"/>
    <s v="USD"/>
    <n v="1424635753"/>
    <n v="1422043753"/>
    <b v="0"/>
    <n v="12"/>
    <b v="0"/>
    <s v="food/restaurants"/>
    <n v="77.5"/>
    <x v="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s v="US"/>
    <s v="USD"/>
    <n v="1417279252"/>
    <n v="1414683652"/>
    <b v="0"/>
    <n v="0"/>
    <b v="0"/>
    <s v="food/restaurants"/>
    <s v="N/A"/>
    <x v="2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s v="CA"/>
    <s v="CAD"/>
    <n v="1426788930"/>
    <n v="1424200530"/>
    <b v="0"/>
    <n v="33"/>
    <b v="0"/>
    <s v="food/restaurants"/>
    <n v="53.55"/>
    <x v="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s v="US"/>
    <s v="USD"/>
    <n v="1415899228"/>
    <n v="1413303628"/>
    <b v="0"/>
    <n v="0"/>
    <b v="0"/>
    <s v="food/restaurants"/>
    <s v="N/A"/>
    <x v="2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s v="US"/>
    <s v="USD"/>
    <n v="1405741404"/>
    <n v="1403149404"/>
    <b v="0"/>
    <n v="4"/>
    <b v="0"/>
    <s v="food/restaurants"/>
    <n v="16.25"/>
    <x v="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US"/>
    <s v="USD"/>
    <n v="1476559260"/>
    <n v="1472567085"/>
    <b v="0"/>
    <n v="0"/>
    <b v="0"/>
    <s v="food/restaurants"/>
    <s v="N/A"/>
    <x v="2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s v="US"/>
    <s v="USD"/>
    <n v="1444778021"/>
    <n v="1442963621"/>
    <b v="0"/>
    <n v="132"/>
    <b v="1"/>
    <s v="music/classical music"/>
    <n v="103.68"/>
    <x v="0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s v="US"/>
    <s v="USD"/>
    <n v="1461336720"/>
    <n v="1459431960"/>
    <b v="0"/>
    <n v="27"/>
    <b v="1"/>
    <s v="music/classical music"/>
    <n v="185.19"/>
    <x v="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s v="US"/>
    <s v="USD"/>
    <n v="1416270292"/>
    <n v="1413674692"/>
    <b v="0"/>
    <n v="26"/>
    <b v="1"/>
    <s v="music/classical music"/>
    <n v="54.15"/>
    <x v="0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s v="US"/>
    <s v="USD"/>
    <n v="1419136200"/>
    <n v="1416338557"/>
    <b v="0"/>
    <n v="43"/>
    <b v="1"/>
    <s v="music/classical music"/>
    <n v="177.21"/>
    <x v="0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s v="US"/>
    <s v="USD"/>
    <n v="1340914571"/>
    <n v="1338322571"/>
    <b v="0"/>
    <n v="80"/>
    <b v="1"/>
    <s v="music/classical music"/>
    <n v="100.33"/>
    <x v="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s v="US"/>
    <s v="USD"/>
    <n v="1418014740"/>
    <n v="1415585474"/>
    <b v="0"/>
    <n v="33"/>
    <b v="1"/>
    <s v="music/classical music"/>
    <n v="136.91"/>
    <x v="0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s v="US"/>
    <s v="USD"/>
    <n v="1382068740"/>
    <n v="1380477691"/>
    <b v="0"/>
    <n v="71"/>
    <b v="1"/>
    <s v="music/classical music"/>
    <n v="57.54"/>
    <x v="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s v="GB"/>
    <s v="GBP"/>
    <n v="1440068400"/>
    <n v="1438459303"/>
    <b v="0"/>
    <n v="81"/>
    <b v="1"/>
    <s v="music/classical music"/>
    <n v="52.96"/>
    <x v="0"/>
    <x v="4"/>
    <s v="classical music"/>
    <x v="2528"/>
    <d v="2015-08-20T11:00:00"/>
  </r>
  <r>
    <n v="2529"/>
    <s v="UrbanArias is DC's Contemporary Opera Company"/>
    <s v="Opera. Short. New."/>
    <n v="6000"/>
    <n v="6257"/>
    <n v="104"/>
    <s v="US"/>
    <s v="USD"/>
    <n v="1332636975"/>
    <n v="1328752575"/>
    <b v="0"/>
    <n v="76"/>
    <b v="1"/>
    <s v="music/classical music"/>
    <n v="82.33"/>
    <x v="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s v="US"/>
    <s v="USD"/>
    <n v="1429505400"/>
    <n v="1426711505"/>
    <b v="0"/>
    <n v="48"/>
    <b v="1"/>
    <s v="music/classical music"/>
    <n v="135.41999999999999"/>
    <x v="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s v="US"/>
    <s v="USD"/>
    <n v="1439611140"/>
    <n v="1437668354"/>
    <b v="0"/>
    <n v="61"/>
    <b v="1"/>
    <s v="music/classical music"/>
    <n v="74.069999999999993"/>
    <x v="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s v="US"/>
    <s v="USD"/>
    <n v="1345148566"/>
    <n v="1342556566"/>
    <b v="0"/>
    <n v="60"/>
    <b v="1"/>
    <s v="music/classical music"/>
    <n v="84.08"/>
    <x v="0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s v="US"/>
    <s v="USD"/>
    <n v="1362160868"/>
    <n v="1359568911"/>
    <b v="0"/>
    <n v="136"/>
    <b v="1"/>
    <s v="music/classical music"/>
    <n v="61.03"/>
    <x v="0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s v="US"/>
    <s v="USD"/>
    <n v="1262325600"/>
    <n v="1257871712"/>
    <b v="0"/>
    <n v="14"/>
    <b v="1"/>
    <s v="music/classical music"/>
    <n v="150"/>
    <x v="0"/>
    <x v="4"/>
    <s v="classical music"/>
    <x v="2534"/>
    <d v="2010-01-01T06:00:00"/>
  </r>
  <r>
    <n v="2535"/>
    <s v="Mark Hayes Requiem Recording"/>
    <s v="Mark Hayes: Requiem Recording"/>
    <n v="20000"/>
    <n v="20755"/>
    <n v="104"/>
    <s v="US"/>
    <s v="USD"/>
    <n v="1417463945"/>
    <n v="1414781945"/>
    <b v="0"/>
    <n v="78"/>
    <b v="1"/>
    <s v="music/classical music"/>
    <n v="266.08999999999997"/>
    <x v="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s v="US"/>
    <s v="USD"/>
    <n v="1375151566"/>
    <n v="1373337166"/>
    <b v="0"/>
    <n v="4"/>
    <b v="1"/>
    <s v="music/classical music"/>
    <n v="7.25"/>
    <x v="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s v="US"/>
    <s v="USD"/>
    <n v="1312212855"/>
    <n v="1307028855"/>
    <b v="0"/>
    <n v="11"/>
    <b v="1"/>
    <s v="music/classical music"/>
    <n v="100"/>
    <x v="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s v="US"/>
    <s v="USD"/>
    <n v="1361681940"/>
    <n v="1359029661"/>
    <b v="0"/>
    <n v="185"/>
    <b v="1"/>
    <s v="music/classical music"/>
    <n v="109.96"/>
    <x v="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s v="US"/>
    <s v="USD"/>
    <n v="1422913152"/>
    <n v="1417729152"/>
    <b v="0"/>
    <n v="59"/>
    <b v="1"/>
    <s v="music/classical music"/>
    <n v="169.92"/>
    <x v="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s v="US"/>
    <s v="USD"/>
    <n v="1319904721"/>
    <n v="1314720721"/>
    <b v="0"/>
    <n v="27"/>
    <b v="1"/>
    <s v="music/classical music"/>
    <n v="95.74"/>
    <x v="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s v="GB"/>
    <s v="GBP"/>
    <n v="1380192418"/>
    <n v="1375008418"/>
    <b v="0"/>
    <n v="63"/>
    <b v="1"/>
    <s v="music/classical music"/>
    <n v="59.46"/>
    <x v="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s v="US"/>
    <s v="USD"/>
    <n v="1380599940"/>
    <n v="1377252857"/>
    <b v="0"/>
    <n v="13"/>
    <b v="1"/>
    <s v="music/classical music"/>
    <n v="55.77"/>
    <x v="0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s v="US"/>
    <s v="USD"/>
    <n v="1293937200"/>
    <n v="1291257298"/>
    <b v="0"/>
    <n v="13"/>
    <b v="1"/>
    <s v="music/classical music"/>
    <n v="30.08"/>
    <x v="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s v="US"/>
    <s v="USD"/>
    <n v="1341750569"/>
    <n v="1339158569"/>
    <b v="0"/>
    <n v="57"/>
    <b v="1"/>
    <s v="music/classical music"/>
    <n v="88.44"/>
    <x v="0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s v="US"/>
    <s v="USD"/>
    <n v="1424997000"/>
    <n v="1421983138"/>
    <b v="0"/>
    <n v="61"/>
    <b v="1"/>
    <s v="music/classical music"/>
    <n v="64.03"/>
    <x v="0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s v="US"/>
    <s v="USD"/>
    <n v="1380949200"/>
    <n v="1378586179"/>
    <b v="0"/>
    <n v="65"/>
    <b v="1"/>
    <s v="music/classical music"/>
    <n v="60.15"/>
    <x v="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s v="US"/>
    <s v="USD"/>
    <n v="1333560803"/>
    <n v="1330972403"/>
    <b v="0"/>
    <n v="134"/>
    <b v="1"/>
    <s v="music/classical music"/>
    <n v="49.19"/>
    <x v="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s v="FR"/>
    <s v="EUR"/>
    <n v="1475209620"/>
    <n v="1473087637"/>
    <b v="0"/>
    <n v="37"/>
    <b v="1"/>
    <s v="music/classical music"/>
    <n v="165.16"/>
    <x v="0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s v="GB"/>
    <s v="GBP"/>
    <n v="1370019600"/>
    <n v="1366999870"/>
    <b v="0"/>
    <n v="37"/>
    <b v="1"/>
    <s v="music/classical music"/>
    <n v="43.62"/>
    <x v="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s v="US"/>
    <s v="USD"/>
    <n v="1444276740"/>
    <n v="1439392406"/>
    <b v="0"/>
    <n v="150"/>
    <b v="1"/>
    <s v="music/classical music"/>
    <n v="43.7"/>
    <x v="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s v="US"/>
    <s v="USD"/>
    <n v="1332362880"/>
    <n v="1329890585"/>
    <b v="0"/>
    <n v="56"/>
    <b v="1"/>
    <s v="music/classical music"/>
    <n v="67.42"/>
    <x v="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s v="US"/>
    <s v="USD"/>
    <n v="1488741981"/>
    <n v="1486149981"/>
    <b v="0"/>
    <n v="18"/>
    <b v="1"/>
    <s v="music/classical music"/>
    <n v="177.5"/>
    <x v="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s v="US"/>
    <s v="USD"/>
    <n v="1348202807"/>
    <n v="1343018807"/>
    <b v="0"/>
    <n v="60"/>
    <b v="1"/>
    <s v="music/classical music"/>
    <n v="38.880000000000003"/>
    <x v="0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s v="US"/>
    <s v="USD"/>
    <n v="1433131140"/>
    <n v="1430445163"/>
    <b v="0"/>
    <n v="67"/>
    <b v="1"/>
    <s v="music/classical music"/>
    <n v="54.99"/>
    <x v="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s v="US"/>
    <s v="USD"/>
    <n v="1338219793"/>
    <n v="1335541393"/>
    <b v="0"/>
    <n v="35"/>
    <b v="1"/>
    <s v="music/classical music"/>
    <n v="61.34"/>
    <x v="0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s v="US"/>
    <s v="USD"/>
    <n v="1356392857"/>
    <n v="1352504857"/>
    <b v="0"/>
    <n v="34"/>
    <b v="1"/>
    <s v="music/classical music"/>
    <n v="23.12"/>
    <x v="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s v="GB"/>
    <s v="GBP"/>
    <n v="1400176386"/>
    <n v="1397584386"/>
    <b v="0"/>
    <n v="36"/>
    <b v="1"/>
    <s v="music/classical music"/>
    <n v="29.61"/>
    <x v="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s v="AU"/>
    <s v="AUD"/>
    <n v="1430488740"/>
    <n v="1427747906"/>
    <b v="0"/>
    <n v="18"/>
    <b v="1"/>
    <s v="music/classical music"/>
    <n v="75.61"/>
    <x v="0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s v="US"/>
    <s v="USD"/>
    <n v="1321385820"/>
    <n v="1318539484"/>
    <b v="0"/>
    <n v="25"/>
    <b v="1"/>
    <s v="music/classical music"/>
    <n v="35.6"/>
    <x v="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s v="GB"/>
    <s v="GBP"/>
    <n v="1425682174"/>
    <n v="1423090174"/>
    <b v="0"/>
    <n v="21"/>
    <b v="1"/>
    <s v="music/classical music"/>
    <n v="143"/>
    <x v="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"/>
    <s v="CAD"/>
    <n v="1444740089"/>
    <n v="1442148089"/>
    <b v="0"/>
    <n v="0"/>
    <b v="0"/>
    <s v="food/food trucks"/>
    <s v="N/A"/>
    <x v="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s v="DE"/>
    <s v="EUR"/>
    <n v="1476189339"/>
    <n v="1471005339"/>
    <b v="0"/>
    <n v="3"/>
    <b v="0"/>
    <s v="food/food trucks"/>
    <n v="25"/>
    <x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s v="US"/>
    <s v="USD"/>
    <n v="1438226451"/>
    <n v="1433042451"/>
    <b v="0"/>
    <n v="0"/>
    <b v="0"/>
    <s v="food/food trucks"/>
    <s v="N/A"/>
    <x v="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"/>
    <s v="CAD"/>
    <n v="1406854699"/>
    <n v="1404262699"/>
    <b v="0"/>
    <n v="0"/>
    <b v="0"/>
    <s v="food/food trucks"/>
    <s v="N/A"/>
    <x v="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s v="US"/>
    <s v="USD"/>
    <n v="1462827000"/>
    <n v="1457710589"/>
    <b v="0"/>
    <n v="1"/>
    <b v="0"/>
    <s v="food/food trucks"/>
    <n v="100"/>
    <x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US"/>
    <s v="USD"/>
    <n v="1408663948"/>
    <n v="1406071948"/>
    <b v="0"/>
    <n v="0"/>
    <b v="0"/>
    <s v="food/food trucks"/>
    <s v="N/A"/>
    <x v="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s v="US"/>
    <s v="USD"/>
    <n v="1429823138"/>
    <n v="1427231138"/>
    <b v="0"/>
    <n v="2"/>
    <b v="0"/>
    <s v="food/food trucks"/>
    <n v="60"/>
    <x v="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s v="GB"/>
    <s v="GBP"/>
    <n v="1472745594"/>
    <n v="1470153594"/>
    <b v="0"/>
    <n v="1"/>
    <b v="0"/>
    <s v="food/food trucks"/>
    <n v="50"/>
    <x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s v="US"/>
    <s v="USD"/>
    <n v="1442457112"/>
    <n v="1439865112"/>
    <b v="0"/>
    <n v="2"/>
    <b v="0"/>
    <s v="food/food trucks"/>
    <n v="72.5"/>
    <x v="1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s v="US"/>
    <s v="USD"/>
    <n v="1486590035"/>
    <n v="1483998035"/>
    <b v="0"/>
    <n v="2"/>
    <b v="0"/>
    <s v="food/food trucks"/>
    <n v="29.5"/>
    <x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s v="AU"/>
    <s v="AUD"/>
    <n v="1463645521"/>
    <n v="1458461521"/>
    <b v="0"/>
    <n v="4"/>
    <b v="0"/>
    <s v="food/food trucks"/>
    <n v="62.5"/>
    <x v="1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s v="US"/>
    <s v="USD"/>
    <n v="1428893517"/>
    <n v="1426301517"/>
    <b v="0"/>
    <n v="0"/>
    <b v="0"/>
    <s v="food/food trucks"/>
    <s v="N/A"/>
    <x v="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US"/>
    <s v="USD"/>
    <n v="1408803149"/>
    <n v="1404915149"/>
    <b v="0"/>
    <n v="0"/>
    <b v="0"/>
    <s v="food/food trucks"/>
    <s v="N/A"/>
    <x v="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US"/>
    <s v="USD"/>
    <n v="1463600945"/>
    <n v="1461786545"/>
    <b v="0"/>
    <n v="0"/>
    <b v="0"/>
    <s v="food/food trucks"/>
    <s v="N/A"/>
    <x v="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s v="US"/>
    <s v="USD"/>
    <n v="1421030194"/>
    <n v="1418438194"/>
    <b v="0"/>
    <n v="0"/>
    <b v="0"/>
    <s v="food/food trucks"/>
    <s v="N/A"/>
    <x v="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s v="US"/>
    <s v="USD"/>
    <n v="1428707647"/>
    <n v="1424823247"/>
    <b v="0"/>
    <n v="0"/>
    <b v="0"/>
    <s v="food/food trucks"/>
    <s v="N/A"/>
    <x v="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US"/>
    <s v="USD"/>
    <n v="1407181297"/>
    <n v="1405021297"/>
    <b v="0"/>
    <n v="0"/>
    <b v="0"/>
    <s v="food/food trucks"/>
    <s v="N/A"/>
    <x v="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US"/>
    <s v="USD"/>
    <n v="1444410000"/>
    <n v="1440203579"/>
    <b v="0"/>
    <n v="0"/>
    <b v="0"/>
    <s v="food/food trucks"/>
    <s v="N/A"/>
    <x v="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s v="US"/>
    <s v="USD"/>
    <n v="1410810903"/>
    <n v="1405626903"/>
    <b v="0"/>
    <n v="12"/>
    <b v="0"/>
    <s v="food/food trucks"/>
    <n v="23.08"/>
    <x v="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s v="US"/>
    <s v="USD"/>
    <n v="1431745200"/>
    <n v="1429170603"/>
    <b v="0"/>
    <n v="2"/>
    <b v="0"/>
    <s v="food/food trucks"/>
    <n v="25.5"/>
    <x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s v="US"/>
    <s v="USD"/>
    <n v="1447689898"/>
    <n v="1445094298"/>
    <b v="0"/>
    <n v="11"/>
    <b v="0"/>
    <s v="food/food trucks"/>
    <n v="48.18"/>
    <x v="2"/>
    <x v="7"/>
    <s v="food trucks"/>
    <x v="2581"/>
    <d v="2015-11-16T16:04:58"/>
  </r>
  <r>
    <n v="2582"/>
    <s v="Drunken Wings"/>
    <s v="The place where chicken meets liquor for the first time!"/>
    <n v="90000"/>
    <n v="1"/>
    <n v="0"/>
    <s v="US"/>
    <s v="USD"/>
    <n v="1477784634"/>
    <n v="1475192634"/>
    <b v="0"/>
    <n v="1"/>
    <b v="0"/>
    <s v="food/food trucks"/>
    <n v="1"/>
    <x v="2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s v="US"/>
    <s v="USD"/>
    <n v="1426526880"/>
    <n v="1421346480"/>
    <b v="0"/>
    <n v="5"/>
    <b v="0"/>
    <s v="food/food trucks"/>
    <n v="1"/>
    <x v="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s v="US"/>
    <s v="USD"/>
    <n v="1434341369"/>
    <n v="1431749369"/>
    <b v="0"/>
    <n v="0"/>
    <b v="0"/>
    <s v="food/food trucks"/>
    <s v="N/A"/>
    <x v="2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s v="US"/>
    <s v="USD"/>
    <n v="1404601632"/>
    <n v="1402009632"/>
    <b v="0"/>
    <n v="1"/>
    <b v="0"/>
    <s v="food/food trucks"/>
    <n v="50"/>
    <x v="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s v="GB"/>
    <s v="GBP"/>
    <n v="1451030136"/>
    <n v="1448438136"/>
    <b v="0"/>
    <n v="1"/>
    <b v="0"/>
    <s v="food/food trucks"/>
    <n v="5"/>
    <x v="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s v="US"/>
    <s v="USD"/>
    <n v="1451491953"/>
    <n v="1448899953"/>
    <b v="0"/>
    <n v="6"/>
    <b v="0"/>
    <s v="food/food trucks"/>
    <n v="202.83"/>
    <x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s v="US"/>
    <s v="USD"/>
    <n v="1427807640"/>
    <n v="1423325626"/>
    <b v="0"/>
    <n v="8"/>
    <b v="0"/>
    <s v="food/food trucks"/>
    <n v="29.13"/>
    <x v="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s v="DK"/>
    <s v="DKK"/>
    <n v="1458733927"/>
    <n v="1456145527"/>
    <b v="0"/>
    <n v="1"/>
    <b v="0"/>
    <s v="food/food trucks"/>
    <n v="5"/>
    <x v="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AU"/>
    <s v="AUD"/>
    <n v="1453817297"/>
    <n v="1453212497"/>
    <b v="0"/>
    <n v="0"/>
    <b v="0"/>
    <s v="food/food trucks"/>
    <s v="N/A"/>
    <x v="2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s v="US"/>
    <s v="USD"/>
    <n v="1457901924"/>
    <n v="1452721524"/>
    <b v="0"/>
    <n v="2"/>
    <b v="0"/>
    <s v="food/food trucks"/>
    <n v="13"/>
    <x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s v="US"/>
    <s v="USD"/>
    <n v="1412536421"/>
    <n v="1409944421"/>
    <b v="0"/>
    <n v="1"/>
    <b v="0"/>
    <s v="food/food trucks"/>
    <n v="50"/>
    <x v="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US"/>
    <s v="USD"/>
    <n v="1429993026"/>
    <n v="1427401026"/>
    <b v="0"/>
    <n v="0"/>
    <b v="0"/>
    <s v="food/food trucks"/>
    <s v="N/A"/>
    <x v="2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s v="US"/>
    <s v="USD"/>
    <n v="1407453228"/>
    <n v="1404861228"/>
    <b v="0"/>
    <n v="1"/>
    <b v="0"/>
    <s v="food/food trucks"/>
    <n v="1"/>
    <x v="2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s v="US"/>
    <s v="USD"/>
    <n v="1487915500"/>
    <n v="1485323500"/>
    <b v="0"/>
    <n v="19"/>
    <b v="0"/>
    <s v="food/food trucks"/>
    <n v="96.05"/>
    <x v="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s v="CA"/>
    <s v="CAD"/>
    <n v="1407427009"/>
    <n v="1404835009"/>
    <b v="0"/>
    <n v="27"/>
    <b v="0"/>
    <s v="food/food trucks"/>
    <n v="305.77999999999997"/>
    <x v="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s v="GB"/>
    <s v="GBP"/>
    <n v="1466323917"/>
    <n v="1463731917"/>
    <b v="0"/>
    <n v="7"/>
    <b v="0"/>
    <s v="food/food trucks"/>
    <n v="12.14"/>
    <x v="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s v="US"/>
    <s v="USD"/>
    <n v="1443039001"/>
    <n v="1440447001"/>
    <b v="0"/>
    <n v="14"/>
    <b v="0"/>
    <s v="food/food trucks"/>
    <n v="83.57"/>
    <x v="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s v="US"/>
    <s v="USD"/>
    <n v="1407089147"/>
    <n v="1403201147"/>
    <b v="0"/>
    <n v="5"/>
    <b v="0"/>
    <s v="food/food trucks"/>
    <n v="18"/>
    <x v="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s v="US"/>
    <s v="USD"/>
    <n v="1458938200"/>
    <n v="1453757800"/>
    <b v="0"/>
    <n v="30"/>
    <b v="0"/>
    <s v="food/food trucks"/>
    <n v="115.53"/>
    <x v="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s v="US"/>
    <s v="USD"/>
    <n v="1347508740"/>
    <n v="1346276349"/>
    <b v="1"/>
    <n v="151"/>
    <b v="1"/>
    <s v="technology/space exploration"/>
    <n v="21.9"/>
    <x v="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s v="US"/>
    <s v="USD"/>
    <n v="1415827200"/>
    <n v="1412358968"/>
    <b v="1"/>
    <n v="489"/>
    <b v="1"/>
    <s v="technology/space exploration"/>
    <n v="80.02"/>
    <x v="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s v="US"/>
    <s v="USD"/>
    <n v="1387835654"/>
    <n v="1386626054"/>
    <b v="1"/>
    <n v="50"/>
    <b v="1"/>
    <s v="technology/space exploration"/>
    <n v="35.520000000000003"/>
    <x v="0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s v="US"/>
    <s v="USD"/>
    <n v="1335662023"/>
    <n v="1333070023"/>
    <b v="1"/>
    <n v="321"/>
    <b v="1"/>
    <s v="technology/space exploration"/>
    <n v="64.930000000000007"/>
    <x v="0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s v="US"/>
    <s v="USD"/>
    <n v="1466168390"/>
    <n v="1463576390"/>
    <b v="1"/>
    <n v="1762"/>
    <b v="1"/>
    <s v="technology/space exploration"/>
    <n v="60.97"/>
    <x v="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s v="US"/>
    <s v="USD"/>
    <n v="1398791182"/>
    <n v="1396026382"/>
    <b v="1"/>
    <n v="385"/>
    <b v="1"/>
    <s v="technology/space exploration"/>
    <n v="31.44"/>
    <x v="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s v="US"/>
    <s v="USD"/>
    <n v="1439344800"/>
    <n v="1435611572"/>
    <b v="1"/>
    <n v="398"/>
    <b v="1"/>
    <s v="technology/space exploration"/>
    <n v="81.95"/>
    <x v="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s v="US"/>
    <s v="USD"/>
    <n v="1489536000"/>
    <n v="1485976468"/>
    <b v="1"/>
    <n v="304"/>
    <b v="1"/>
    <s v="technology/space exploration"/>
    <n v="58.93"/>
    <x v="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s v="US"/>
    <s v="USD"/>
    <n v="1342330951"/>
    <n v="1339738951"/>
    <b v="1"/>
    <n v="676"/>
    <b v="1"/>
    <s v="technology/space exploration"/>
    <n v="157.29"/>
    <x v="0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s v="US"/>
    <s v="USD"/>
    <n v="1471849140"/>
    <n v="1468444125"/>
    <b v="1"/>
    <n v="577"/>
    <b v="1"/>
    <s v="technology/space exploration"/>
    <n v="55.76"/>
    <x v="0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s v="DE"/>
    <s v="EUR"/>
    <n v="1483397940"/>
    <n v="1480493014"/>
    <b v="1"/>
    <n v="3663"/>
    <b v="1"/>
    <s v="technology/space exploration"/>
    <n v="83.8"/>
    <x v="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s v="US"/>
    <s v="USD"/>
    <n v="1420773970"/>
    <n v="1418095570"/>
    <b v="1"/>
    <n v="294"/>
    <b v="1"/>
    <s v="technology/space exploration"/>
    <n v="58.42"/>
    <x v="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s v="US"/>
    <s v="USD"/>
    <n v="1348256294"/>
    <n v="1345664294"/>
    <b v="1"/>
    <n v="28"/>
    <b v="1"/>
    <s v="technology/space exploration"/>
    <n v="270.57"/>
    <x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s v="US"/>
    <s v="USD"/>
    <n v="1398834000"/>
    <n v="1396371612"/>
    <b v="1"/>
    <n v="100"/>
    <b v="1"/>
    <s v="technology/space exploration"/>
    <n v="107.1"/>
    <x v="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s v="GB"/>
    <s v="GBP"/>
    <n v="1462017600"/>
    <n v="1458820564"/>
    <b v="0"/>
    <n v="72"/>
    <b v="1"/>
    <s v="technology/space exploration"/>
    <n v="47.18"/>
    <x v="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s v="US"/>
    <s v="USD"/>
    <n v="1440546729"/>
    <n v="1437954729"/>
    <b v="1"/>
    <n v="238"/>
    <b v="1"/>
    <s v="technology/space exploration"/>
    <n v="120.31"/>
    <x v="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s v="US"/>
    <s v="USD"/>
    <n v="1413838751"/>
    <n v="1411246751"/>
    <b v="1"/>
    <n v="159"/>
    <b v="1"/>
    <s v="technology/space exploration"/>
    <n v="27.6"/>
    <x v="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s v="US"/>
    <s v="USD"/>
    <n v="1449000061"/>
    <n v="1443812461"/>
    <b v="1"/>
    <n v="77"/>
    <b v="1"/>
    <s v="technology/space exploration"/>
    <n v="205.3"/>
    <x v="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s v="US"/>
    <s v="USD"/>
    <n v="1445598000"/>
    <n v="1443302004"/>
    <b v="1"/>
    <n v="53"/>
    <b v="1"/>
    <s v="technology/space exploration"/>
    <n v="35.549999999999997"/>
    <x v="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s v="AU"/>
    <s v="AUD"/>
    <n v="1444525200"/>
    <n v="1441339242"/>
    <b v="1"/>
    <n v="1251"/>
    <b v="1"/>
    <s v="technology/space exploration"/>
    <n v="74.64"/>
    <x v="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s v="US"/>
    <s v="USD"/>
    <n v="1432230988"/>
    <n v="1429638988"/>
    <b v="1"/>
    <n v="465"/>
    <b v="1"/>
    <s v="technology/space exploration"/>
    <n v="47.06"/>
    <x v="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s v="IT"/>
    <s v="EUR"/>
    <n v="1483120216"/>
    <n v="1479232216"/>
    <b v="0"/>
    <n v="74"/>
    <b v="1"/>
    <s v="technology/space exploration"/>
    <n v="26.59"/>
    <x v="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s v="US"/>
    <s v="USD"/>
    <n v="1480658966"/>
    <n v="1479449366"/>
    <b v="0"/>
    <n v="62"/>
    <b v="1"/>
    <s v="technology/space exploration"/>
    <n v="36.770000000000003"/>
    <x v="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s v="US"/>
    <s v="USD"/>
    <n v="1347530822"/>
    <n v="1345716422"/>
    <b v="0"/>
    <n v="3468"/>
    <b v="1"/>
    <s v="technology/space exploration"/>
    <n v="31.82"/>
    <x v="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s v="DE"/>
    <s v="EUR"/>
    <n v="1478723208"/>
    <n v="1476559608"/>
    <b v="0"/>
    <n v="52"/>
    <b v="1"/>
    <s v="technology/space exploration"/>
    <n v="27.58"/>
    <x v="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s v="US"/>
    <s v="USD"/>
    <n v="1433343869"/>
    <n v="1430751869"/>
    <b v="0"/>
    <n v="50"/>
    <b v="1"/>
    <s v="technology/space exploration"/>
    <n v="56"/>
    <x v="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s v="US"/>
    <s v="USD"/>
    <n v="1448571261"/>
    <n v="1445975661"/>
    <b v="0"/>
    <n v="45"/>
    <b v="1"/>
    <s v="technology/space exploration"/>
    <n v="21.56"/>
    <x v="0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s v="US"/>
    <s v="USD"/>
    <n v="1417389067"/>
    <n v="1415661067"/>
    <b v="0"/>
    <n v="21"/>
    <b v="1"/>
    <s v="technology/space exploration"/>
    <n v="44.1"/>
    <x v="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s v="GB"/>
    <s v="GBP"/>
    <n v="1431608122"/>
    <n v="1429016122"/>
    <b v="0"/>
    <n v="100"/>
    <b v="1"/>
    <s v="technology/space exploration"/>
    <n v="63.87"/>
    <x v="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s v="AU"/>
    <s v="AUD"/>
    <n v="1467280800"/>
    <n v="1464921112"/>
    <b v="0"/>
    <n v="81"/>
    <b v="1"/>
    <s v="technology/space exploration"/>
    <n v="38.99"/>
    <x v="0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s v="US"/>
    <s v="USD"/>
    <n v="1440907427"/>
    <n v="1438488227"/>
    <b v="0"/>
    <n v="286"/>
    <b v="1"/>
    <s v="technology/space exploration"/>
    <n v="80.19"/>
    <x v="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s v="US"/>
    <s v="USD"/>
    <n v="1464485339"/>
    <n v="1462325339"/>
    <b v="0"/>
    <n v="42"/>
    <b v="1"/>
    <s v="technology/space exploration"/>
    <n v="34.9"/>
    <x v="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s v="US"/>
    <s v="USD"/>
    <n v="1393542000"/>
    <n v="1390938332"/>
    <b v="0"/>
    <n v="199"/>
    <b v="1"/>
    <s v="technology/space exploration"/>
    <n v="89.1"/>
    <x v="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s v="US"/>
    <s v="USD"/>
    <n v="1475163921"/>
    <n v="1472571921"/>
    <b v="0"/>
    <n v="25"/>
    <b v="1"/>
    <s v="technology/space exploration"/>
    <n v="39.44"/>
    <x v="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s v="CA"/>
    <s v="CAD"/>
    <n v="1425937761"/>
    <n v="1422917361"/>
    <b v="0"/>
    <n v="84"/>
    <b v="1"/>
    <s v="technology/space exploration"/>
    <n v="136.9"/>
    <x v="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s v="US"/>
    <s v="USD"/>
    <n v="1476579600"/>
    <n v="1474641914"/>
    <b v="0"/>
    <n v="50"/>
    <b v="1"/>
    <s v="technology/space exploration"/>
    <n v="37.46"/>
    <x v="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s v="US"/>
    <s v="USD"/>
    <n v="1476277875"/>
    <n v="1474895475"/>
    <b v="0"/>
    <n v="26"/>
    <b v="1"/>
    <s v="technology/space exploration"/>
    <n v="31.96"/>
    <x v="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s v="US"/>
    <s v="USD"/>
    <n v="1421358895"/>
    <n v="1418766895"/>
    <b v="0"/>
    <n v="14"/>
    <b v="1"/>
    <s v="technology/space exploration"/>
    <n v="25.21"/>
    <x v="0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s v="GB"/>
    <s v="GBP"/>
    <n v="1424378748"/>
    <n v="1421786748"/>
    <b v="0"/>
    <n v="49"/>
    <b v="1"/>
    <s v="technology/space exploration"/>
    <n v="10.039999999999999"/>
    <x v="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s v="US"/>
    <s v="USD"/>
    <n v="1433735474"/>
    <n v="1428551474"/>
    <b v="0"/>
    <n v="69"/>
    <b v="1"/>
    <s v="technology/space exploration"/>
    <n v="45.94"/>
    <x v="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s v="US"/>
    <s v="USD"/>
    <n v="1410811740"/>
    <n v="1409341863"/>
    <b v="0"/>
    <n v="1"/>
    <b v="0"/>
    <s v="technology/space exploration"/>
    <n v="15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DE"/>
    <s v="EUR"/>
    <n v="1468565820"/>
    <n v="1465970108"/>
    <b v="0"/>
    <n v="0"/>
    <b v="0"/>
    <s v="technology/space exploration"/>
    <s v="N/A"/>
    <x v="2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s v="US"/>
    <s v="USD"/>
    <n v="1482307140"/>
    <n v="1479218315"/>
    <b v="1"/>
    <n v="1501"/>
    <b v="0"/>
    <s v="technology/space exploration"/>
    <n v="223.58"/>
    <x v="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s v="US"/>
    <s v="USD"/>
    <n v="1489172435"/>
    <n v="1486580435"/>
    <b v="1"/>
    <n v="52"/>
    <b v="0"/>
    <s v="technology/space exploration"/>
    <n v="39.479999999999997"/>
    <x v="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s v="AU"/>
    <s v="AUD"/>
    <n v="1415481203"/>
    <n v="1412885603"/>
    <b v="1"/>
    <n v="23"/>
    <b v="0"/>
    <s v="technology/space exploration"/>
    <n v="91.3"/>
    <x v="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s v="US"/>
    <s v="USD"/>
    <n v="1441783869"/>
    <n v="1439191869"/>
    <b v="1"/>
    <n v="535"/>
    <b v="0"/>
    <s v="technology/space exploration"/>
    <n v="78.67"/>
    <x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s v="CA"/>
    <s v="CAD"/>
    <n v="1439533019"/>
    <n v="1436941019"/>
    <b v="0"/>
    <n v="3"/>
    <b v="0"/>
    <s v="technology/space exploration"/>
    <n v="12"/>
    <x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s v="US"/>
    <s v="USD"/>
    <n v="1457543360"/>
    <n v="1454951360"/>
    <b v="0"/>
    <n v="6"/>
    <b v="0"/>
    <s v="technology/space exploration"/>
    <n v="17.670000000000002"/>
    <x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s v="US"/>
    <s v="USD"/>
    <n v="1454370941"/>
    <n v="1449186941"/>
    <b v="0"/>
    <n v="3"/>
    <b v="0"/>
    <s v="technology/space exploration"/>
    <n v="41.33"/>
    <x v="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s v="US"/>
    <s v="USD"/>
    <n v="1482332343"/>
    <n v="1479740343"/>
    <b v="0"/>
    <n v="5"/>
    <b v="0"/>
    <s v="technology/space exploration"/>
    <n v="71.599999999999994"/>
    <x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s v="US"/>
    <s v="USD"/>
    <n v="1450380009"/>
    <n v="1447960809"/>
    <b v="0"/>
    <n v="17"/>
    <b v="0"/>
    <s v="technology/space exploration"/>
    <n v="307.82"/>
    <x v="1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s v="AU"/>
    <s v="AUD"/>
    <n v="1418183325"/>
    <n v="1415591325"/>
    <b v="0"/>
    <n v="11"/>
    <b v="0"/>
    <s v="technology/space exploration"/>
    <n v="80.45"/>
    <x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s v="US"/>
    <s v="USD"/>
    <n v="1402632000"/>
    <n v="1399909127"/>
    <b v="0"/>
    <n v="70"/>
    <b v="0"/>
    <s v="technology/space exploration"/>
    <n v="83.94"/>
    <x v="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s v="US"/>
    <s v="USD"/>
    <n v="1429622726"/>
    <n v="1424442326"/>
    <b v="0"/>
    <n v="6"/>
    <b v="0"/>
    <s v="technology/space exploration"/>
    <n v="8.5"/>
    <x v="1"/>
    <x v="2"/>
    <s v="space exploration"/>
    <x v="2654"/>
    <d v="2015-04-21T13:25:26"/>
  </r>
  <r>
    <n v="2655"/>
    <s v="Balloons (Canceled)"/>
    <s v="Thank you for your support!"/>
    <n v="15000"/>
    <n v="3155"/>
    <n v="21"/>
    <s v="US"/>
    <s v="USD"/>
    <n v="1455048000"/>
    <n v="1452631647"/>
    <b v="0"/>
    <n v="43"/>
    <b v="0"/>
    <s v="technology/space exploration"/>
    <n v="73.37"/>
    <x v="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s v="US"/>
    <s v="USD"/>
    <n v="1489345200"/>
    <n v="1485966688"/>
    <b v="0"/>
    <n v="152"/>
    <b v="0"/>
    <s v="technology/space exploration"/>
    <n v="112.86"/>
    <x v="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s v="US"/>
    <s v="USD"/>
    <n v="1470187800"/>
    <n v="1467325053"/>
    <b v="0"/>
    <n v="59"/>
    <b v="0"/>
    <s v="technology/space exploration"/>
    <n v="95.28"/>
    <x v="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s v="US"/>
    <s v="USD"/>
    <n v="1469913194"/>
    <n v="1467321194"/>
    <b v="0"/>
    <n v="4"/>
    <b v="0"/>
    <s v="technology/space exploration"/>
    <n v="22.75"/>
    <x v="1"/>
    <x v="2"/>
    <s v="space exploration"/>
    <x v="2658"/>
    <d v="2016-07-30T21:13:14"/>
  </r>
  <r>
    <n v="2659"/>
    <s v="test (Canceled)"/>
    <s v="test"/>
    <n v="49000"/>
    <n v="1333"/>
    <n v="3"/>
    <s v="US"/>
    <s v="USD"/>
    <n v="1429321210"/>
    <n v="1426729210"/>
    <b v="0"/>
    <n v="10"/>
    <b v="0"/>
    <s v="technology/space exploration"/>
    <n v="133.30000000000001"/>
    <x v="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s v="US"/>
    <s v="USD"/>
    <n v="1448388418"/>
    <n v="1443200818"/>
    <b v="0"/>
    <n v="5"/>
    <b v="0"/>
    <s v="technology/space exploration"/>
    <n v="3.8"/>
    <x v="1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s v="US"/>
    <s v="USD"/>
    <n v="1382742010"/>
    <n v="1380150010"/>
    <b v="0"/>
    <n v="60"/>
    <b v="1"/>
    <s v="technology/makerspaces"/>
    <n v="85.75"/>
    <x v="0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s v="US"/>
    <s v="USD"/>
    <n v="1440179713"/>
    <n v="1437587713"/>
    <b v="0"/>
    <n v="80"/>
    <b v="1"/>
    <s v="technology/makerspaces"/>
    <n v="267"/>
    <x v="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s v="CA"/>
    <s v="CAD"/>
    <n v="1441378800"/>
    <n v="1438873007"/>
    <b v="0"/>
    <n v="56"/>
    <b v="1"/>
    <s v="technology/makerspaces"/>
    <n v="373.56"/>
    <x v="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s v="US"/>
    <s v="USD"/>
    <n v="1449644340"/>
    <n v="1446683797"/>
    <b v="0"/>
    <n v="104"/>
    <b v="1"/>
    <s v="technology/makerspaces"/>
    <n v="174.04"/>
    <x v="0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s v="US"/>
    <s v="USD"/>
    <n v="1430774974"/>
    <n v="1426886974"/>
    <b v="0"/>
    <n v="46"/>
    <b v="1"/>
    <s v="technology/makerspaces"/>
    <n v="93.7"/>
    <x v="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s v="US"/>
    <s v="USD"/>
    <n v="1443214800"/>
    <n v="1440008439"/>
    <b v="0"/>
    <n v="206"/>
    <b v="1"/>
    <s v="technology/makerspaces"/>
    <n v="77.33"/>
    <x v="0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s v="US"/>
    <s v="USD"/>
    <n v="1455142416"/>
    <n v="1452550416"/>
    <b v="0"/>
    <n v="18"/>
    <b v="1"/>
    <s v="technology/makerspaces"/>
    <n v="92.22"/>
    <x v="0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s v="CA"/>
    <s v="CAD"/>
    <n v="1447079520"/>
    <n v="1443449265"/>
    <b v="0"/>
    <n v="28"/>
    <b v="1"/>
    <s v="technology/makerspaces"/>
    <n v="60.96"/>
    <x v="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s v="US"/>
    <s v="USD"/>
    <n v="1452387096"/>
    <n v="1447203096"/>
    <b v="0"/>
    <n v="11"/>
    <b v="1"/>
    <s v="technology/makerspaces"/>
    <n v="91"/>
    <x v="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s v="AU"/>
    <s v="AUD"/>
    <n v="1406593780"/>
    <n v="1404174580"/>
    <b v="1"/>
    <n v="60"/>
    <b v="0"/>
    <s v="technology/makerspaces"/>
    <n v="41.58"/>
    <x v="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s v="US"/>
    <s v="USD"/>
    <n v="1419017880"/>
    <n v="1416419916"/>
    <b v="1"/>
    <n v="84"/>
    <b v="0"/>
    <s v="technology/makerspaces"/>
    <n v="33.76"/>
    <x v="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s v="US"/>
    <s v="USD"/>
    <n v="1451282400"/>
    <n v="1449436390"/>
    <b v="1"/>
    <n v="47"/>
    <b v="0"/>
    <s v="technology/makerspaces"/>
    <n v="70.62"/>
    <x v="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s v="US"/>
    <s v="USD"/>
    <n v="1414622700"/>
    <n v="1412081999"/>
    <b v="1"/>
    <n v="66"/>
    <b v="0"/>
    <s v="technology/makerspaces"/>
    <n v="167.15"/>
    <x v="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s v="US"/>
    <s v="USD"/>
    <n v="1467694740"/>
    <n v="1465398670"/>
    <b v="1"/>
    <n v="171"/>
    <b v="0"/>
    <s v="technology/makerspaces"/>
    <n v="128.62"/>
    <x v="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s v="US"/>
    <s v="USD"/>
    <n v="1415655289"/>
    <n v="1413059689"/>
    <b v="1"/>
    <n v="29"/>
    <b v="0"/>
    <s v="technology/makerspaces"/>
    <n v="65.41"/>
    <x v="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s v="CA"/>
    <s v="CAD"/>
    <n v="1463929174"/>
    <n v="1461337174"/>
    <b v="0"/>
    <n v="9"/>
    <b v="0"/>
    <s v="technology/makerspaces"/>
    <n v="117.56"/>
    <x v="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s v="US"/>
    <s v="USD"/>
    <n v="1404348143"/>
    <n v="1401756143"/>
    <b v="0"/>
    <n v="27"/>
    <b v="0"/>
    <s v="technology/makerspaces"/>
    <n v="126.48"/>
    <x v="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s v="ES"/>
    <s v="EUR"/>
    <n v="1443121765"/>
    <n v="1440529765"/>
    <b v="0"/>
    <n v="2"/>
    <b v="0"/>
    <s v="technology/makerspaces"/>
    <n v="550"/>
    <x v="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s v="US"/>
    <s v="USD"/>
    <n v="1425081694"/>
    <n v="1422489694"/>
    <b v="0"/>
    <n v="3"/>
    <b v="0"/>
    <s v="technology/makerspaces"/>
    <n v="44"/>
    <x v="2"/>
    <x v="2"/>
    <s v="makerspaces"/>
    <x v="2679"/>
    <d v="2015-02-28T00:01:34"/>
  </r>
  <r>
    <n v="2680"/>
    <s v="iHeart Pillow"/>
    <s v="iHeartPillow, Connecting loved ones"/>
    <n v="32000"/>
    <n v="276"/>
    <n v="1"/>
    <s v="ES"/>
    <s v="EUR"/>
    <n v="1459915491"/>
    <n v="1457327091"/>
    <b v="0"/>
    <n v="4"/>
    <b v="0"/>
    <s v="technology/makerspaces"/>
    <n v="69"/>
    <x v="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s v="US"/>
    <s v="USD"/>
    <n v="1405027750"/>
    <n v="1402867750"/>
    <b v="0"/>
    <n v="2"/>
    <b v="0"/>
    <s v="food/food trucks"/>
    <n v="27.5"/>
    <x v="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s v="US"/>
    <s v="USD"/>
    <n v="1416635940"/>
    <n v="1413838540"/>
    <b v="0"/>
    <n v="20"/>
    <b v="0"/>
    <s v="food/food trucks"/>
    <n v="84.9"/>
    <x v="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s v="US"/>
    <s v="USD"/>
    <n v="1425233240"/>
    <n v="1422641240"/>
    <b v="0"/>
    <n v="3"/>
    <b v="0"/>
    <s v="food/food trucks"/>
    <n v="12"/>
    <x v="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s v="US"/>
    <s v="USD"/>
    <n v="1407621425"/>
    <n v="1404165425"/>
    <b v="0"/>
    <n v="4"/>
    <b v="0"/>
    <s v="food/food trucks"/>
    <n v="200"/>
    <x v="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s v="US"/>
    <s v="USD"/>
    <n v="1430149330"/>
    <n v="1424968930"/>
    <b v="0"/>
    <n v="1"/>
    <b v="0"/>
    <s v="food/food trucks"/>
    <n v="10"/>
    <x v="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US"/>
    <s v="USD"/>
    <n v="1412119423"/>
    <n v="1410391423"/>
    <b v="0"/>
    <n v="0"/>
    <b v="0"/>
    <s v="food/food trucks"/>
    <s v="N/A"/>
    <x v="2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s v="US"/>
    <s v="USD"/>
    <n v="1435591318"/>
    <n v="1432999318"/>
    <b v="0"/>
    <n v="0"/>
    <b v="0"/>
    <s v="food/food trucks"/>
    <s v="N/A"/>
    <x v="2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s v="US"/>
    <s v="USD"/>
    <n v="1424746800"/>
    <n v="1422067870"/>
    <b v="0"/>
    <n v="14"/>
    <b v="0"/>
    <s v="food/food trucks"/>
    <n v="5.29"/>
    <x v="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s v="US"/>
    <s v="USD"/>
    <n v="1469919890"/>
    <n v="1467327890"/>
    <b v="0"/>
    <n v="1"/>
    <b v="0"/>
    <s v="food/food trucks"/>
    <n v="1"/>
    <x v="2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s v="US"/>
    <s v="USD"/>
    <n v="1433298676"/>
    <n v="1429410676"/>
    <b v="0"/>
    <n v="118"/>
    <b v="0"/>
    <s v="food/food trucks"/>
    <n v="72.760000000000005"/>
    <x v="2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s v="CA"/>
    <s v="CAD"/>
    <n v="1431278557"/>
    <n v="1427390557"/>
    <b v="0"/>
    <n v="2"/>
    <b v="0"/>
    <s v="food/food trucks"/>
    <n v="17.5"/>
    <x v="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s v="US"/>
    <s v="USD"/>
    <n v="1427266860"/>
    <n v="1424678460"/>
    <b v="0"/>
    <n v="1"/>
    <b v="0"/>
    <s v="food/food trucks"/>
    <n v="25"/>
    <x v="2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s v="US"/>
    <s v="USD"/>
    <n v="1407899966"/>
    <n v="1405307966"/>
    <b v="0"/>
    <n v="3"/>
    <b v="0"/>
    <s v="food/food trucks"/>
    <n v="13.33"/>
    <x v="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s v="US"/>
    <s v="USD"/>
    <n v="1411701739"/>
    <n v="1409109739"/>
    <b v="0"/>
    <n v="1"/>
    <b v="0"/>
    <s v="food/food trucks"/>
    <n v="1"/>
    <x v="2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s v="US"/>
    <s v="USD"/>
    <n v="1428981718"/>
    <n v="1423801318"/>
    <b v="0"/>
    <n v="3"/>
    <b v="0"/>
    <s v="food/food trucks"/>
    <n v="23.67"/>
    <x v="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s v="US"/>
    <s v="USD"/>
    <n v="1419538560"/>
    <n v="1416600960"/>
    <b v="0"/>
    <n v="38"/>
    <b v="0"/>
    <s v="food/food trucks"/>
    <n v="89.21"/>
    <x v="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s v="US"/>
    <s v="USD"/>
    <n v="1438552800"/>
    <n v="1435876423"/>
    <b v="0"/>
    <n v="52"/>
    <b v="0"/>
    <s v="food/food trucks"/>
    <n v="116.56"/>
    <x v="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s v="US"/>
    <s v="USD"/>
    <n v="1403904808"/>
    <n v="1401312808"/>
    <b v="0"/>
    <n v="2"/>
    <b v="0"/>
    <s v="food/food trucks"/>
    <n v="13.01"/>
    <x v="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s v="CA"/>
    <s v="CAD"/>
    <n v="1407533463"/>
    <n v="1404941463"/>
    <b v="0"/>
    <n v="0"/>
    <b v="0"/>
    <s v="food/food trucks"/>
    <s v="N/A"/>
    <x v="2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s v="US"/>
    <s v="USD"/>
    <n v="1411073972"/>
    <n v="1408481972"/>
    <b v="0"/>
    <n v="4"/>
    <b v="0"/>
    <s v="food/food trucks"/>
    <n v="17.5"/>
    <x v="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s v="IE"/>
    <s v="EUR"/>
    <n v="1491586534"/>
    <n v="1488911734"/>
    <b v="0"/>
    <n v="46"/>
    <b v="0"/>
    <s v="theater/spaces"/>
    <n v="34.130000000000003"/>
    <x v="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s v="US"/>
    <s v="USD"/>
    <n v="1491416077"/>
    <n v="1488827677"/>
    <b v="1"/>
    <n v="26"/>
    <b v="0"/>
    <s v="theater/spaces"/>
    <n v="132.35"/>
    <x v="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s v="MX"/>
    <s v="MXN"/>
    <n v="1490196830"/>
    <n v="1485016430"/>
    <b v="0"/>
    <n v="45"/>
    <b v="0"/>
    <s v="theater/spaces"/>
    <n v="922.22"/>
    <x v="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s v="US"/>
    <s v="USD"/>
    <n v="1491421314"/>
    <n v="1487709714"/>
    <b v="0"/>
    <n v="7"/>
    <b v="0"/>
    <s v="theater/spaces"/>
    <n v="163.57"/>
    <x v="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s v="US"/>
    <s v="USD"/>
    <n v="1490389158"/>
    <n v="1486504758"/>
    <b v="0"/>
    <n v="8"/>
    <b v="0"/>
    <s v="theater/spaces"/>
    <n v="217.38"/>
    <x v="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s v="US"/>
    <s v="USD"/>
    <n v="1413442740"/>
    <n v="1410937483"/>
    <b v="1"/>
    <n v="263"/>
    <b v="1"/>
    <s v="theater/spaces"/>
    <n v="149.44"/>
    <x v="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s v="US"/>
    <s v="USD"/>
    <n v="1369637940"/>
    <n v="1367088443"/>
    <b v="1"/>
    <n v="394"/>
    <b v="1"/>
    <s v="theater/spaces"/>
    <n v="71.239999999999995"/>
    <x v="0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s v="GB"/>
    <s v="GBP"/>
    <n v="1469119526"/>
    <n v="1463935526"/>
    <b v="1"/>
    <n v="1049"/>
    <b v="1"/>
    <s v="theater/spaces"/>
    <n v="44.46"/>
    <x v="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s v="US"/>
    <s v="USD"/>
    <n v="1475553540"/>
    <n v="1472528141"/>
    <b v="1"/>
    <n v="308"/>
    <b v="1"/>
    <s v="theater/spaces"/>
    <n v="164.94"/>
    <x v="0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s v="US"/>
    <s v="USD"/>
    <n v="1407549600"/>
    <n v="1404797428"/>
    <b v="1"/>
    <n v="1088"/>
    <b v="1"/>
    <s v="theater/spaces"/>
    <n v="84.87"/>
    <x v="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s v="GB"/>
    <s v="GBP"/>
    <n v="1403301660"/>
    <n v="1400694790"/>
    <b v="1"/>
    <n v="73"/>
    <b v="1"/>
    <s v="theater/spaces"/>
    <n v="53.95"/>
    <x v="0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s v="US"/>
    <s v="USD"/>
    <n v="1373738400"/>
    <n v="1370568560"/>
    <b v="1"/>
    <n v="143"/>
    <b v="1"/>
    <s v="theater/spaces"/>
    <n v="50.53"/>
    <x v="0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s v="US"/>
    <s v="USD"/>
    <n v="1450971684"/>
    <n v="1447515684"/>
    <b v="1"/>
    <n v="1420"/>
    <b v="1"/>
    <s v="theater/spaces"/>
    <n v="108"/>
    <x v="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s v="US"/>
    <s v="USD"/>
    <n v="1476486000"/>
    <n v="1474040596"/>
    <b v="1"/>
    <n v="305"/>
    <b v="1"/>
    <s v="theater/spaces"/>
    <n v="95.37"/>
    <x v="0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s v="US"/>
    <s v="USD"/>
    <n v="1456047228"/>
    <n v="1453109628"/>
    <b v="1"/>
    <n v="551"/>
    <b v="1"/>
    <s v="theater/spaces"/>
    <n v="57.63"/>
    <x v="0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s v="DE"/>
    <s v="EUR"/>
    <n v="1444291193"/>
    <n v="1441699193"/>
    <b v="1"/>
    <n v="187"/>
    <b v="1"/>
    <s v="theater/spaces"/>
    <n v="64.16"/>
    <x v="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s v="US"/>
    <s v="USD"/>
    <n v="1417906649"/>
    <n v="1414015049"/>
    <b v="1"/>
    <n v="325"/>
    <b v="1"/>
    <s v="theater/spaces"/>
    <n v="92.39"/>
    <x v="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s v="US"/>
    <s v="USD"/>
    <n v="1462316400"/>
    <n v="1459865945"/>
    <b v="1"/>
    <n v="148"/>
    <b v="1"/>
    <s v="theater/spaces"/>
    <n v="125.98"/>
    <x v="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s v="US"/>
    <s v="USD"/>
    <n v="1460936694"/>
    <n v="1455756294"/>
    <b v="0"/>
    <n v="69"/>
    <b v="1"/>
    <s v="theater/spaces"/>
    <n v="94.64"/>
    <x v="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s v="US"/>
    <s v="USD"/>
    <n v="1478866253"/>
    <n v="1476270653"/>
    <b v="0"/>
    <n v="173"/>
    <b v="1"/>
    <s v="theater/spaces"/>
    <n v="170.7"/>
    <x v="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s v="GB"/>
    <s v="GBP"/>
    <n v="1378494000"/>
    <n v="1375880598"/>
    <b v="0"/>
    <n v="269"/>
    <b v="1"/>
    <s v="technology/hardware"/>
    <n v="40.76"/>
    <x v="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s v="US"/>
    <s v="USD"/>
    <n v="1485722053"/>
    <n v="1480538053"/>
    <b v="0"/>
    <n v="185"/>
    <b v="1"/>
    <s v="technology/hardware"/>
    <n v="68.25"/>
    <x v="0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s v="US"/>
    <s v="USD"/>
    <n v="1420060088"/>
    <n v="1414872488"/>
    <b v="0"/>
    <n v="176"/>
    <b v="1"/>
    <s v="technology/hardware"/>
    <n v="95.49"/>
    <x v="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s v="GB"/>
    <s v="GBP"/>
    <n v="1439625059"/>
    <n v="1436860259"/>
    <b v="0"/>
    <n v="1019"/>
    <b v="1"/>
    <s v="technology/hardware"/>
    <n v="7.19"/>
    <x v="0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s v="CA"/>
    <s v="CAD"/>
    <n v="1488390735"/>
    <n v="1484070735"/>
    <b v="0"/>
    <n v="113"/>
    <b v="1"/>
    <s v="technology/hardware"/>
    <n v="511.65"/>
    <x v="0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s v="US"/>
    <s v="USD"/>
    <n v="1461333311"/>
    <n v="1458741311"/>
    <b v="0"/>
    <n v="404"/>
    <b v="1"/>
    <s v="technology/hardware"/>
    <n v="261.75"/>
    <x v="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s v="US"/>
    <s v="USD"/>
    <n v="1438964063"/>
    <n v="1436804063"/>
    <b v="0"/>
    <n v="707"/>
    <b v="1"/>
    <s v="technology/hardware"/>
    <n v="69.760000000000005"/>
    <x v="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s v="US"/>
    <s v="USD"/>
    <n v="1451485434"/>
    <n v="1448461434"/>
    <b v="0"/>
    <n v="392"/>
    <b v="1"/>
    <s v="technology/hardware"/>
    <n v="77.23"/>
    <x v="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s v="US"/>
    <s v="USD"/>
    <n v="1430459197"/>
    <n v="1427867197"/>
    <b v="0"/>
    <n v="23"/>
    <b v="1"/>
    <s v="technology/hardware"/>
    <n v="340.57"/>
    <x v="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s v="US"/>
    <s v="USD"/>
    <n v="1366635575"/>
    <n v="1363611575"/>
    <b v="0"/>
    <n v="682"/>
    <b v="1"/>
    <s v="technology/hardware"/>
    <n v="67.42"/>
    <x v="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s v="US"/>
    <s v="USD"/>
    <n v="1413604800"/>
    <n v="1408624622"/>
    <b v="0"/>
    <n v="37"/>
    <b v="1"/>
    <s v="technology/hardware"/>
    <n v="845.7"/>
    <x v="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s v="US"/>
    <s v="USD"/>
    <n v="1369699200"/>
    <n v="1366917828"/>
    <b v="0"/>
    <n v="146"/>
    <b v="1"/>
    <s v="technology/hardware"/>
    <n v="97.19"/>
    <x v="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s v="US"/>
    <s v="USD"/>
    <n v="1428643974"/>
    <n v="1423463574"/>
    <b v="0"/>
    <n v="119"/>
    <b v="1"/>
    <s v="technology/hardware"/>
    <n v="451.84"/>
    <x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s v="US"/>
    <s v="USD"/>
    <n v="1476395940"/>
    <n v="1473782592"/>
    <b v="0"/>
    <n v="163"/>
    <b v="1"/>
    <s v="technology/hardware"/>
    <n v="138.66999999999999"/>
    <x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s v="GB"/>
    <s v="GBP"/>
    <n v="1363204800"/>
    <n v="1360551250"/>
    <b v="0"/>
    <n v="339"/>
    <b v="1"/>
    <s v="technology/hardware"/>
    <n v="21.64"/>
    <x v="0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s v="CA"/>
    <s v="CAD"/>
    <n v="1398268773"/>
    <n v="1395676773"/>
    <b v="0"/>
    <n v="58"/>
    <b v="1"/>
    <s v="technology/hardware"/>
    <n v="169.52"/>
    <x v="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s v="US"/>
    <s v="USD"/>
    <n v="1389812400"/>
    <n v="1386108087"/>
    <b v="0"/>
    <n v="456"/>
    <b v="1"/>
    <s v="technology/hardware"/>
    <n v="161.88"/>
    <x v="0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s v="US"/>
    <s v="USD"/>
    <n v="1478402804"/>
    <n v="1473218804"/>
    <b v="0"/>
    <n v="15"/>
    <b v="1"/>
    <s v="technology/hardware"/>
    <n v="493.13"/>
    <x v="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s v="GB"/>
    <s v="GBP"/>
    <n v="1399324717"/>
    <n v="1395436717"/>
    <b v="0"/>
    <n v="191"/>
    <b v="1"/>
    <s v="technology/hardware"/>
    <n v="22.12"/>
    <x v="0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s v="US"/>
    <s v="USD"/>
    <n v="1426117552"/>
    <n v="1423529152"/>
    <b v="0"/>
    <n v="17"/>
    <b v="1"/>
    <s v="technology/hardware"/>
    <n v="18.239999999999998"/>
    <x v="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s v="US"/>
    <s v="USD"/>
    <n v="1413770820"/>
    <n v="1412005602"/>
    <b v="0"/>
    <n v="4"/>
    <b v="0"/>
    <s v="publishing/children's books"/>
    <n v="8.75"/>
    <x v="2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s v="US"/>
    <s v="USD"/>
    <n v="1337102187"/>
    <n v="1335892587"/>
    <b v="0"/>
    <n v="18"/>
    <b v="0"/>
    <s v="publishing/children's books"/>
    <n v="40.61"/>
    <x v="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s v="US"/>
    <s v="USD"/>
    <n v="1476863607"/>
    <n v="1474271607"/>
    <b v="0"/>
    <n v="0"/>
    <b v="0"/>
    <s v="publishing/children's books"/>
    <s v="N/A"/>
    <x v="2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s v="US"/>
    <s v="USD"/>
    <n v="1330478998"/>
    <n v="1327886998"/>
    <b v="0"/>
    <n v="22"/>
    <b v="0"/>
    <s v="publishing/children's books"/>
    <n v="37.950000000000003"/>
    <x v="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s v="US"/>
    <s v="USD"/>
    <n v="1342309368"/>
    <n v="1337125368"/>
    <b v="0"/>
    <n v="49"/>
    <b v="0"/>
    <s v="publishing/children's books"/>
    <n v="35.729999999999997"/>
    <x v="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s v="US"/>
    <s v="USD"/>
    <n v="1409337911"/>
    <n v="1406745911"/>
    <b v="0"/>
    <n v="19"/>
    <b v="0"/>
    <s v="publishing/children's books"/>
    <n v="42.16"/>
    <x v="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s v="US"/>
    <s v="USD"/>
    <n v="1339816200"/>
    <n v="1337095997"/>
    <b v="0"/>
    <n v="4"/>
    <b v="0"/>
    <s v="publishing/children's books"/>
    <n v="35"/>
    <x v="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s v="US"/>
    <s v="USD"/>
    <n v="1472835802"/>
    <n v="1470243802"/>
    <b v="0"/>
    <n v="4"/>
    <b v="0"/>
    <s v="publishing/children's books"/>
    <n v="13.25"/>
    <x v="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s v="US"/>
    <s v="USD"/>
    <n v="1428171037"/>
    <n v="1425582637"/>
    <b v="0"/>
    <n v="2"/>
    <b v="0"/>
    <s v="publishing/children's books"/>
    <n v="55"/>
    <x v="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s v="US"/>
    <s v="USD"/>
    <n v="1341086400"/>
    <n v="1340055345"/>
    <b v="0"/>
    <n v="0"/>
    <b v="0"/>
    <s v="publishing/children's books"/>
    <s v="N/A"/>
    <x v="2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US"/>
    <s v="USD"/>
    <n v="1403039842"/>
    <n v="1397855842"/>
    <b v="0"/>
    <n v="0"/>
    <b v="0"/>
    <s v="publishing/children's books"/>
    <s v="N/A"/>
    <x v="2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s v="US"/>
    <s v="USD"/>
    <n v="1324232504"/>
    <n v="1320776504"/>
    <b v="0"/>
    <n v="14"/>
    <b v="0"/>
    <s v="publishing/children's books"/>
    <n v="39.29"/>
    <x v="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s v="US"/>
    <s v="USD"/>
    <n v="1346017023"/>
    <n v="1343425023"/>
    <b v="0"/>
    <n v="8"/>
    <b v="0"/>
    <s v="publishing/children's books"/>
    <n v="47.5"/>
    <x v="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s v="US"/>
    <s v="USD"/>
    <n v="1410448551"/>
    <n v="1407856551"/>
    <b v="0"/>
    <n v="0"/>
    <b v="0"/>
    <s v="publishing/children's books"/>
    <s v="N/A"/>
    <x v="2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s v="IE"/>
    <s v="EUR"/>
    <n v="1428519527"/>
    <n v="1425927527"/>
    <b v="0"/>
    <n v="15"/>
    <b v="0"/>
    <s v="publishing/children's books"/>
    <n v="17.329999999999998"/>
    <x v="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s v="US"/>
    <s v="USD"/>
    <n v="1389476201"/>
    <n v="1386884201"/>
    <b v="0"/>
    <n v="33"/>
    <b v="0"/>
    <s v="publishing/children's books"/>
    <n v="31.76"/>
    <x v="2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s v="US"/>
    <s v="USD"/>
    <n v="1470498332"/>
    <n v="1469202332"/>
    <b v="0"/>
    <n v="2"/>
    <b v="0"/>
    <s v="publishing/children's books"/>
    <n v="5"/>
    <x v="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s v="AU"/>
    <s v="AUD"/>
    <n v="1476095783"/>
    <n v="1474886183"/>
    <b v="0"/>
    <n v="6"/>
    <b v="0"/>
    <s v="publishing/children's books"/>
    <n v="39"/>
    <x v="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s v="AU"/>
    <s v="AUD"/>
    <n v="1468658866"/>
    <n v="1464943666"/>
    <b v="0"/>
    <n v="2"/>
    <b v="0"/>
    <s v="publishing/children's books"/>
    <n v="52.5"/>
    <x v="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GB"/>
    <s v="GBP"/>
    <n v="1371726258"/>
    <n v="1369134258"/>
    <b v="0"/>
    <n v="0"/>
    <b v="0"/>
    <s v="publishing/children's books"/>
    <s v="N/A"/>
    <x v="2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s v="US"/>
    <s v="USD"/>
    <n v="1357176693"/>
    <n v="1354584693"/>
    <b v="0"/>
    <n v="4"/>
    <b v="0"/>
    <s v="publishing/children's books"/>
    <n v="9"/>
    <x v="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s v="US"/>
    <s v="USD"/>
    <n v="1332114795"/>
    <n v="1326934395"/>
    <b v="0"/>
    <n v="1"/>
    <b v="0"/>
    <s v="publishing/children's books"/>
    <n v="25"/>
    <x v="2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s v="US"/>
    <s v="USD"/>
    <n v="1369403684"/>
    <n v="1365515684"/>
    <b v="0"/>
    <n v="3"/>
    <b v="0"/>
    <s v="publishing/children's books"/>
    <n v="30"/>
    <x v="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s v="US"/>
    <s v="USD"/>
    <n v="1338404400"/>
    <n v="1335855631"/>
    <b v="0"/>
    <n v="4"/>
    <b v="0"/>
    <s v="publishing/children's books"/>
    <n v="11.25"/>
    <x v="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s v="US"/>
    <s v="USD"/>
    <n v="1351432428"/>
    <n v="1350050028"/>
    <b v="0"/>
    <n v="0"/>
    <b v="0"/>
    <s v="publishing/children's books"/>
    <s v="N/A"/>
    <x v="2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s v="US"/>
    <s v="USD"/>
    <n v="1313078518"/>
    <n v="1310486518"/>
    <b v="0"/>
    <n v="4"/>
    <b v="0"/>
    <s v="publishing/children's books"/>
    <n v="25"/>
    <x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s v="CA"/>
    <s v="CAD"/>
    <n v="1439766050"/>
    <n v="1434582050"/>
    <b v="0"/>
    <n v="3"/>
    <b v="0"/>
    <s v="publishing/children's books"/>
    <n v="11.33"/>
    <x v="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s v="US"/>
    <s v="USD"/>
    <n v="1333028723"/>
    <n v="1330440323"/>
    <b v="0"/>
    <n v="34"/>
    <b v="0"/>
    <s v="publishing/children's books"/>
    <n v="29.47"/>
    <x v="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s v="GB"/>
    <s v="GBP"/>
    <n v="1401997790"/>
    <n v="1397677790"/>
    <b v="0"/>
    <n v="2"/>
    <b v="0"/>
    <s v="publishing/children's books"/>
    <n v="1"/>
    <x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s v="US"/>
    <s v="USD"/>
    <n v="1395158130"/>
    <n v="1392569730"/>
    <b v="0"/>
    <n v="33"/>
    <b v="0"/>
    <s v="publishing/children's books"/>
    <n v="63.1"/>
    <x v="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US"/>
    <s v="USD"/>
    <n v="1359738000"/>
    <n v="1355489140"/>
    <b v="0"/>
    <n v="0"/>
    <b v="0"/>
    <s v="publishing/children's books"/>
    <s v="N/A"/>
    <x v="2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US"/>
    <s v="USD"/>
    <n v="1381006294"/>
    <n v="1379710294"/>
    <b v="0"/>
    <n v="0"/>
    <b v="0"/>
    <s v="publishing/children's books"/>
    <s v="N/A"/>
    <x v="2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s v="CA"/>
    <s v="CAD"/>
    <n v="1461530721"/>
    <n v="1460666721"/>
    <b v="0"/>
    <n v="1"/>
    <b v="0"/>
    <s v="publishing/children's books"/>
    <n v="1"/>
    <x v="2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s v="US"/>
    <s v="USD"/>
    <n v="1362711728"/>
    <n v="1360119728"/>
    <b v="0"/>
    <n v="13"/>
    <b v="0"/>
    <s v="publishing/children's books"/>
    <n v="43.85"/>
    <x v="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s v="US"/>
    <s v="USD"/>
    <n v="1323994754"/>
    <n v="1321402754"/>
    <b v="0"/>
    <n v="2"/>
    <b v="0"/>
    <s v="publishing/children's books"/>
    <n v="75"/>
    <x v="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s v="US"/>
    <s v="USD"/>
    <n v="1434092876"/>
    <n v="1431414476"/>
    <b v="0"/>
    <n v="36"/>
    <b v="0"/>
    <s v="publishing/children's books"/>
    <n v="45.97"/>
    <x v="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s v="US"/>
    <s v="USD"/>
    <n v="1437149004"/>
    <n v="1434557004"/>
    <b v="0"/>
    <n v="1"/>
    <b v="0"/>
    <s v="publishing/children's books"/>
    <n v="10"/>
    <x v="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s v="US"/>
    <s v="USD"/>
    <n v="1409009306"/>
    <n v="1406417306"/>
    <b v="0"/>
    <n v="15"/>
    <b v="0"/>
    <s v="publishing/children's books"/>
    <n v="93.67"/>
    <x v="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s v="US"/>
    <s v="USD"/>
    <n v="1448204621"/>
    <n v="1445609021"/>
    <b v="0"/>
    <n v="1"/>
    <b v="0"/>
    <s v="publishing/children's books"/>
    <n v="53"/>
    <x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s v="IT"/>
    <s v="EUR"/>
    <n v="1489142688"/>
    <n v="1486550688"/>
    <b v="0"/>
    <n v="0"/>
    <b v="0"/>
    <s v="publishing/children's books"/>
    <s v="N/A"/>
    <x v="2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s v="US"/>
    <s v="USD"/>
    <n v="1423724400"/>
    <n v="1421274954"/>
    <b v="0"/>
    <n v="28"/>
    <b v="1"/>
    <s v="theater/plays"/>
    <n v="47"/>
    <x v="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s v="US"/>
    <s v="USD"/>
    <n v="1424149140"/>
    <n v="1421964718"/>
    <b v="0"/>
    <n v="18"/>
    <b v="1"/>
    <s v="theater/plays"/>
    <n v="66.67"/>
    <x v="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s v="GB"/>
    <s v="GBP"/>
    <n v="1429793446"/>
    <n v="1428583846"/>
    <b v="0"/>
    <n v="61"/>
    <b v="1"/>
    <s v="theater/plays"/>
    <n v="18.77"/>
    <x v="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s v="US"/>
    <s v="USD"/>
    <n v="1414608843"/>
    <n v="1412794443"/>
    <b v="0"/>
    <n v="108"/>
    <b v="1"/>
    <s v="theater/plays"/>
    <n v="66.11"/>
    <x v="0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s v="US"/>
    <s v="USD"/>
    <n v="1470430800"/>
    <n v="1467865967"/>
    <b v="0"/>
    <n v="142"/>
    <b v="1"/>
    <s v="theater/plays"/>
    <n v="36.86"/>
    <x v="0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s v="GB"/>
    <s v="GBP"/>
    <n v="1404913180"/>
    <n v="1403703580"/>
    <b v="0"/>
    <n v="74"/>
    <b v="1"/>
    <s v="theater/plays"/>
    <n v="39.81"/>
    <x v="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s v="US"/>
    <s v="USD"/>
    <n v="1405658752"/>
    <n v="1403066752"/>
    <b v="0"/>
    <n v="38"/>
    <b v="1"/>
    <s v="theater/plays"/>
    <n v="31.5"/>
    <x v="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s v="US"/>
    <s v="USD"/>
    <n v="1469811043"/>
    <n v="1467219043"/>
    <b v="0"/>
    <n v="20"/>
    <b v="1"/>
    <s v="theater/plays"/>
    <n v="102.5"/>
    <x v="0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s v="US"/>
    <s v="USD"/>
    <n v="1426132800"/>
    <n v="1424477934"/>
    <b v="0"/>
    <n v="24"/>
    <b v="1"/>
    <s v="theater/plays"/>
    <n v="126.46"/>
    <x v="0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s v="US"/>
    <s v="USD"/>
    <n v="1423693903"/>
    <n v="1421101903"/>
    <b v="0"/>
    <n v="66"/>
    <b v="1"/>
    <s v="theater/plays"/>
    <n v="47.88"/>
    <x v="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s v="US"/>
    <s v="USD"/>
    <n v="1473393600"/>
    <n v="1470778559"/>
    <b v="0"/>
    <n v="28"/>
    <b v="1"/>
    <s v="theater/plays"/>
    <n v="73.209999999999994"/>
    <x v="0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s v="US"/>
    <s v="USD"/>
    <n v="1439357559"/>
    <n v="1435469559"/>
    <b v="0"/>
    <n v="24"/>
    <b v="1"/>
    <s v="theater/plays"/>
    <n v="89.67"/>
    <x v="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s v="AU"/>
    <s v="AUD"/>
    <n v="1437473005"/>
    <n v="1434881005"/>
    <b v="0"/>
    <n v="73"/>
    <b v="1"/>
    <s v="theater/plays"/>
    <n v="151.46"/>
    <x v="0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s v="GB"/>
    <s v="GBP"/>
    <n v="1457031600"/>
    <n v="1455640559"/>
    <b v="0"/>
    <n v="3"/>
    <b v="1"/>
    <s v="theater/plays"/>
    <n v="25"/>
    <x v="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s v="US"/>
    <s v="USD"/>
    <n v="1402095600"/>
    <n v="1400675841"/>
    <b v="0"/>
    <n v="20"/>
    <b v="1"/>
    <s v="theater/plays"/>
    <n v="36.5"/>
    <x v="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s v="GB"/>
    <s v="GBP"/>
    <n v="1404564028"/>
    <n v="1401972028"/>
    <b v="0"/>
    <n v="21"/>
    <b v="1"/>
    <s v="theater/plays"/>
    <n v="44"/>
    <x v="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s v="GB"/>
    <s v="GBP"/>
    <n v="1404858840"/>
    <n v="1402266840"/>
    <b v="0"/>
    <n v="94"/>
    <b v="1"/>
    <s v="theater/plays"/>
    <n v="87.36"/>
    <x v="0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s v="GB"/>
    <s v="GBP"/>
    <n v="1438358400"/>
    <n v="1437063121"/>
    <b v="0"/>
    <n v="139"/>
    <b v="1"/>
    <s v="theater/plays"/>
    <n v="36.47"/>
    <x v="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s v="GB"/>
    <s v="GBP"/>
    <n v="1466179200"/>
    <n v="1463466070"/>
    <b v="0"/>
    <n v="130"/>
    <b v="1"/>
    <s v="theater/plays"/>
    <n v="44.86"/>
    <x v="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s v="GB"/>
    <s v="GBP"/>
    <n v="1420377366"/>
    <n v="1415193366"/>
    <b v="0"/>
    <n v="31"/>
    <b v="1"/>
    <s v="theater/plays"/>
    <n v="42.9"/>
    <x v="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s v="AU"/>
    <s v="AUD"/>
    <n v="1412938800"/>
    <n v="1411019409"/>
    <b v="0"/>
    <n v="13"/>
    <b v="1"/>
    <s v="theater/plays"/>
    <n v="51.23"/>
    <x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s v="GB"/>
    <s v="GBP"/>
    <n v="1438875107"/>
    <n v="1436283107"/>
    <b v="0"/>
    <n v="90"/>
    <b v="1"/>
    <s v="theater/plays"/>
    <n v="33.94"/>
    <x v="0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s v="US"/>
    <s v="USD"/>
    <n v="1437004800"/>
    <n v="1433295276"/>
    <b v="0"/>
    <n v="141"/>
    <b v="1"/>
    <s v="theater/plays"/>
    <n v="90.74"/>
    <x v="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s v="GB"/>
    <s v="GBP"/>
    <n v="1411987990"/>
    <n v="1409395990"/>
    <b v="0"/>
    <n v="23"/>
    <b v="1"/>
    <s v="theater/plays"/>
    <n v="50"/>
    <x v="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s v="GB"/>
    <s v="GBP"/>
    <n v="1440245273"/>
    <n v="1438085273"/>
    <b v="0"/>
    <n v="18"/>
    <b v="1"/>
    <s v="theater/plays"/>
    <n v="24.44"/>
    <x v="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s v="GB"/>
    <s v="GBP"/>
    <n v="1438772400"/>
    <n v="1435645490"/>
    <b v="0"/>
    <n v="76"/>
    <b v="1"/>
    <s v="theater/plays"/>
    <n v="44.25"/>
    <x v="0"/>
    <x v="1"/>
    <s v="plays"/>
    <x v="2806"/>
    <d v="2015-08-05T11:00:00"/>
  </r>
  <r>
    <n v="2807"/>
    <s v="The Commission Theatre Co."/>
    <s v="Bringing Shakespeare back to the Playwrights"/>
    <n v="5000"/>
    <n v="6300"/>
    <n v="126"/>
    <s v="US"/>
    <s v="USD"/>
    <n v="1435611438"/>
    <n v="1433019438"/>
    <b v="0"/>
    <n v="93"/>
    <b v="1"/>
    <s v="theater/plays"/>
    <n v="67.739999999999995"/>
    <x v="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s v="US"/>
    <s v="USD"/>
    <n v="1440274735"/>
    <n v="1437682735"/>
    <b v="0"/>
    <n v="69"/>
    <b v="1"/>
    <s v="theater/plays"/>
    <n v="65.38"/>
    <x v="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s v="US"/>
    <s v="USD"/>
    <n v="1459348740"/>
    <n v="1458647725"/>
    <b v="0"/>
    <n v="21"/>
    <b v="1"/>
    <s v="theater/plays"/>
    <n v="121.9"/>
    <x v="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s v="US"/>
    <s v="USD"/>
    <n v="1401595140"/>
    <n v="1398828064"/>
    <b v="0"/>
    <n v="57"/>
    <b v="1"/>
    <s v="theater/plays"/>
    <n v="47.46"/>
    <x v="0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s v="GB"/>
    <s v="GBP"/>
    <n v="1424692503"/>
    <n v="1422100503"/>
    <b v="0"/>
    <n v="108"/>
    <b v="1"/>
    <s v="theater/plays"/>
    <n v="92.84"/>
    <x v="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s v="CA"/>
    <s v="CAD"/>
    <n v="1428292800"/>
    <n v="1424368298"/>
    <b v="0"/>
    <n v="83"/>
    <b v="1"/>
    <s v="theater/plays"/>
    <n v="68.25"/>
    <x v="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s v="US"/>
    <s v="USD"/>
    <n v="1481737761"/>
    <n v="1479577761"/>
    <b v="0"/>
    <n v="96"/>
    <b v="1"/>
    <s v="theater/plays"/>
    <n v="37.21"/>
    <x v="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s v="GB"/>
    <s v="GBP"/>
    <n v="1431164115"/>
    <n v="1428572115"/>
    <b v="0"/>
    <n v="64"/>
    <b v="1"/>
    <s v="theater/plays"/>
    <n v="25.25"/>
    <x v="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s v="CA"/>
    <s v="CAD"/>
    <n v="1470595109"/>
    <n v="1468003109"/>
    <b v="0"/>
    <n v="14"/>
    <b v="1"/>
    <s v="theater/plays"/>
    <n v="43.21"/>
    <x v="0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s v="GB"/>
    <s v="GBP"/>
    <n v="1438531200"/>
    <n v="1435921992"/>
    <b v="0"/>
    <n v="169"/>
    <b v="1"/>
    <s v="theater/plays"/>
    <n v="25.13"/>
    <x v="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s v="GB"/>
    <s v="GBP"/>
    <n v="1425136462"/>
    <n v="1421680462"/>
    <b v="0"/>
    <n v="33"/>
    <b v="1"/>
    <s v="theater/plays"/>
    <n v="23.64"/>
    <x v="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s v="US"/>
    <s v="USD"/>
    <n v="1443018086"/>
    <n v="1441290086"/>
    <b v="0"/>
    <n v="102"/>
    <b v="1"/>
    <s v="theater/plays"/>
    <n v="103.95"/>
    <x v="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s v="GB"/>
    <s v="GBP"/>
    <n v="1434285409"/>
    <n v="1431693409"/>
    <b v="0"/>
    <n v="104"/>
    <b v="1"/>
    <s v="theater/plays"/>
    <n v="50.38"/>
    <x v="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s v="GB"/>
    <s v="GBP"/>
    <n v="1456444800"/>
    <n v="1454337589"/>
    <b v="0"/>
    <n v="20"/>
    <b v="1"/>
    <s v="theater/plays"/>
    <n v="13.6"/>
    <x v="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s v="GB"/>
    <s v="GBP"/>
    <n v="1411510135"/>
    <n v="1408918135"/>
    <b v="0"/>
    <n v="35"/>
    <b v="1"/>
    <s v="theater/plays"/>
    <n v="28.57"/>
    <x v="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s v="US"/>
    <s v="USD"/>
    <n v="1427469892"/>
    <n v="1424881492"/>
    <b v="0"/>
    <n v="94"/>
    <b v="1"/>
    <s v="theater/plays"/>
    <n v="63.83"/>
    <x v="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s v="GB"/>
    <s v="GBP"/>
    <n v="1427842740"/>
    <n v="1425428206"/>
    <b v="0"/>
    <n v="14"/>
    <b v="1"/>
    <s v="theater/plays"/>
    <n v="8.86"/>
    <x v="0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s v="US"/>
    <s v="USD"/>
    <n v="1434159780"/>
    <n v="1431412196"/>
    <b v="0"/>
    <n v="15"/>
    <b v="1"/>
    <s v="theater/plays"/>
    <n v="50.67"/>
    <x v="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s v="GB"/>
    <s v="GBP"/>
    <n v="1449255686"/>
    <n v="1446663686"/>
    <b v="0"/>
    <n v="51"/>
    <b v="1"/>
    <s v="theater/plays"/>
    <n v="60.78"/>
    <x v="0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s v="US"/>
    <s v="USD"/>
    <n v="1436511600"/>
    <n v="1434415812"/>
    <b v="0"/>
    <n v="19"/>
    <b v="1"/>
    <s v="theater/plays"/>
    <n v="113.42"/>
    <x v="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s v="US"/>
    <s v="USD"/>
    <n v="1464971400"/>
    <n v="1462379066"/>
    <b v="0"/>
    <n v="23"/>
    <b v="1"/>
    <s v="theater/plays"/>
    <n v="104.57"/>
    <x v="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s v="GB"/>
    <s v="GBP"/>
    <n v="1443826800"/>
    <n v="1441606869"/>
    <b v="0"/>
    <n v="97"/>
    <b v="1"/>
    <s v="theater/plays"/>
    <n v="98.31"/>
    <x v="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s v="GB"/>
    <s v="GBP"/>
    <n v="1464863118"/>
    <n v="1462443918"/>
    <b v="0"/>
    <n v="76"/>
    <b v="1"/>
    <s v="theater/plays"/>
    <n v="35.04"/>
    <x v="0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s v="US"/>
    <s v="USD"/>
    <n v="1399867140"/>
    <n v="1398802148"/>
    <b v="0"/>
    <n v="11"/>
    <b v="1"/>
    <s v="theater/plays"/>
    <n v="272.73"/>
    <x v="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s v="US"/>
    <s v="USD"/>
    <n v="1437076070"/>
    <n v="1434484070"/>
    <b v="0"/>
    <n v="52"/>
    <b v="1"/>
    <s v="theater/plays"/>
    <n v="63.85"/>
    <x v="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s v="GB"/>
    <s v="GBP"/>
    <n v="1416780000"/>
    <n v="1414342894"/>
    <b v="0"/>
    <n v="95"/>
    <b v="1"/>
    <s v="theater/plays"/>
    <n v="30.19"/>
    <x v="0"/>
    <x v="1"/>
    <s v="plays"/>
    <x v="2832"/>
    <d v="2014-11-23T22:00:00"/>
  </r>
  <r>
    <n v="2833"/>
    <s v="Star Man Rocket Man"/>
    <s v="A new play about exploring outer space"/>
    <n v="2700"/>
    <n v="2923"/>
    <n v="108"/>
    <s v="US"/>
    <s v="USD"/>
    <n v="1444528800"/>
    <n v="1442804633"/>
    <b v="0"/>
    <n v="35"/>
    <b v="1"/>
    <s v="theater/plays"/>
    <n v="83.51"/>
    <x v="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s v="GB"/>
    <s v="GBP"/>
    <n v="1422658930"/>
    <n v="1421362930"/>
    <b v="0"/>
    <n v="21"/>
    <b v="1"/>
    <s v="theater/plays"/>
    <n v="64.760000000000005"/>
    <x v="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s v="GB"/>
    <s v="GBP"/>
    <n v="1449273600"/>
    <n v="1446742417"/>
    <b v="0"/>
    <n v="93"/>
    <b v="1"/>
    <s v="theater/plays"/>
    <n v="20.12"/>
    <x v="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s v="US"/>
    <s v="USD"/>
    <n v="1487393940"/>
    <n v="1484115418"/>
    <b v="0"/>
    <n v="11"/>
    <b v="1"/>
    <s v="theater/plays"/>
    <n v="44.09"/>
    <x v="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s v="CA"/>
    <s v="CAD"/>
    <n v="1449701284"/>
    <n v="1446241684"/>
    <b v="0"/>
    <n v="21"/>
    <b v="1"/>
    <s v="theater/plays"/>
    <n v="40.479999999999997"/>
    <x v="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s v="US"/>
    <s v="USD"/>
    <n v="1407967200"/>
    <n v="1406039696"/>
    <b v="0"/>
    <n v="54"/>
    <b v="1"/>
    <s v="theater/plays"/>
    <n v="44.54"/>
    <x v="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s v="US"/>
    <s v="USD"/>
    <n v="1408942740"/>
    <n v="1406958354"/>
    <b v="0"/>
    <n v="31"/>
    <b v="1"/>
    <s v="theater/plays"/>
    <n v="125.81"/>
    <x v="0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s v="GB"/>
    <s v="GBP"/>
    <n v="1426698000"/>
    <n v="1424825479"/>
    <b v="0"/>
    <n v="132"/>
    <b v="1"/>
    <s v="theater/plays"/>
    <n v="19.7"/>
    <x v="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s v="GB"/>
    <s v="GBP"/>
    <n v="1450032297"/>
    <n v="1444844697"/>
    <b v="0"/>
    <n v="1"/>
    <b v="0"/>
    <s v="theater/plays"/>
    <n v="10"/>
    <x v="2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s v="GB"/>
    <s v="GBP"/>
    <n v="1403348400"/>
    <n v="1401058295"/>
    <b v="0"/>
    <n v="0"/>
    <b v="0"/>
    <s v="theater/plays"/>
    <s v="N/A"/>
    <x v="2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US"/>
    <s v="USD"/>
    <n v="1465790400"/>
    <n v="1462210950"/>
    <b v="0"/>
    <n v="0"/>
    <b v="0"/>
    <s v="theater/plays"/>
    <s v="N/A"/>
    <x v="2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s v="AT"/>
    <s v="EUR"/>
    <n v="1483535180"/>
    <n v="1480943180"/>
    <b v="0"/>
    <n v="1"/>
    <b v="0"/>
    <s v="theater/plays"/>
    <n v="30"/>
    <x v="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s v="US"/>
    <s v="USD"/>
    <n v="1433723033"/>
    <n v="1428539033"/>
    <b v="0"/>
    <n v="39"/>
    <b v="0"/>
    <s v="theater/plays"/>
    <n v="60.67"/>
    <x v="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US"/>
    <s v="USD"/>
    <n v="1432917394"/>
    <n v="1429029394"/>
    <b v="0"/>
    <n v="0"/>
    <b v="0"/>
    <s v="theater/plays"/>
    <s v="N/A"/>
    <x v="2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s v="US"/>
    <s v="USD"/>
    <n v="1464031265"/>
    <n v="1458847265"/>
    <b v="0"/>
    <n v="0"/>
    <b v="0"/>
    <s v="theater/plays"/>
    <s v="N/A"/>
    <x v="2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s v="US"/>
    <s v="USD"/>
    <n v="1432913659"/>
    <n v="1430321659"/>
    <b v="0"/>
    <n v="3"/>
    <b v="0"/>
    <s v="theater/plays"/>
    <n v="23.33"/>
    <x v="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s v="GB"/>
    <s v="GBP"/>
    <n v="1461406600"/>
    <n v="1458814600"/>
    <b v="0"/>
    <n v="1"/>
    <b v="0"/>
    <s v="theater/plays"/>
    <n v="5"/>
    <x v="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s v="US"/>
    <s v="USD"/>
    <n v="1409962211"/>
    <n v="1407370211"/>
    <b v="0"/>
    <n v="13"/>
    <b v="0"/>
    <s v="theater/plays"/>
    <n v="23.92"/>
    <x v="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IE"/>
    <s v="EUR"/>
    <n v="1454109420"/>
    <n v="1453334629"/>
    <b v="0"/>
    <n v="0"/>
    <b v="0"/>
    <s v="theater/plays"/>
    <s v="N/A"/>
    <x v="2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s v="US"/>
    <s v="USD"/>
    <n v="1403312703"/>
    <n v="1400720703"/>
    <b v="0"/>
    <n v="6"/>
    <b v="0"/>
    <s v="theater/plays"/>
    <n v="15.83"/>
    <x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CA"/>
    <s v="CAD"/>
    <n v="1410669297"/>
    <n v="1405485297"/>
    <b v="0"/>
    <n v="0"/>
    <b v="0"/>
    <s v="theater/plays"/>
    <s v="N/A"/>
    <x v="2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s v="GB"/>
    <s v="GBP"/>
    <n v="1431018719"/>
    <n v="1429290719"/>
    <b v="0"/>
    <n v="14"/>
    <b v="0"/>
    <s v="theater/plays"/>
    <n v="29.79"/>
    <x v="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s v="US"/>
    <s v="USD"/>
    <n v="1454110440"/>
    <n v="1451607071"/>
    <b v="0"/>
    <n v="5"/>
    <b v="0"/>
    <s v="theater/plays"/>
    <n v="60"/>
    <x v="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s v="US"/>
    <s v="USD"/>
    <n v="1439069640"/>
    <n v="1433897647"/>
    <b v="0"/>
    <n v="6"/>
    <b v="0"/>
    <s v="theater/plays"/>
    <n v="24.33"/>
    <x v="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s v="MX"/>
    <s v="MXN"/>
    <n v="1487613600"/>
    <n v="1482444295"/>
    <b v="0"/>
    <n v="15"/>
    <b v="0"/>
    <s v="theater/plays"/>
    <n v="500"/>
    <x v="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s v="NL"/>
    <s v="EUR"/>
    <n v="1417778880"/>
    <n v="1415711095"/>
    <b v="0"/>
    <n v="0"/>
    <b v="0"/>
    <s v="theater/plays"/>
    <s v="N/A"/>
    <x v="2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s v="AU"/>
    <s v="AUD"/>
    <n v="1444984904"/>
    <n v="1439800904"/>
    <b v="0"/>
    <n v="1"/>
    <b v="0"/>
    <s v="theater/plays"/>
    <n v="35"/>
    <x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s v="US"/>
    <s v="USD"/>
    <n v="1466363576"/>
    <n v="1461179576"/>
    <b v="0"/>
    <n v="9"/>
    <b v="0"/>
    <s v="theater/plays"/>
    <n v="29.56"/>
    <x v="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s v="AU"/>
    <s v="AUD"/>
    <n v="1443103848"/>
    <n v="1441894248"/>
    <b v="0"/>
    <n v="3"/>
    <b v="0"/>
    <s v="theater/plays"/>
    <n v="26.67"/>
    <x v="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s v="US"/>
    <s v="USD"/>
    <n v="1403636229"/>
    <n v="1401044229"/>
    <b v="0"/>
    <n v="3"/>
    <b v="0"/>
    <s v="theater/plays"/>
    <n v="18.329999999999998"/>
    <x v="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s v="US"/>
    <s v="USD"/>
    <n v="1410279123"/>
    <n v="1405095123"/>
    <b v="0"/>
    <n v="1"/>
    <b v="0"/>
    <s v="theater/plays"/>
    <n v="20"/>
    <x v="2"/>
    <x v="1"/>
    <s v="plays"/>
    <x v="2863"/>
    <d v="2014-09-09T16:12:03"/>
  </r>
  <r>
    <n v="2864"/>
    <s v="'Haunting Julia' by Alan Ayckbourn"/>
    <s v="Accessible, original theatre for all!"/>
    <n v="2500"/>
    <n v="40"/>
    <n v="2"/>
    <s v="GB"/>
    <s v="GBP"/>
    <n v="1437139080"/>
    <n v="1434552207"/>
    <b v="0"/>
    <n v="3"/>
    <b v="0"/>
    <s v="theater/plays"/>
    <n v="13.33"/>
    <x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s v="US"/>
    <s v="USD"/>
    <n v="1420512259"/>
    <n v="1415328259"/>
    <b v="0"/>
    <n v="0"/>
    <b v="0"/>
    <s v="theater/plays"/>
    <s v="N/A"/>
    <x v="2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s v="US"/>
    <s v="USD"/>
    <n v="1476482400"/>
    <n v="1473893721"/>
    <b v="0"/>
    <n v="2"/>
    <b v="0"/>
    <s v="theater/plays"/>
    <n v="22.5"/>
    <x v="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s v="US"/>
    <s v="USD"/>
    <n v="1467604800"/>
    <n v="1465533672"/>
    <b v="0"/>
    <n v="10"/>
    <b v="0"/>
    <s v="theater/plays"/>
    <n v="50.4"/>
    <x v="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s v="US"/>
    <s v="USD"/>
    <n v="1475697054"/>
    <n v="1473105054"/>
    <b v="0"/>
    <n v="60"/>
    <b v="0"/>
    <s v="theater/plays"/>
    <n v="105.03"/>
    <x v="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s v="US"/>
    <s v="USD"/>
    <n v="1468937681"/>
    <n v="1466345681"/>
    <b v="0"/>
    <n v="5"/>
    <b v="0"/>
    <s v="theater/plays"/>
    <n v="35.4"/>
    <x v="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s v="US"/>
    <s v="USD"/>
    <n v="1400301165"/>
    <n v="1397709165"/>
    <b v="0"/>
    <n v="9"/>
    <b v="0"/>
    <s v="theater/plays"/>
    <n v="83.33"/>
    <x v="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s v="US"/>
    <s v="USD"/>
    <n v="1419183813"/>
    <n v="1417455813"/>
    <b v="0"/>
    <n v="13"/>
    <b v="0"/>
    <s v="theater/plays"/>
    <n v="35.92"/>
    <x v="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s v="US"/>
    <s v="USD"/>
    <n v="1434768438"/>
    <n v="1429584438"/>
    <b v="0"/>
    <n v="0"/>
    <b v="0"/>
    <s v="theater/plays"/>
    <s v="N/A"/>
    <x v="2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s v="US"/>
    <s v="USD"/>
    <n v="1422473831"/>
    <n v="1419881831"/>
    <b v="0"/>
    <n v="8"/>
    <b v="0"/>
    <s v="theater/plays"/>
    <n v="119.13"/>
    <x v="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s v="US"/>
    <s v="USD"/>
    <n v="1484684186"/>
    <n v="1482092186"/>
    <b v="0"/>
    <n v="3"/>
    <b v="0"/>
    <s v="theater/plays"/>
    <n v="90.33"/>
    <x v="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s v="US"/>
    <s v="USD"/>
    <n v="1462417493"/>
    <n v="1459825493"/>
    <b v="0"/>
    <n v="3"/>
    <b v="0"/>
    <s v="theater/plays"/>
    <n v="2.33"/>
    <x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US"/>
    <s v="USD"/>
    <n v="1437069079"/>
    <n v="1434477079"/>
    <b v="0"/>
    <n v="0"/>
    <b v="0"/>
    <s v="theater/plays"/>
    <s v="N/A"/>
    <x v="2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s v="US"/>
    <s v="USD"/>
    <n v="1480525200"/>
    <n v="1477781724"/>
    <b v="0"/>
    <n v="6"/>
    <b v="0"/>
    <s v="theater/plays"/>
    <n v="108.33"/>
    <x v="2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s v="GB"/>
    <s v="GBP"/>
    <n v="1435934795"/>
    <n v="1430750795"/>
    <b v="0"/>
    <n v="4"/>
    <b v="0"/>
    <s v="theater/plays"/>
    <n v="15.75"/>
    <x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s v="US"/>
    <s v="USD"/>
    <n v="1453310661"/>
    <n v="1450718661"/>
    <b v="0"/>
    <n v="1"/>
    <b v="0"/>
    <s v="theater/plays"/>
    <n v="29"/>
    <x v="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s v="US"/>
    <s v="USD"/>
    <n v="1440090300"/>
    <n v="1436305452"/>
    <b v="0"/>
    <n v="29"/>
    <b v="0"/>
    <s v="theater/plays"/>
    <n v="96.55"/>
    <x v="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US"/>
    <s v="USD"/>
    <n v="1417620036"/>
    <n v="1412432436"/>
    <b v="0"/>
    <n v="0"/>
    <b v="0"/>
    <s v="theater/plays"/>
    <s v="N/A"/>
    <x v="2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s v="US"/>
    <s v="USD"/>
    <n v="1462112318"/>
    <n v="1459520318"/>
    <b v="0"/>
    <n v="4"/>
    <b v="0"/>
    <s v="theater/plays"/>
    <n v="63"/>
    <x v="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s v="US"/>
    <s v="USD"/>
    <n v="1454734740"/>
    <n v="1451684437"/>
    <b v="0"/>
    <n v="5"/>
    <b v="0"/>
    <s v="theater/plays"/>
    <n v="381.6"/>
    <x v="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s v="US"/>
    <s v="USD"/>
    <n v="1417800435"/>
    <n v="1415208435"/>
    <b v="0"/>
    <n v="4"/>
    <b v="0"/>
    <s v="theater/plays"/>
    <n v="46.25"/>
    <x v="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s v="US"/>
    <s v="USD"/>
    <n v="1426294201"/>
    <n v="1423705801"/>
    <b v="0"/>
    <n v="5"/>
    <b v="0"/>
    <s v="theater/plays"/>
    <n v="26"/>
    <x v="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s v="US"/>
    <s v="USD"/>
    <n v="1442635140"/>
    <n v="1442243484"/>
    <b v="0"/>
    <n v="1"/>
    <b v="0"/>
    <s v="theater/plays"/>
    <n v="10"/>
    <x v="2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s v="US"/>
    <s v="USD"/>
    <n v="1420971324"/>
    <n v="1418379324"/>
    <b v="0"/>
    <n v="1"/>
    <b v="0"/>
    <s v="theater/plays"/>
    <n v="5"/>
    <x v="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US"/>
    <s v="USD"/>
    <n v="1413608340"/>
    <n v="1412945440"/>
    <b v="0"/>
    <n v="0"/>
    <b v="0"/>
    <s v="theater/plays"/>
    <s v="N/A"/>
    <x v="2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s v="US"/>
    <s v="USD"/>
    <n v="1409344985"/>
    <n v="1406752985"/>
    <b v="0"/>
    <n v="14"/>
    <b v="0"/>
    <s v="theater/plays"/>
    <n v="81.569999999999993"/>
    <x v="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s v="US"/>
    <s v="USD"/>
    <n v="1407553200"/>
    <n v="1405100992"/>
    <b v="0"/>
    <n v="3"/>
    <b v="0"/>
    <s v="theater/plays"/>
    <n v="7"/>
    <x v="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s v="US"/>
    <s v="USD"/>
    <n v="1460751128"/>
    <n v="1455570728"/>
    <b v="0"/>
    <n v="10"/>
    <b v="0"/>
    <s v="theater/plays"/>
    <n v="27.3"/>
    <x v="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s v="US"/>
    <s v="USD"/>
    <n v="1409000400"/>
    <n v="1408381704"/>
    <b v="0"/>
    <n v="17"/>
    <b v="0"/>
    <s v="theater/plays"/>
    <n v="29.41"/>
    <x v="2"/>
    <x v="1"/>
    <s v="plays"/>
    <x v="2892"/>
    <d v="2014-08-25T21:00:00"/>
  </r>
  <r>
    <n v="2893"/>
    <s v="REDISCOVERING KIA THE PLAY"/>
    <s v="Fundraising for REDISCOVERING KIA THE PLAY"/>
    <n v="5000"/>
    <n v="25"/>
    <n v="1"/>
    <s v="US"/>
    <s v="USD"/>
    <n v="1420768800"/>
    <n v="1415644395"/>
    <b v="0"/>
    <n v="2"/>
    <b v="0"/>
    <s v="theater/plays"/>
    <n v="12.5"/>
    <x v="2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s v="US"/>
    <s v="USD"/>
    <n v="1428100815"/>
    <n v="1422920415"/>
    <b v="0"/>
    <n v="0"/>
    <b v="0"/>
    <s v="theater/plays"/>
    <s v="N/A"/>
    <x v="2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s v="US"/>
    <s v="USD"/>
    <n v="1403470800"/>
    <n v="1403356792"/>
    <b v="0"/>
    <n v="4"/>
    <b v="0"/>
    <s v="theater/plays"/>
    <n v="5.75"/>
    <x v="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s v="US"/>
    <s v="USD"/>
    <n v="1481522400"/>
    <n v="1480283321"/>
    <b v="0"/>
    <n v="12"/>
    <b v="0"/>
    <s v="theater/plays"/>
    <n v="52.08"/>
    <x v="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s v="US"/>
    <s v="USD"/>
    <n v="1444577345"/>
    <n v="1441985458"/>
    <b v="0"/>
    <n v="3"/>
    <b v="0"/>
    <s v="theater/plays"/>
    <n v="183.33"/>
    <x v="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s v="US"/>
    <s v="USD"/>
    <n v="1446307053"/>
    <n v="1443715053"/>
    <b v="0"/>
    <n v="12"/>
    <b v="0"/>
    <s v="theater/plays"/>
    <n v="26.33"/>
    <x v="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US"/>
    <s v="USD"/>
    <n v="1469325158"/>
    <n v="1464141158"/>
    <b v="0"/>
    <n v="0"/>
    <b v="0"/>
    <s v="theater/plays"/>
    <s v="N/A"/>
    <x v="2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s v="US"/>
    <s v="USD"/>
    <n v="1407562632"/>
    <n v="1404970632"/>
    <b v="0"/>
    <n v="7"/>
    <b v="0"/>
    <s v="theater/plays"/>
    <n v="486.43"/>
    <x v="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s v="US"/>
    <s v="USD"/>
    <n v="1423345339"/>
    <n v="1418161339"/>
    <b v="0"/>
    <n v="2"/>
    <b v="0"/>
    <s v="theater/plays"/>
    <n v="3"/>
    <x v="2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s v="US"/>
    <s v="USD"/>
    <n v="1440412396"/>
    <n v="1437820396"/>
    <b v="0"/>
    <n v="1"/>
    <b v="0"/>
    <s v="theater/plays"/>
    <n v="25"/>
    <x v="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s v="US"/>
    <s v="USD"/>
    <n v="1441771218"/>
    <n v="1436587218"/>
    <b v="0"/>
    <n v="4"/>
    <b v="0"/>
    <s v="theater/plays"/>
    <n v="9.75"/>
    <x v="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s v="GB"/>
    <s v="GBP"/>
    <n v="1415534400"/>
    <n v="1414538031"/>
    <b v="0"/>
    <n v="4"/>
    <b v="0"/>
    <s v="theater/plays"/>
    <n v="18.75"/>
    <x v="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s v="US"/>
    <s v="USD"/>
    <n v="1473211313"/>
    <n v="1472001713"/>
    <b v="0"/>
    <n v="17"/>
    <b v="0"/>
    <s v="theater/plays"/>
    <n v="36.590000000000003"/>
    <x v="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s v="US"/>
    <s v="USD"/>
    <n v="1438390800"/>
    <n v="1436888066"/>
    <b v="0"/>
    <n v="7"/>
    <b v="0"/>
    <s v="theater/plays"/>
    <n v="80.709999999999994"/>
    <x v="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s v="US"/>
    <s v="USD"/>
    <n v="1463259837"/>
    <n v="1458075837"/>
    <b v="0"/>
    <n v="2"/>
    <b v="0"/>
    <s v="theater/plays"/>
    <n v="1"/>
    <x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s v="US"/>
    <s v="USD"/>
    <n v="1465407219"/>
    <n v="1462815219"/>
    <b v="0"/>
    <n v="5"/>
    <b v="0"/>
    <s v="theater/plays"/>
    <n v="52.8"/>
    <x v="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s v="US"/>
    <s v="USD"/>
    <n v="1416944760"/>
    <n v="1413527001"/>
    <b v="0"/>
    <n v="1"/>
    <b v="0"/>
    <s v="theater/plays"/>
    <n v="20"/>
    <x v="2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s v="GB"/>
    <s v="GBP"/>
    <n v="1434139887"/>
    <n v="1428955887"/>
    <b v="0"/>
    <n v="1"/>
    <b v="0"/>
    <s v="theater/plays"/>
    <n v="1"/>
    <x v="2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s v="US"/>
    <s v="USD"/>
    <n v="1435429626"/>
    <n v="1431973626"/>
    <b v="0"/>
    <n v="14"/>
    <b v="0"/>
    <s v="theater/plays"/>
    <n v="46.93"/>
    <x v="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s v="US"/>
    <s v="USD"/>
    <n v="1452827374"/>
    <n v="1450235374"/>
    <b v="0"/>
    <n v="26"/>
    <b v="0"/>
    <s v="theater/plays"/>
    <n v="78.08"/>
    <x v="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s v="US"/>
    <s v="USD"/>
    <n v="1410041339"/>
    <n v="1404857339"/>
    <b v="0"/>
    <n v="2"/>
    <b v="0"/>
    <s v="theater/plays"/>
    <n v="1"/>
    <x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s v="GB"/>
    <s v="GBP"/>
    <n v="1426365994"/>
    <n v="1421185594"/>
    <b v="0"/>
    <n v="1"/>
    <b v="0"/>
    <s v="theater/plays"/>
    <n v="1"/>
    <x v="2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s v="GB"/>
    <s v="GBP"/>
    <n v="1458117190"/>
    <n v="1455528790"/>
    <b v="0"/>
    <n v="3"/>
    <b v="0"/>
    <s v="theater/plays"/>
    <n v="203.67"/>
    <x v="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s v="GB"/>
    <s v="GBP"/>
    <n v="1400498789"/>
    <n v="1398511589"/>
    <b v="0"/>
    <n v="7"/>
    <b v="0"/>
    <s v="theater/plays"/>
    <n v="20.71"/>
    <x v="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s v="US"/>
    <s v="USD"/>
    <n v="1442381847"/>
    <n v="1440826647"/>
    <b v="0"/>
    <n v="9"/>
    <b v="0"/>
    <s v="theater/plays"/>
    <n v="48.56"/>
    <x v="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s v="US"/>
    <s v="USD"/>
    <n v="1446131207"/>
    <n v="1443712007"/>
    <b v="0"/>
    <n v="20"/>
    <b v="0"/>
    <s v="theater/plays"/>
    <n v="68.099999999999994"/>
    <x v="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s v="US"/>
    <s v="USD"/>
    <n v="1407250329"/>
    <n v="1404658329"/>
    <b v="0"/>
    <n v="6"/>
    <b v="0"/>
    <s v="theater/plays"/>
    <n v="8.5"/>
    <x v="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s v="CA"/>
    <s v="CAD"/>
    <n v="1427306470"/>
    <n v="1424718070"/>
    <b v="0"/>
    <n v="13"/>
    <b v="0"/>
    <s v="theater/plays"/>
    <n v="51.62"/>
    <x v="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s v="US"/>
    <s v="USD"/>
    <n v="1411679804"/>
    <n v="1409087804"/>
    <b v="0"/>
    <n v="3"/>
    <b v="1"/>
    <s v="theater/musical"/>
    <n v="43"/>
    <x v="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s v="GB"/>
    <s v="GBP"/>
    <n v="1431982727"/>
    <n v="1428094727"/>
    <b v="0"/>
    <n v="6"/>
    <b v="1"/>
    <s v="theater/musical"/>
    <n v="83.33"/>
    <x v="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s v="US"/>
    <s v="USD"/>
    <n v="1422068400"/>
    <n v="1420774779"/>
    <b v="0"/>
    <n v="10"/>
    <b v="1"/>
    <s v="theater/musical"/>
    <n v="30"/>
    <x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s v="US"/>
    <s v="USD"/>
    <n v="1431143940"/>
    <n v="1428585710"/>
    <b v="0"/>
    <n v="147"/>
    <b v="1"/>
    <s v="theater/musical"/>
    <n v="175.51"/>
    <x v="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s v="US"/>
    <s v="USD"/>
    <n v="1410444068"/>
    <n v="1407852068"/>
    <b v="0"/>
    <n v="199"/>
    <b v="1"/>
    <s v="theater/musical"/>
    <n v="231.66"/>
    <x v="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s v="US"/>
    <s v="USD"/>
    <n v="1424715779"/>
    <n v="1423506179"/>
    <b v="0"/>
    <n v="50"/>
    <b v="1"/>
    <s v="theater/musical"/>
    <n v="75"/>
    <x v="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s v="US"/>
    <s v="USD"/>
    <n v="1405400400"/>
    <n v="1402934629"/>
    <b v="0"/>
    <n v="21"/>
    <b v="1"/>
    <s v="theater/musical"/>
    <n v="112.14"/>
    <x v="0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s v="US"/>
    <s v="USD"/>
    <n v="1457135846"/>
    <n v="1454543846"/>
    <b v="0"/>
    <n v="24"/>
    <b v="1"/>
    <s v="theater/musical"/>
    <n v="41.67"/>
    <x v="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s v="US"/>
    <s v="USD"/>
    <n v="1401024758"/>
    <n v="1398432758"/>
    <b v="0"/>
    <n v="32"/>
    <b v="1"/>
    <s v="theater/musical"/>
    <n v="255.17"/>
    <x v="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s v="GB"/>
    <s v="GBP"/>
    <n v="1431007264"/>
    <n v="1428415264"/>
    <b v="0"/>
    <n v="62"/>
    <b v="1"/>
    <s v="theater/musical"/>
    <n v="162.77000000000001"/>
    <x v="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s v="CA"/>
    <s v="CAD"/>
    <n v="1410761280"/>
    <n v="1408604363"/>
    <b v="0"/>
    <n v="9"/>
    <b v="1"/>
    <s v="theater/musical"/>
    <n v="88.33"/>
    <x v="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s v="AU"/>
    <s v="AUD"/>
    <n v="1424516400"/>
    <n v="1421812637"/>
    <b v="0"/>
    <n v="38"/>
    <b v="1"/>
    <s v="theater/musical"/>
    <n v="85.74"/>
    <x v="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s v="US"/>
    <s v="USD"/>
    <n v="1465081053"/>
    <n v="1462489053"/>
    <b v="0"/>
    <n v="54"/>
    <b v="1"/>
    <s v="theater/musical"/>
    <n v="47.57"/>
    <x v="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s v="CA"/>
    <s v="CAD"/>
    <n v="1402845364"/>
    <n v="1400253364"/>
    <b v="0"/>
    <n v="37"/>
    <b v="1"/>
    <s v="theater/musical"/>
    <n v="72.97"/>
    <x v="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s v="US"/>
    <s v="USD"/>
    <n v="1472490000"/>
    <n v="1467468008"/>
    <b v="0"/>
    <n v="39"/>
    <b v="1"/>
    <s v="theater/musical"/>
    <n v="90.54"/>
    <x v="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s v="US"/>
    <s v="USD"/>
    <n v="1413176340"/>
    <n v="1412091423"/>
    <b v="0"/>
    <n v="34"/>
    <b v="1"/>
    <s v="theater/musical"/>
    <n v="37.65"/>
    <x v="0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s v="GB"/>
    <s v="GBP"/>
    <n v="1405249113"/>
    <n v="1402657113"/>
    <b v="0"/>
    <n v="55"/>
    <b v="1"/>
    <s v="theater/musical"/>
    <n v="36.36"/>
    <x v="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s v="US"/>
    <s v="USD"/>
    <n v="1422636814"/>
    <n v="1420044814"/>
    <b v="0"/>
    <n v="32"/>
    <b v="1"/>
    <s v="theater/musical"/>
    <n v="126.72"/>
    <x v="0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s v="US"/>
    <s v="USD"/>
    <n v="1409187600"/>
    <n v="1406316312"/>
    <b v="0"/>
    <n v="25"/>
    <b v="1"/>
    <s v="theater/musical"/>
    <n v="329.2"/>
    <x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s v="US"/>
    <s v="USD"/>
    <n v="1421606018"/>
    <n v="1418150018"/>
    <b v="0"/>
    <n v="33"/>
    <b v="1"/>
    <s v="theater/musical"/>
    <n v="81.239999999999995"/>
    <x v="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s v="US"/>
    <s v="USD"/>
    <n v="1425250955"/>
    <n v="1422658955"/>
    <b v="0"/>
    <n v="1"/>
    <b v="0"/>
    <s v="theater/spaces"/>
    <n v="1"/>
    <x v="2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s v="CA"/>
    <s v="CAD"/>
    <n v="1450297080"/>
    <n v="1448565459"/>
    <b v="0"/>
    <n v="202"/>
    <b v="0"/>
    <s v="theater/spaces"/>
    <n v="202.23"/>
    <x v="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US"/>
    <s v="USD"/>
    <n v="1428894380"/>
    <n v="1426302380"/>
    <b v="0"/>
    <n v="0"/>
    <b v="0"/>
    <s v="theater/spaces"/>
    <s v="N/A"/>
    <x v="2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s v="US"/>
    <s v="USD"/>
    <n v="1433714198"/>
    <n v="1431122198"/>
    <b v="0"/>
    <n v="1"/>
    <b v="0"/>
    <s v="theater/spaces"/>
    <n v="100"/>
    <x v="2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s v="US"/>
    <s v="USD"/>
    <n v="1432437660"/>
    <n v="1429845660"/>
    <b v="0"/>
    <n v="0"/>
    <b v="0"/>
    <s v="theater/spaces"/>
    <s v="N/A"/>
    <x v="2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s v="GB"/>
    <s v="GBP"/>
    <n v="1471265092"/>
    <n v="1468673092"/>
    <b v="0"/>
    <n v="2"/>
    <b v="0"/>
    <s v="theater/spaces"/>
    <n v="1"/>
    <x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s v="US"/>
    <s v="USD"/>
    <n v="1480007460"/>
    <n v="1475760567"/>
    <b v="0"/>
    <n v="13"/>
    <b v="0"/>
    <s v="theater/spaces"/>
    <n v="82.46"/>
    <x v="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s v="US"/>
    <s v="USD"/>
    <n v="1433259293"/>
    <n v="1428075293"/>
    <b v="0"/>
    <n v="9"/>
    <b v="0"/>
    <s v="theater/spaces"/>
    <n v="2.67"/>
    <x v="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s v="US"/>
    <s v="USD"/>
    <n v="1447965917"/>
    <n v="1445370317"/>
    <b v="0"/>
    <n v="2"/>
    <b v="0"/>
    <s v="theater/spaces"/>
    <n v="12.5"/>
    <x v="2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US"/>
    <s v="USD"/>
    <n v="1453538752"/>
    <n v="1450946752"/>
    <b v="0"/>
    <n v="0"/>
    <b v="0"/>
    <s v="theater/spaces"/>
    <s v="N/A"/>
    <x v="2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s v="US"/>
    <s v="USD"/>
    <n v="1412536573"/>
    <n v="1408648573"/>
    <b v="0"/>
    <n v="58"/>
    <b v="0"/>
    <s v="theater/spaces"/>
    <n v="18.899999999999999"/>
    <x v="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s v="US"/>
    <s v="USD"/>
    <n v="1476676800"/>
    <n v="1473957239"/>
    <b v="0"/>
    <n v="8"/>
    <b v="0"/>
    <s v="theater/spaces"/>
    <n v="200.63"/>
    <x v="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s v="US"/>
    <s v="USD"/>
    <n v="1444330821"/>
    <n v="1441738821"/>
    <b v="0"/>
    <n v="3"/>
    <b v="0"/>
    <s v="theater/spaces"/>
    <n v="201.67"/>
    <x v="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US"/>
    <s v="USD"/>
    <n v="1489669203"/>
    <n v="1487944803"/>
    <b v="0"/>
    <n v="0"/>
    <b v="0"/>
    <s v="theater/spaces"/>
    <s v="N/A"/>
    <x v="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s v="US"/>
    <s v="USD"/>
    <n v="1434476849"/>
    <n v="1431884849"/>
    <b v="0"/>
    <n v="11"/>
    <b v="0"/>
    <s v="theater/spaces"/>
    <n v="65"/>
    <x v="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s v="US"/>
    <s v="USD"/>
    <n v="1462402850"/>
    <n v="1459810850"/>
    <b v="0"/>
    <n v="20"/>
    <b v="0"/>
    <s v="theater/spaces"/>
    <n v="66.099999999999994"/>
    <x v="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s v="US"/>
    <s v="USD"/>
    <n v="1427498172"/>
    <n v="1422317772"/>
    <b v="0"/>
    <n v="3"/>
    <b v="0"/>
    <s v="theater/spaces"/>
    <n v="93.33"/>
    <x v="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s v="US"/>
    <s v="USD"/>
    <n v="1462729317"/>
    <n v="1457548917"/>
    <b v="0"/>
    <n v="0"/>
    <b v="0"/>
    <s v="theater/spaces"/>
    <s v="N/A"/>
    <x v="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GB"/>
    <s v="GBP"/>
    <n v="1465258325"/>
    <n v="1462666325"/>
    <b v="0"/>
    <n v="0"/>
    <b v="0"/>
    <s v="theater/spaces"/>
    <s v="N/A"/>
    <x v="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US"/>
    <s v="USD"/>
    <n v="1410459023"/>
    <n v="1407867023"/>
    <b v="0"/>
    <n v="0"/>
    <b v="0"/>
    <s v="theater/spaces"/>
    <s v="N/A"/>
    <x v="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s v="US"/>
    <s v="USD"/>
    <n v="1427342400"/>
    <n v="1424927159"/>
    <b v="0"/>
    <n v="108"/>
    <b v="1"/>
    <s v="theater/plays"/>
    <n v="50.75"/>
    <x v="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s v="US"/>
    <s v="USD"/>
    <n v="1425193140"/>
    <n v="1422769906"/>
    <b v="0"/>
    <n v="20"/>
    <b v="1"/>
    <s v="theater/plays"/>
    <n v="60.9"/>
    <x v="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s v="US"/>
    <s v="USD"/>
    <n v="1435835824"/>
    <n v="1433243824"/>
    <b v="0"/>
    <n v="98"/>
    <b v="1"/>
    <s v="theater/plays"/>
    <n v="109.03"/>
    <x v="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s v="US"/>
    <s v="USD"/>
    <n v="1407360720"/>
    <n v="1404769819"/>
    <b v="0"/>
    <n v="196"/>
    <b v="1"/>
    <s v="theater/plays"/>
    <n v="25.69"/>
    <x v="0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s v="US"/>
    <s v="USD"/>
    <n v="1436290233"/>
    <n v="1433698233"/>
    <b v="0"/>
    <n v="39"/>
    <b v="1"/>
    <s v="theater/plays"/>
    <n v="41.92"/>
    <x v="0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s v="US"/>
    <s v="USD"/>
    <n v="1442425412"/>
    <n v="1439833412"/>
    <b v="0"/>
    <n v="128"/>
    <b v="1"/>
    <s v="theater/plays"/>
    <n v="88.77"/>
    <x v="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s v="US"/>
    <s v="USD"/>
    <n v="1425872692"/>
    <n v="1423284292"/>
    <b v="0"/>
    <n v="71"/>
    <b v="1"/>
    <s v="theater/plays"/>
    <n v="80.23"/>
    <x v="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s v="US"/>
    <s v="USD"/>
    <n v="1471406340"/>
    <n v="1470227660"/>
    <b v="0"/>
    <n v="47"/>
    <b v="1"/>
    <s v="theater/plays"/>
    <n v="78.94"/>
    <x v="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s v="CA"/>
    <s v="CAD"/>
    <n v="1430693460"/>
    <n v="1428087153"/>
    <b v="0"/>
    <n v="17"/>
    <b v="1"/>
    <s v="theater/plays"/>
    <n v="95.59"/>
    <x v="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s v="US"/>
    <s v="USD"/>
    <n v="1405699451"/>
    <n v="1403107451"/>
    <b v="0"/>
    <n v="91"/>
    <b v="1"/>
    <s v="theater/plays"/>
    <n v="69.89"/>
    <x v="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s v="US"/>
    <s v="USD"/>
    <n v="1409500078"/>
    <n v="1406908078"/>
    <b v="0"/>
    <n v="43"/>
    <b v="1"/>
    <s v="theater/plays"/>
    <n v="74.53"/>
    <x v="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s v="US"/>
    <s v="USD"/>
    <n v="1480899600"/>
    <n v="1479609520"/>
    <b v="0"/>
    <n v="17"/>
    <b v="1"/>
    <s v="theater/plays"/>
    <n v="123.94"/>
    <x v="0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s v="US"/>
    <s v="USD"/>
    <n v="1451620800"/>
    <n v="1449171508"/>
    <b v="0"/>
    <n v="33"/>
    <b v="1"/>
    <s v="theater/plays"/>
    <n v="264.85000000000002"/>
    <x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s v="US"/>
    <s v="USD"/>
    <n v="1411695300"/>
    <n v="1409275671"/>
    <b v="0"/>
    <n v="87"/>
    <b v="1"/>
    <s v="theater/plays"/>
    <n v="58.62"/>
    <x v="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s v="US"/>
    <s v="USD"/>
    <n v="1417057200"/>
    <n v="1414599886"/>
    <b v="0"/>
    <n v="113"/>
    <b v="1"/>
    <s v="theater/plays"/>
    <n v="70.88"/>
    <x v="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s v="GB"/>
    <s v="GBP"/>
    <n v="1457870400"/>
    <n v="1456421530"/>
    <b v="0"/>
    <n v="14"/>
    <b v="1"/>
    <s v="theater/plays"/>
    <n v="8.57"/>
    <x v="0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s v="US"/>
    <s v="USD"/>
    <n v="1427076840"/>
    <n v="1421960934"/>
    <b v="0"/>
    <n v="30"/>
    <b v="1"/>
    <s v="theater/plays"/>
    <n v="113.57"/>
    <x v="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s v="US"/>
    <s v="USD"/>
    <n v="1413784740"/>
    <n v="1412954547"/>
    <b v="0"/>
    <n v="16"/>
    <b v="1"/>
    <s v="theater/plays"/>
    <n v="60.69"/>
    <x v="0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s v="US"/>
    <s v="USD"/>
    <n v="1420524000"/>
    <n v="1419104823"/>
    <b v="0"/>
    <n v="46"/>
    <b v="1"/>
    <s v="theater/plays"/>
    <n v="110.22"/>
    <x v="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s v="US"/>
    <s v="USD"/>
    <n v="1440381600"/>
    <n v="1438639130"/>
    <b v="0"/>
    <n v="24"/>
    <b v="1"/>
    <s v="theater/plays"/>
    <n v="136.46"/>
    <x v="0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s v="IE"/>
    <s v="EUR"/>
    <n v="1443014756"/>
    <n v="1439126756"/>
    <b v="1"/>
    <n v="97"/>
    <b v="1"/>
    <s v="theater/spaces"/>
    <n v="53.16"/>
    <x v="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s v="GB"/>
    <s v="GBP"/>
    <n v="1455208143"/>
    <n v="1452616143"/>
    <b v="1"/>
    <n v="59"/>
    <b v="1"/>
    <s v="theater/spaces"/>
    <n v="86.49"/>
    <x v="0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s v="US"/>
    <s v="USD"/>
    <n v="1415722236"/>
    <n v="1410534636"/>
    <b v="1"/>
    <n v="1095"/>
    <b v="1"/>
    <s v="theater/spaces"/>
    <n v="155.24"/>
    <x v="0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s v="US"/>
    <s v="USD"/>
    <n v="1472020881"/>
    <n v="1469428881"/>
    <b v="1"/>
    <n v="218"/>
    <b v="1"/>
    <s v="theater/spaces"/>
    <n v="115.08"/>
    <x v="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s v="NZ"/>
    <s v="NZD"/>
    <n v="1477886400"/>
    <n v="1476228128"/>
    <b v="0"/>
    <n v="111"/>
    <b v="1"/>
    <s v="theater/spaces"/>
    <n v="109.59"/>
    <x v="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s v="GB"/>
    <s v="GBP"/>
    <n v="1462100406"/>
    <n v="1456920006"/>
    <b v="0"/>
    <n v="56"/>
    <b v="1"/>
    <s v="theater/spaces"/>
    <n v="45.21"/>
    <x v="0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s v="US"/>
    <s v="USD"/>
    <n v="1476316800"/>
    <n v="1473837751"/>
    <b v="0"/>
    <n v="265"/>
    <b v="1"/>
    <s v="theater/spaces"/>
    <n v="104.15"/>
    <x v="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s v="GB"/>
    <s v="GBP"/>
    <n v="1466412081"/>
    <n v="1463820081"/>
    <b v="0"/>
    <n v="28"/>
    <b v="1"/>
    <s v="theater/spaces"/>
    <n v="35.71"/>
    <x v="0"/>
    <x v="1"/>
    <s v="spaces"/>
    <x v="2988"/>
    <d v="2016-06-20T08:41:21"/>
  </r>
  <r>
    <n v="2989"/>
    <s v="Let's Light Up The Gem!"/>
    <s v="Bring the movies back to Bethel, Maine."/>
    <n v="20000"/>
    <n v="35307"/>
    <n v="177"/>
    <s v="US"/>
    <s v="USD"/>
    <n v="1450673940"/>
    <n v="1448756962"/>
    <b v="0"/>
    <n v="364"/>
    <b v="1"/>
    <s v="theater/spaces"/>
    <n v="97"/>
    <x v="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s v="US"/>
    <s v="USD"/>
    <n v="1452174420"/>
    <n v="1449150420"/>
    <b v="0"/>
    <n v="27"/>
    <b v="1"/>
    <s v="theater/spaces"/>
    <n v="370.37"/>
    <x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s v="US"/>
    <s v="USD"/>
    <n v="1485547530"/>
    <n v="1483646730"/>
    <b v="0"/>
    <n v="93"/>
    <b v="1"/>
    <s v="theater/spaces"/>
    <n v="94.41"/>
    <x v="0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s v="US"/>
    <s v="USD"/>
    <n v="1476037510"/>
    <n v="1473445510"/>
    <b v="0"/>
    <n v="64"/>
    <b v="1"/>
    <s v="theater/spaces"/>
    <n v="48.98"/>
    <x v="0"/>
    <x v="1"/>
    <s v="spaces"/>
    <x v="2992"/>
    <d v="2016-10-09T18:25:10"/>
  </r>
  <r>
    <n v="2993"/>
    <s v="TRUE WEST: Think, Dog! Productions"/>
    <s v="Help us build the Kitchen from Hell!"/>
    <n v="1000"/>
    <n v="1003"/>
    <n v="100"/>
    <s v="US"/>
    <s v="USD"/>
    <n v="1455998867"/>
    <n v="1453406867"/>
    <b v="0"/>
    <n v="22"/>
    <b v="1"/>
    <s v="theater/spaces"/>
    <n v="45.59"/>
    <x v="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s v="GB"/>
    <s v="GBP"/>
    <n v="1412335772"/>
    <n v="1409743772"/>
    <b v="0"/>
    <n v="59"/>
    <b v="1"/>
    <s v="theater/spaces"/>
    <n v="23.28"/>
    <x v="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s v="US"/>
    <s v="USD"/>
    <n v="1484841471"/>
    <n v="1482249471"/>
    <b v="0"/>
    <n v="249"/>
    <b v="1"/>
    <s v="theater/spaces"/>
    <n v="63.23"/>
    <x v="0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s v="US"/>
    <s v="USD"/>
    <n v="1432677240"/>
    <n v="1427493240"/>
    <b v="0"/>
    <n v="392"/>
    <b v="1"/>
    <s v="theater/spaces"/>
    <n v="153.52000000000001"/>
    <x v="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s v="US"/>
    <s v="USD"/>
    <n v="1488171540"/>
    <n v="1486661793"/>
    <b v="0"/>
    <n v="115"/>
    <b v="1"/>
    <s v="theater/spaces"/>
    <n v="90.2"/>
    <x v="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s v="US"/>
    <s v="USD"/>
    <n v="1402892700"/>
    <n v="1400474329"/>
    <b v="0"/>
    <n v="433"/>
    <b v="1"/>
    <s v="theater/spaces"/>
    <n v="118.97"/>
    <x v="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s v="US"/>
    <s v="USD"/>
    <n v="1488333600"/>
    <n v="1487094360"/>
    <b v="0"/>
    <n v="20"/>
    <b v="1"/>
    <s v="theater/spaces"/>
    <n v="80.25"/>
    <x v="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s v="US"/>
    <s v="USD"/>
    <n v="1485885600"/>
    <n v="1484682670"/>
    <b v="0"/>
    <n v="8"/>
    <b v="1"/>
    <s v="theater/spaces"/>
    <n v="62.5"/>
    <x v="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s v="US"/>
    <s v="USD"/>
    <n v="1468445382"/>
    <n v="1465853382"/>
    <b v="0"/>
    <n v="175"/>
    <b v="1"/>
    <s v="theater/spaces"/>
    <n v="131.38"/>
    <x v="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s v="US"/>
    <s v="USD"/>
    <n v="1356552252"/>
    <n v="1353960252"/>
    <b v="0"/>
    <n v="104"/>
    <b v="1"/>
    <s v="theater/spaces"/>
    <n v="73.03"/>
    <x v="0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s v="US"/>
    <s v="USD"/>
    <n v="1456811940"/>
    <n v="1454098976"/>
    <b v="0"/>
    <n v="17"/>
    <b v="1"/>
    <s v="theater/spaces"/>
    <n v="178.53"/>
    <x v="0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s v="US"/>
    <s v="USD"/>
    <n v="1416089324"/>
    <n v="1413493724"/>
    <b v="0"/>
    <n v="277"/>
    <b v="1"/>
    <s v="theater/spaces"/>
    <n v="162.91"/>
    <x v="0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s v="US"/>
    <s v="USD"/>
    <n v="1412611905"/>
    <n v="1410019905"/>
    <b v="0"/>
    <n v="118"/>
    <b v="1"/>
    <s v="theater/spaces"/>
    <n v="108.24"/>
    <x v="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s v="CA"/>
    <s v="CAD"/>
    <n v="1418580591"/>
    <n v="1415988591"/>
    <b v="0"/>
    <n v="97"/>
    <b v="1"/>
    <s v="theater/spaces"/>
    <n v="88.87"/>
    <x v="0"/>
    <x v="1"/>
    <s v="spaces"/>
    <x v="3006"/>
    <d v="2014-12-14T18:09:51"/>
  </r>
  <r>
    <n v="3007"/>
    <s v="Bethlem"/>
    <s v="Consuite for 2015 CoreCon.  An adventure into insanity."/>
    <n v="600"/>
    <n v="1080"/>
    <n v="180"/>
    <s v="US"/>
    <s v="USD"/>
    <n v="1429938683"/>
    <n v="1428124283"/>
    <b v="0"/>
    <n v="20"/>
    <b v="1"/>
    <s v="theater/spaces"/>
    <n v="54"/>
    <x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s v="US"/>
    <s v="USD"/>
    <n v="1453352719"/>
    <n v="1450760719"/>
    <b v="0"/>
    <n v="26"/>
    <b v="1"/>
    <s v="theater/spaces"/>
    <n v="116.73"/>
    <x v="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s v="US"/>
    <s v="USD"/>
    <n v="1417012840"/>
    <n v="1414417240"/>
    <b v="0"/>
    <n v="128"/>
    <b v="1"/>
    <s v="theater/spaces"/>
    <n v="233.9"/>
    <x v="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s v="US"/>
    <s v="USD"/>
    <n v="1424548719"/>
    <n v="1419364719"/>
    <b v="0"/>
    <n v="15"/>
    <b v="1"/>
    <s v="theater/spaces"/>
    <n v="158"/>
    <x v="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s v="ES"/>
    <s v="EUR"/>
    <n v="1450911540"/>
    <n v="1448536516"/>
    <b v="0"/>
    <n v="25"/>
    <b v="1"/>
    <s v="theater/spaces"/>
    <n v="14.84"/>
    <x v="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s v="US"/>
    <s v="USD"/>
    <n v="1423587130"/>
    <n v="1421772730"/>
    <b v="0"/>
    <n v="55"/>
    <b v="1"/>
    <s v="theater/spaces"/>
    <n v="85.18"/>
    <x v="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s v="US"/>
    <s v="USD"/>
    <n v="1434917049"/>
    <n v="1432325049"/>
    <b v="0"/>
    <n v="107"/>
    <b v="1"/>
    <s v="theater/spaces"/>
    <n v="146.69"/>
    <x v="0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s v="US"/>
    <s v="USD"/>
    <n v="1415163600"/>
    <n v="1412737080"/>
    <b v="0"/>
    <n v="557"/>
    <b v="1"/>
    <s v="theater/spaces"/>
    <n v="50.76"/>
    <x v="0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s v="US"/>
    <s v="USD"/>
    <n v="1402459200"/>
    <n v="1401125238"/>
    <b v="0"/>
    <n v="40"/>
    <b v="1"/>
    <s v="theater/spaces"/>
    <n v="87.7"/>
    <x v="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s v="US"/>
    <s v="USD"/>
    <n v="1405688952"/>
    <n v="1400504952"/>
    <b v="0"/>
    <n v="36"/>
    <b v="1"/>
    <s v="theater/spaces"/>
    <n v="242.28"/>
    <x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s v="US"/>
    <s v="USD"/>
    <n v="1408566243"/>
    <n v="1405974243"/>
    <b v="0"/>
    <n v="159"/>
    <b v="1"/>
    <s v="theater/spaces"/>
    <n v="146.44999999999999"/>
    <x v="0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s v="FR"/>
    <s v="EUR"/>
    <n v="1437429600"/>
    <n v="1433747376"/>
    <b v="0"/>
    <n v="41"/>
    <b v="1"/>
    <s v="theater/spaces"/>
    <n v="103.17"/>
    <x v="0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s v="US"/>
    <s v="USD"/>
    <n v="1401159600"/>
    <n v="1398801620"/>
    <b v="0"/>
    <n v="226"/>
    <b v="1"/>
    <s v="theater/spaces"/>
    <n v="80.459999999999994"/>
    <x v="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s v="US"/>
    <s v="USD"/>
    <n v="1439583533"/>
    <n v="1434399533"/>
    <b v="0"/>
    <n v="30"/>
    <b v="1"/>
    <s v="theater/spaces"/>
    <n v="234.67"/>
    <x v="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s v="US"/>
    <s v="USD"/>
    <n v="1479794340"/>
    <n v="1476715869"/>
    <b v="0"/>
    <n v="103"/>
    <b v="1"/>
    <s v="theater/spaces"/>
    <n v="50.69"/>
    <x v="0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s v="US"/>
    <s v="USD"/>
    <n v="1472338409"/>
    <n v="1468450409"/>
    <b v="0"/>
    <n v="62"/>
    <b v="1"/>
    <s v="theater/spaces"/>
    <n v="162.71"/>
    <x v="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s v="GB"/>
    <s v="GBP"/>
    <n v="1434039186"/>
    <n v="1430151186"/>
    <b v="0"/>
    <n v="6"/>
    <b v="1"/>
    <s v="theater/spaces"/>
    <n v="120.17"/>
    <x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s v="US"/>
    <s v="USD"/>
    <n v="1349567475"/>
    <n v="1346975475"/>
    <b v="0"/>
    <n v="182"/>
    <b v="1"/>
    <s v="theater/spaces"/>
    <n v="67.7"/>
    <x v="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s v="GB"/>
    <s v="GBP"/>
    <n v="1401465600"/>
    <n v="1399032813"/>
    <b v="0"/>
    <n v="145"/>
    <b v="1"/>
    <s v="theater/spaces"/>
    <n v="52.1"/>
    <x v="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s v="GB"/>
    <s v="GBP"/>
    <n v="1488538892"/>
    <n v="1487329292"/>
    <b v="0"/>
    <n v="25"/>
    <b v="1"/>
    <s v="theater/spaces"/>
    <n v="51.6"/>
    <x v="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s v="US"/>
    <s v="USD"/>
    <n v="1426866851"/>
    <n v="1424278451"/>
    <b v="0"/>
    <n v="320"/>
    <b v="1"/>
    <s v="theater/spaces"/>
    <n v="164.3"/>
    <x v="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s v="US"/>
    <s v="USD"/>
    <n v="1471242025"/>
    <n v="1468650025"/>
    <b v="0"/>
    <n v="99"/>
    <b v="1"/>
    <s v="theater/spaces"/>
    <n v="84.86"/>
    <x v="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s v="US"/>
    <s v="USD"/>
    <n v="1416285300"/>
    <n v="1413824447"/>
    <b v="0"/>
    <n v="348"/>
    <b v="1"/>
    <s v="theater/spaces"/>
    <n v="94.55"/>
    <x v="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s v="US"/>
    <s v="USD"/>
    <n v="1442426171"/>
    <n v="1439834171"/>
    <b v="0"/>
    <n v="41"/>
    <b v="1"/>
    <s v="theater/spaces"/>
    <n v="45.54"/>
    <x v="0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s v="US"/>
    <s v="USD"/>
    <n v="1476479447"/>
    <n v="1471295447"/>
    <b v="0"/>
    <n v="29"/>
    <b v="1"/>
    <s v="theater/spaces"/>
    <n v="51.72"/>
    <x v="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s v="US"/>
    <s v="USD"/>
    <n v="1441933459"/>
    <n v="1439341459"/>
    <b v="0"/>
    <n v="25"/>
    <b v="1"/>
    <s v="theater/spaces"/>
    <n v="50.88"/>
    <x v="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s v="US"/>
    <s v="USD"/>
    <n v="1471487925"/>
    <n v="1468895925"/>
    <b v="0"/>
    <n v="23"/>
    <b v="1"/>
    <s v="theater/spaces"/>
    <n v="191.13"/>
    <x v="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s v="US"/>
    <s v="USD"/>
    <n v="1477972740"/>
    <n v="1475326255"/>
    <b v="0"/>
    <n v="1260"/>
    <b v="1"/>
    <s v="theater/spaces"/>
    <n v="89.31"/>
    <x v="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s v="US"/>
    <s v="USD"/>
    <n v="1367674009"/>
    <n v="1365082009"/>
    <b v="0"/>
    <n v="307"/>
    <b v="1"/>
    <s v="theater/spaces"/>
    <n v="88.59"/>
    <x v="0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s v="US"/>
    <s v="USD"/>
    <n v="1376654340"/>
    <n v="1373568644"/>
    <b v="0"/>
    <n v="329"/>
    <b v="1"/>
    <s v="theater/spaces"/>
    <n v="96.3"/>
    <x v="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s v="US"/>
    <s v="USD"/>
    <n v="1285995540"/>
    <n v="1279574773"/>
    <b v="0"/>
    <n v="32"/>
    <b v="1"/>
    <s v="theater/spaces"/>
    <n v="33.31"/>
    <x v="0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s v="US"/>
    <s v="USD"/>
    <n v="1457071397"/>
    <n v="1451887397"/>
    <b v="0"/>
    <n v="27"/>
    <b v="1"/>
    <s v="theater/spaces"/>
    <n v="37.22"/>
    <x v="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s v="US"/>
    <s v="USD"/>
    <n v="1388303940"/>
    <n v="1386011038"/>
    <b v="0"/>
    <n v="236"/>
    <b v="1"/>
    <s v="theater/spaces"/>
    <n v="92.13"/>
    <x v="0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s v="US"/>
    <s v="USD"/>
    <n v="1435359600"/>
    <n v="1434999621"/>
    <b v="0"/>
    <n v="42"/>
    <b v="1"/>
    <s v="theater/spaces"/>
    <n v="76.790000000000006"/>
    <x v="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s v="US"/>
    <s v="USD"/>
    <n v="1453323048"/>
    <n v="1450731048"/>
    <b v="0"/>
    <n v="95"/>
    <b v="1"/>
    <s v="theater/spaces"/>
    <n v="96.53"/>
    <x v="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s v="GB"/>
    <s v="GBP"/>
    <n v="1444149047"/>
    <n v="1441557047"/>
    <b v="0"/>
    <n v="37"/>
    <b v="1"/>
    <s v="theater/spaces"/>
    <n v="51.89"/>
    <x v="0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s v="CA"/>
    <s v="CAD"/>
    <n v="1429152600"/>
    <n v="1426815699"/>
    <b v="0"/>
    <n v="128"/>
    <b v="1"/>
    <s v="theater/spaces"/>
    <n v="128.91"/>
    <x v="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s v="US"/>
    <s v="USD"/>
    <n v="1454433998"/>
    <n v="1453137998"/>
    <b v="0"/>
    <n v="156"/>
    <b v="1"/>
    <s v="theater/spaces"/>
    <n v="84.11"/>
    <x v="0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s v="US"/>
    <s v="USD"/>
    <n v="1408679055"/>
    <n v="1406087055"/>
    <b v="0"/>
    <n v="64"/>
    <b v="1"/>
    <s v="theater/spaces"/>
    <n v="82.94"/>
    <x v="0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s v="US"/>
    <s v="USD"/>
    <n v="1410324720"/>
    <n v="1407784586"/>
    <b v="0"/>
    <n v="58"/>
    <b v="1"/>
    <s v="theater/spaces"/>
    <n v="259.95"/>
    <x v="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s v="US"/>
    <s v="USD"/>
    <n v="1461762960"/>
    <n v="1457999054"/>
    <b v="0"/>
    <n v="20"/>
    <b v="1"/>
    <s v="theater/spaces"/>
    <n v="37.25"/>
    <x v="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s v="US"/>
    <s v="USD"/>
    <n v="1420060920"/>
    <n v="1417556262"/>
    <b v="0"/>
    <n v="47"/>
    <b v="1"/>
    <s v="theater/spaces"/>
    <n v="177.02"/>
    <x v="0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s v="US"/>
    <s v="USD"/>
    <n v="1434241255"/>
    <n v="1431649255"/>
    <b v="0"/>
    <n v="54"/>
    <b v="1"/>
    <s v="theater/spaces"/>
    <n v="74.069999999999993"/>
    <x v="0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s v="US"/>
    <s v="USD"/>
    <n v="1462420960"/>
    <n v="1459828960"/>
    <b v="0"/>
    <n v="9"/>
    <b v="1"/>
    <s v="theater/spaces"/>
    <n v="70.67"/>
    <x v="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s v="GB"/>
    <s v="GBP"/>
    <n v="1486547945"/>
    <n v="1483955945"/>
    <b v="1"/>
    <n v="35"/>
    <b v="0"/>
    <s v="theater/spaces"/>
    <n v="23.63"/>
    <x v="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s v="US"/>
    <s v="USD"/>
    <n v="1432828740"/>
    <n v="1430237094"/>
    <b v="0"/>
    <n v="2"/>
    <b v="0"/>
    <s v="theater/spaces"/>
    <n v="37.5"/>
    <x v="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s v="US"/>
    <s v="USD"/>
    <n v="1412222340"/>
    <n v="1407781013"/>
    <b v="0"/>
    <n v="3"/>
    <b v="0"/>
    <s v="theater/spaces"/>
    <n v="13.33"/>
    <x v="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US"/>
    <s v="USD"/>
    <n v="1425258240"/>
    <n v="1422043154"/>
    <b v="0"/>
    <n v="0"/>
    <b v="0"/>
    <s v="theater/spaces"/>
    <s v="N/A"/>
    <x v="2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s v="US"/>
    <s v="USD"/>
    <n v="1420844390"/>
    <n v="1415660390"/>
    <b v="0"/>
    <n v="1"/>
    <b v="0"/>
    <s v="theater/spaces"/>
    <n v="1"/>
    <x v="2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s v="US"/>
    <s v="USD"/>
    <n v="1412003784"/>
    <n v="1406819784"/>
    <b v="0"/>
    <n v="0"/>
    <b v="0"/>
    <s v="theater/spaces"/>
    <s v="N/A"/>
    <x v="2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s v="GB"/>
    <s v="GBP"/>
    <n v="1459694211"/>
    <n v="1457105811"/>
    <b v="0"/>
    <n v="0"/>
    <b v="0"/>
    <s v="theater/spaces"/>
    <s v="N/A"/>
    <x v="2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s v="IT"/>
    <s v="EUR"/>
    <n v="1463734740"/>
    <n v="1459414740"/>
    <b v="0"/>
    <n v="3"/>
    <b v="0"/>
    <s v="theater/spaces"/>
    <n v="1"/>
    <x v="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s v="US"/>
    <s v="USD"/>
    <n v="1407536846"/>
    <n v="1404944846"/>
    <b v="0"/>
    <n v="11"/>
    <b v="0"/>
    <s v="theater/spaces"/>
    <n v="41"/>
    <x v="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s v="US"/>
    <s v="USD"/>
    <n v="1443422134"/>
    <n v="1440830134"/>
    <b v="0"/>
    <n v="6"/>
    <b v="0"/>
    <s v="theater/spaces"/>
    <n v="55.83"/>
    <x v="2"/>
    <x v="1"/>
    <s v="spaces"/>
    <x v="3060"/>
    <d v="2015-09-28T06:35:34"/>
  </r>
  <r>
    <n v="3061"/>
    <s v="Help Save Parkway Cinemas!"/>
    <s v="Save a historic Local theater."/>
    <n v="1000000"/>
    <n v="0"/>
    <n v="0"/>
    <s v="US"/>
    <s v="USD"/>
    <n v="1407955748"/>
    <n v="1405363748"/>
    <b v="0"/>
    <n v="0"/>
    <b v="0"/>
    <s v="theater/spaces"/>
    <s v="N/A"/>
    <x v="2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s v="US"/>
    <s v="USD"/>
    <n v="1443636000"/>
    <n v="1441111892"/>
    <b v="0"/>
    <n v="67"/>
    <b v="0"/>
    <s v="theater/spaces"/>
    <n v="99.76"/>
    <x v="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s v="US"/>
    <s v="USD"/>
    <n v="1477174138"/>
    <n v="1474150138"/>
    <b v="0"/>
    <n v="23"/>
    <b v="0"/>
    <s v="theater/spaces"/>
    <n v="25.52"/>
    <x v="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s v="US"/>
    <s v="USD"/>
    <n v="1448175540"/>
    <n v="1445483246"/>
    <b v="0"/>
    <n v="72"/>
    <b v="0"/>
    <s v="theater/spaces"/>
    <n v="117.65"/>
    <x v="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s v="US"/>
    <s v="USD"/>
    <n v="1406683172"/>
    <n v="1404523172"/>
    <b v="0"/>
    <n v="2"/>
    <b v="0"/>
    <s v="theater/spaces"/>
    <n v="5"/>
    <x v="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s v="AU"/>
    <s v="AUD"/>
    <n v="1468128537"/>
    <n v="1465536537"/>
    <b v="0"/>
    <n v="15"/>
    <b v="0"/>
    <s v="theater/spaces"/>
    <n v="2796.67"/>
    <x v="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s v="NZ"/>
    <s v="NZD"/>
    <n v="1441837879"/>
    <n v="1439245879"/>
    <b v="0"/>
    <n v="1"/>
    <b v="0"/>
    <s v="theater/spaces"/>
    <n v="200"/>
    <x v="2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s v="US"/>
    <s v="USD"/>
    <n v="1445013352"/>
    <n v="1442421352"/>
    <b v="0"/>
    <n v="2"/>
    <b v="0"/>
    <s v="theater/spaces"/>
    <n v="87.5"/>
    <x v="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s v="US"/>
    <s v="USD"/>
    <n v="1418587234"/>
    <n v="1415995234"/>
    <b v="0"/>
    <n v="7"/>
    <b v="0"/>
    <s v="theater/spaces"/>
    <n v="20.14"/>
    <x v="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s v="GB"/>
    <s v="GBP"/>
    <n v="1481132169"/>
    <n v="1479317769"/>
    <b v="0"/>
    <n v="16"/>
    <b v="0"/>
    <s v="theater/spaces"/>
    <n v="20.88"/>
    <x v="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s v="US"/>
    <s v="USD"/>
    <n v="1429595940"/>
    <n v="1428082481"/>
    <b v="0"/>
    <n v="117"/>
    <b v="0"/>
    <s v="theater/spaces"/>
    <n v="61.31"/>
    <x v="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s v="US"/>
    <s v="USD"/>
    <n v="1477791960"/>
    <n v="1476549262"/>
    <b v="0"/>
    <n v="2"/>
    <b v="0"/>
    <s v="theater/spaces"/>
    <n v="1"/>
    <x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s v="US"/>
    <s v="USD"/>
    <n v="1434309540"/>
    <n v="1429287900"/>
    <b v="0"/>
    <n v="7"/>
    <b v="0"/>
    <s v="theater/spaces"/>
    <n v="92.14"/>
    <x v="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s v="FR"/>
    <s v="EUR"/>
    <n v="1457617359"/>
    <n v="1455025359"/>
    <b v="0"/>
    <n v="3"/>
    <b v="0"/>
    <s v="theater/spaces"/>
    <n v="7.33"/>
    <x v="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s v="US"/>
    <s v="USD"/>
    <n v="1471573640"/>
    <n v="1467253640"/>
    <b v="0"/>
    <n v="20"/>
    <b v="0"/>
    <s v="theater/spaces"/>
    <n v="64.8"/>
    <x v="2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s v="US"/>
    <s v="USD"/>
    <n v="1444405123"/>
    <n v="1439221123"/>
    <b v="0"/>
    <n v="50"/>
    <b v="0"/>
    <s v="theater/spaces"/>
    <n v="30.12"/>
    <x v="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s v="CA"/>
    <s v="CAD"/>
    <n v="1488495478"/>
    <n v="1485903478"/>
    <b v="0"/>
    <n v="2"/>
    <b v="0"/>
    <s v="theater/spaces"/>
    <n v="52.5"/>
    <x v="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s v="US"/>
    <s v="USD"/>
    <n v="1424920795"/>
    <n v="1422328795"/>
    <b v="0"/>
    <n v="3"/>
    <b v="0"/>
    <s v="theater/spaces"/>
    <n v="23.67"/>
    <x v="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s v="US"/>
    <s v="USD"/>
    <n v="1427040435"/>
    <n v="1424452035"/>
    <b v="0"/>
    <n v="27"/>
    <b v="0"/>
    <s v="theater/spaces"/>
    <n v="415.78"/>
    <x v="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s v="US"/>
    <s v="USD"/>
    <n v="1419644444"/>
    <n v="1414456844"/>
    <b v="0"/>
    <n v="7"/>
    <b v="0"/>
    <s v="theater/spaces"/>
    <n v="53.71"/>
    <x v="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s v="US"/>
    <s v="USD"/>
    <n v="1442722891"/>
    <n v="1440130891"/>
    <b v="0"/>
    <n v="5"/>
    <b v="0"/>
    <s v="theater/spaces"/>
    <n v="420.6"/>
    <x v="2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US"/>
    <s v="USD"/>
    <n v="1447628946"/>
    <n v="1445033346"/>
    <b v="0"/>
    <n v="0"/>
    <b v="0"/>
    <s v="theater/spaces"/>
    <s v="N/A"/>
    <x v="2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s v="US"/>
    <s v="USD"/>
    <n v="1409547600"/>
    <n v="1406986278"/>
    <b v="0"/>
    <n v="3"/>
    <b v="0"/>
    <s v="theater/spaces"/>
    <n v="18.670000000000002"/>
    <x v="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s v="US"/>
    <s v="USD"/>
    <n v="1430851680"/>
    <n v="1428340931"/>
    <b v="0"/>
    <n v="6"/>
    <b v="0"/>
    <s v="theater/spaces"/>
    <n v="78.33"/>
    <x v="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s v="US"/>
    <s v="USD"/>
    <n v="1443561159"/>
    <n v="1440969159"/>
    <b v="0"/>
    <n v="9"/>
    <b v="0"/>
    <s v="theater/spaces"/>
    <n v="67.78"/>
    <x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s v="IT"/>
    <s v="EUR"/>
    <n v="1439827559"/>
    <n v="1434643559"/>
    <b v="0"/>
    <n v="3"/>
    <b v="0"/>
    <s v="theater/spaces"/>
    <n v="16.670000000000002"/>
    <x v="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s v="US"/>
    <s v="USD"/>
    <n v="1482294990"/>
    <n v="1477107390"/>
    <b v="0"/>
    <n v="2"/>
    <b v="0"/>
    <s v="theater/spaces"/>
    <n v="62.5"/>
    <x v="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s v="US"/>
    <s v="USD"/>
    <n v="1420724460"/>
    <n v="1418046247"/>
    <b v="0"/>
    <n v="3"/>
    <b v="0"/>
    <s v="theater/spaces"/>
    <n v="42"/>
    <x v="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s v="US"/>
    <s v="USD"/>
    <n v="1468029540"/>
    <n v="1465304483"/>
    <b v="0"/>
    <n v="45"/>
    <b v="0"/>
    <s v="theater/spaces"/>
    <n v="130.09"/>
    <x v="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s v="US"/>
    <s v="USD"/>
    <n v="1430505545"/>
    <n v="1425325145"/>
    <b v="0"/>
    <n v="9"/>
    <b v="0"/>
    <s v="theater/spaces"/>
    <n v="1270.22"/>
    <x v="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s v="US"/>
    <s v="USD"/>
    <n v="1471214743"/>
    <n v="1468622743"/>
    <b v="0"/>
    <n v="9"/>
    <b v="0"/>
    <s v="theater/spaces"/>
    <n v="88.44"/>
    <x v="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s v="US"/>
    <s v="USD"/>
    <n v="1444946400"/>
    <n v="1441723912"/>
    <b v="0"/>
    <n v="21"/>
    <b v="0"/>
    <s v="theater/spaces"/>
    <n v="56.34"/>
    <x v="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s v="CA"/>
    <s v="CAD"/>
    <n v="1401595140"/>
    <n v="1398980941"/>
    <b v="0"/>
    <n v="17"/>
    <b v="0"/>
    <s v="theater/spaces"/>
    <n v="53.53"/>
    <x v="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s v="US"/>
    <s v="USD"/>
    <n v="1442775956"/>
    <n v="1437591956"/>
    <b v="0"/>
    <n v="1"/>
    <b v="0"/>
    <s v="theater/spaces"/>
    <n v="25"/>
    <x v="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s v="US"/>
    <s v="USD"/>
    <n v="1470011780"/>
    <n v="1464827780"/>
    <b v="0"/>
    <n v="1"/>
    <b v="0"/>
    <s v="theater/spaces"/>
    <n v="50"/>
    <x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s v="US"/>
    <s v="USD"/>
    <n v="1432151326"/>
    <n v="1429559326"/>
    <b v="0"/>
    <n v="14"/>
    <b v="0"/>
    <s v="theater/spaces"/>
    <n v="56.79"/>
    <x v="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s v="GB"/>
    <s v="GBP"/>
    <n v="1475848800"/>
    <n v="1474027501"/>
    <b v="0"/>
    <n v="42"/>
    <b v="0"/>
    <s v="theater/spaces"/>
    <n v="40.83"/>
    <x v="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s v="US"/>
    <s v="USD"/>
    <n v="1454890620"/>
    <n v="1450724449"/>
    <b v="0"/>
    <n v="27"/>
    <b v="0"/>
    <s v="theater/spaces"/>
    <n v="65.11"/>
    <x v="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s v="US"/>
    <s v="USD"/>
    <n v="1455251591"/>
    <n v="1452659591"/>
    <b v="0"/>
    <n v="5"/>
    <b v="0"/>
    <s v="theater/spaces"/>
    <n v="55.6"/>
    <x v="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s v="US"/>
    <s v="USD"/>
    <n v="1413816975"/>
    <n v="1411224975"/>
    <b v="0"/>
    <n v="13"/>
    <b v="0"/>
    <s v="theater/spaces"/>
    <n v="140.54"/>
    <x v="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s v="FR"/>
    <s v="EUR"/>
    <n v="1437033360"/>
    <n v="1434445937"/>
    <b v="0"/>
    <n v="12"/>
    <b v="0"/>
    <s v="theater/spaces"/>
    <n v="25"/>
    <x v="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s v="GB"/>
    <s v="GBP"/>
    <n v="1471939818"/>
    <n v="1467619818"/>
    <b v="0"/>
    <n v="90"/>
    <b v="0"/>
    <s v="theater/spaces"/>
    <n v="69.53"/>
    <x v="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s v="US"/>
    <s v="USD"/>
    <n v="1434080706"/>
    <n v="1428896706"/>
    <b v="0"/>
    <n v="2"/>
    <b v="0"/>
    <s v="theater/spaces"/>
    <n v="5.5"/>
    <x v="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s v="AU"/>
    <s v="AUD"/>
    <n v="1422928800"/>
    <n v="1420235311"/>
    <b v="0"/>
    <n v="5"/>
    <b v="0"/>
    <s v="theater/spaces"/>
    <n v="237"/>
    <x v="2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s v="US"/>
    <s v="USD"/>
    <n v="1413694800"/>
    <n v="1408986916"/>
    <b v="0"/>
    <n v="31"/>
    <b v="0"/>
    <s v="theater/spaces"/>
    <n v="79.87"/>
    <x v="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s v="GB"/>
    <s v="GBP"/>
    <n v="1442440800"/>
    <n v="1440497876"/>
    <b v="0"/>
    <n v="4"/>
    <b v="0"/>
    <s v="theater/spaces"/>
    <n v="10.25"/>
    <x v="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s v="US"/>
    <s v="USD"/>
    <n v="1431372751"/>
    <n v="1430767951"/>
    <b v="0"/>
    <n v="29"/>
    <b v="0"/>
    <s v="theater/spaces"/>
    <n v="272.58999999999997"/>
    <x v="2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s v="US"/>
    <s v="USD"/>
    <n v="1430234394"/>
    <n v="1425053994"/>
    <b v="0"/>
    <n v="2"/>
    <b v="0"/>
    <s v="theater/spaces"/>
    <n v="13"/>
    <x v="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s v="US"/>
    <s v="USD"/>
    <n v="1409194810"/>
    <n v="1406170810"/>
    <b v="0"/>
    <n v="114"/>
    <b v="0"/>
    <s v="theater/spaces"/>
    <n v="58.18"/>
    <x v="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s v="US"/>
    <s v="USD"/>
    <n v="1487465119"/>
    <n v="1484009119"/>
    <b v="0"/>
    <n v="1"/>
    <b v="0"/>
    <s v="theater/spaces"/>
    <n v="10"/>
    <x v="2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s v="US"/>
    <s v="USD"/>
    <n v="1412432220"/>
    <n v="1409753820"/>
    <b v="0"/>
    <n v="76"/>
    <b v="0"/>
    <s v="theater/spaces"/>
    <n v="70.11"/>
    <x v="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s v="US"/>
    <s v="USD"/>
    <n v="1477968934"/>
    <n v="1472784934"/>
    <b v="0"/>
    <n v="9"/>
    <b v="0"/>
    <s v="theater/spaces"/>
    <n v="57.89"/>
    <x v="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s v="US"/>
    <s v="USD"/>
    <n v="1429291982"/>
    <n v="1426699982"/>
    <b v="0"/>
    <n v="37"/>
    <b v="0"/>
    <s v="theater/spaces"/>
    <n v="125.27"/>
    <x v="2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US"/>
    <s v="USD"/>
    <n v="1411312250"/>
    <n v="1406128250"/>
    <b v="0"/>
    <n v="0"/>
    <b v="0"/>
    <s v="theater/spaces"/>
    <s v="N/A"/>
    <x v="2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s v="SE"/>
    <s v="SEK"/>
    <n v="1465123427"/>
    <n v="1462531427"/>
    <b v="0"/>
    <n v="1"/>
    <b v="0"/>
    <s v="theater/spaces"/>
    <n v="300"/>
    <x v="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s v="US"/>
    <s v="USD"/>
    <n v="1427890925"/>
    <n v="1426681325"/>
    <b v="0"/>
    <n v="10"/>
    <b v="0"/>
    <s v="theater/spaces"/>
    <n v="43"/>
    <x v="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s v="GB"/>
    <s v="GBP"/>
    <n v="1464354720"/>
    <n v="1463648360"/>
    <b v="0"/>
    <n v="1"/>
    <b v="0"/>
    <s v="theater/spaces"/>
    <n v="1"/>
    <x v="2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s v="SE"/>
    <s v="SEK"/>
    <n v="1467473723"/>
    <n v="1465832123"/>
    <b v="0"/>
    <n v="2"/>
    <b v="0"/>
    <s v="theater/spaces"/>
    <n v="775"/>
    <x v="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s v="US"/>
    <s v="USD"/>
    <n v="1427414732"/>
    <n v="1424826332"/>
    <b v="0"/>
    <n v="1"/>
    <b v="0"/>
    <s v="theater/spaces"/>
    <n v="5"/>
    <x v="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s v="NL"/>
    <s v="EUR"/>
    <n v="1462484196"/>
    <n v="1457303796"/>
    <b v="0"/>
    <n v="10"/>
    <b v="0"/>
    <s v="theater/spaces"/>
    <n v="12.8"/>
    <x v="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s v="CA"/>
    <s v="CAD"/>
    <n v="1411748335"/>
    <n v="1406564335"/>
    <b v="0"/>
    <n v="1"/>
    <b v="0"/>
    <s v="theater/spaces"/>
    <n v="10"/>
    <x v="1"/>
    <x v="1"/>
    <s v="spaces"/>
    <x v="3121"/>
    <d v="2014-09-26T16:18:55"/>
  </r>
  <r>
    <n v="3122"/>
    <s v="be back soon (Canceled)"/>
    <s v="cancelled until further notice"/>
    <n v="199"/>
    <n v="116"/>
    <n v="58"/>
    <s v="US"/>
    <s v="USD"/>
    <n v="1478733732"/>
    <n v="1478298132"/>
    <b v="0"/>
    <n v="2"/>
    <b v="0"/>
    <s v="theater/spaces"/>
    <n v="58"/>
    <x v="1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s v="US"/>
    <s v="USD"/>
    <n v="1468108198"/>
    <n v="1465516198"/>
    <b v="0"/>
    <n v="348"/>
    <b v="0"/>
    <s v="theater/spaces"/>
    <n v="244.8"/>
    <x v="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s v="US"/>
    <s v="USD"/>
    <n v="1422902601"/>
    <n v="1417718601"/>
    <b v="0"/>
    <n v="4"/>
    <b v="0"/>
    <s v="theater/spaces"/>
    <n v="6.5"/>
    <x v="1"/>
    <x v="1"/>
    <s v="spaces"/>
    <x v="3124"/>
    <d v="2015-02-02T18:43:21"/>
  </r>
  <r>
    <n v="3125"/>
    <s v="N/A (Canceled)"/>
    <s v="N/A"/>
    <n v="1500000"/>
    <n v="0"/>
    <n v="0"/>
    <s v="US"/>
    <s v="USD"/>
    <n v="1452142672"/>
    <n v="1449550672"/>
    <b v="0"/>
    <n v="0"/>
    <b v="0"/>
    <s v="theater/spaces"/>
    <s v="N/A"/>
    <x v="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s v="US"/>
    <s v="USD"/>
    <n v="1459121162"/>
    <n v="1456532762"/>
    <b v="0"/>
    <n v="17"/>
    <b v="0"/>
    <s v="theater/spaces"/>
    <n v="61.18"/>
    <x v="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US"/>
    <s v="USD"/>
    <n v="1425242029"/>
    <n v="1422650029"/>
    <b v="0"/>
    <n v="0"/>
    <b v="0"/>
    <s v="theater/spaces"/>
    <s v="N/A"/>
    <x v="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s v="US"/>
    <s v="USD"/>
    <n v="1489690141"/>
    <n v="1487101741"/>
    <b v="0"/>
    <n v="117"/>
    <b v="0"/>
    <s v="theater/plays"/>
    <n v="139.24"/>
    <x v="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s v="US"/>
    <s v="USD"/>
    <n v="1492542819"/>
    <n v="1489090419"/>
    <b v="0"/>
    <n v="1"/>
    <b v="0"/>
    <s v="theater/plays"/>
    <n v="10"/>
    <x v="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s v="US"/>
    <s v="USD"/>
    <n v="1492145940"/>
    <n v="1489504916"/>
    <b v="0"/>
    <n v="4"/>
    <b v="0"/>
    <s v="theater/plays"/>
    <n v="93.75"/>
    <x v="3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s v="US"/>
    <s v="USD"/>
    <n v="1491656045"/>
    <n v="1489067645"/>
    <b v="0"/>
    <n v="12"/>
    <b v="0"/>
    <s v="theater/plays"/>
    <n v="53.75"/>
    <x v="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s v="US"/>
    <s v="USD"/>
    <n v="1492759460"/>
    <n v="1487579060"/>
    <b v="0"/>
    <n v="1"/>
    <b v="0"/>
    <s v="theater/plays"/>
    <n v="10"/>
    <x v="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s v="GB"/>
    <s v="GBP"/>
    <n v="1490358834"/>
    <n v="1487770434"/>
    <b v="0"/>
    <n v="16"/>
    <b v="0"/>
    <s v="theater/plays"/>
    <n v="33.75"/>
    <x v="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s v="GB"/>
    <s v="GBP"/>
    <n v="1490631419"/>
    <n v="1488820619"/>
    <b v="0"/>
    <n v="12"/>
    <b v="0"/>
    <s v="theater/plays"/>
    <n v="18.75"/>
    <x v="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s v="US"/>
    <s v="USD"/>
    <n v="1491277121"/>
    <n v="1489376321"/>
    <b v="0"/>
    <n v="7"/>
    <b v="0"/>
    <s v="theater/plays"/>
    <n v="23.14"/>
    <x v="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s v="GB"/>
    <s v="GBP"/>
    <n v="1491001140"/>
    <n v="1487847954"/>
    <b v="0"/>
    <n v="22"/>
    <b v="0"/>
    <s v="theater/plays"/>
    <n v="29.05"/>
    <x v="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s v="US"/>
    <s v="USD"/>
    <n v="1493838720"/>
    <n v="1489439669"/>
    <b v="0"/>
    <n v="1"/>
    <b v="0"/>
    <s v="theater/plays"/>
    <n v="50"/>
    <x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s v="GB"/>
    <s v="GBP"/>
    <n v="1491233407"/>
    <n v="1489591807"/>
    <b v="0"/>
    <n v="0"/>
    <b v="0"/>
    <s v="theater/plays"/>
    <s v="N/A"/>
    <x v="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s v="MX"/>
    <s v="MXN"/>
    <n v="1490416380"/>
    <n v="1487485760"/>
    <b v="0"/>
    <n v="6"/>
    <b v="0"/>
    <s v="theater/plays"/>
    <n v="450"/>
    <x v="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s v="FR"/>
    <s v="EUR"/>
    <n v="1491581703"/>
    <n v="1488993303"/>
    <b v="0"/>
    <n v="4"/>
    <b v="0"/>
    <s v="theater/plays"/>
    <n v="24"/>
    <x v="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s v="NL"/>
    <s v="EUR"/>
    <n v="1492372800"/>
    <n v="1488823488"/>
    <b v="0"/>
    <n v="8"/>
    <b v="0"/>
    <s v="theater/plays"/>
    <n v="32.25"/>
    <x v="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s v="GB"/>
    <s v="GBP"/>
    <n v="1489922339"/>
    <n v="1487333939"/>
    <b v="0"/>
    <n v="3"/>
    <b v="0"/>
    <s v="theater/plays"/>
    <n v="15"/>
    <x v="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GB"/>
    <s v="GBP"/>
    <n v="1491726956"/>
    <n v="1489480556"/>
    <b v="0"/>
    <n v="0"/>
    <b v="0"/>
    <s v="theater/plays"/>
    <s v="N/A"/>
    <x v="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s v="US"/>
    <s v="USD"/>
    <n v="1489903200"/>
    <n v="1488459307"/>
    <b v="0"/>
    <n v="30"/>
    <b v="0"/>
    <s v="theater/plays"/>
    <n v="251.33"/>
    <x v="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s v="US"/>
    <s v="USD"/>
    <n v="1490659134"/>
    <n v="1485478734"/>
    <b v="0"/>
    <n v="0"/>
    <b v="0"/>
    <s v="theater/plays"/>
    <s v="N/A"/>
    <x v="3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s v="MX"/>
    <s v="MXN"/>
    <n v="1492356166"/>
    <n v="1488471766"/>
    <b v="0"/>
    <n v="12"/>
    <b v="0"/>
    <s v="theater/plays"/>
    <n v="437.5"/>
    <x v="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s v="US"/>
    <s v="USD"/>
    <n v="1415319355"/>
    <n v="1411859755"/>
    <b v="1"/>
    <n v="213"/>
    <b v="1"/>
    <s v="theater/plays"/>
    <n v="110.35"/>
    <x v="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s v="US"/>
    <s v="USD"/>
    <n v="1412136000"/>
    <n v="1410278284"/>
    <b v="1"/>
    <n v="57"/>
    <b v="1"/>
    <s v="theater/plays"/>
    <n v="41.42"/>
    <x v="0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s v="US"/>
    <s v="USD"/>
    <n v="1354845600"/>
    <n v="1352766300"/>
    <b v="1"/>
    <n v="25"/>
    <b v="1"/>
    <s v="theater/plays"/>
    <n v="52"/>
    <x v="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s v="US"/>
    <s v="USD"/>
    <n v="1295928000"/>
    <n v="1288160403"/>
    <b v="1"/>
    <n v="104"/>
    <b v="1"/>
    <s v="theater/plays"/>
    <n v="33.99"/>
    <x v="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s v="US"/>
    <s v="USD"/>
    <n v="1410379774"/>
    <n v="1407787774"/>
    <b v="1"/>
    <n v="34"/>
    <b v="1"/>
    <s v="theater/plays"/>
    <n v="103.35"/>
    <x v="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s v="GB"/>
    <s v="GBP"/>
    <n v="1383425367"/>
    <n v="1380833367"/>
    <b v="1"/>
    <n v="67"/>
    <b v="1"/>
    <s v="theater/plays"/>
    <n v="34.79"/>
    <x v="0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s v="US"/>
    <s v="USD"/>
    <n v="1304225940"/>
    <n v="1301542937"/>
    <b v="1"/>
    <n v="241"/>
    <b v="1"/>
    <s v="theater/plays"/>
    <n v="41.77"/>
    <x v="0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s v="US"/>
    <s v="USD"/>
    <n v="1333310458"/>
    <n v="1330722058"/>
    <b v="1"/>
    <n v="123"/>
    <b v="1"/>
    <s v="theater/plays"/>
    <n v="64.27"/>
    <x v="0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s v="GB"/>
    <s v="GBP"/>
    <n v="1356004725"/>
    <n v="1353412725"/>
    <b v="1"/>
    <n v="302"/>
    <b v="1"/>
    <s v="theater/plays"/>
    <n v="31.21"/>
    <x v="0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s v="US"/>
    <s v="USD"/>
    <n v="1338591144"/>
    <n v="1335567144"/>
    <b v="1"/>
    <n v="89"/>
    <b v="1"/>
    <s v="theater/plays"/>
    <n v="62.92"/>
    <x v="0"/>
    <x v="1"/>
    <s v="plays"/>
    <x v="3156"/>
    <d v="2012-06-01T22:52:24"/>
  </r>
  <r>
    <n v="3157"/>
    <s v="Summer FourPlay"/>
    <s v="Four Directors.  Four One Acts.  Four Genres.  For You."/>
    <n v="4000"/>
    <n v="4040"/>
    <n v="101"/>
    <s v="US"/>
    <s v="USD"/>
    <n v="1405746000"/>
    <n v="1404932105"/>
    <b v="1"/>
    <n v="41"/>
    <b v="1"/>
    <s v="theater/plays"/>
    <n v="98.54"/>
    <x v="0"/>
    <x v="1"/>
    <s v="plays"/>
    <x v="3157"/>
    <d v="2014-07-19T05:00:00"/>
  </r>
  <r>
    <n v="3158"/>
    <s v="Nursery Crimes"/>
    <s v="A 40s crime-noir play using nursery rhyme characters."/>
    <n v="5000"/>
    <n v="5700"/>
    <n v="114"/>
    <s v="US"/>
    <s v="USD"/>
    <n v="1374523752"/>
    <n v="1371931752"/>
    <b v="1"/>
    <n v="69"/>
    <b v="1"/>
    <s v="theater/plays"/>
    <n v="82.61"/>
    <x v="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s v="US"/>
    <s v="USD"/>
    <n v="1326927600"/>
    <n v="1323221761"/>
    <b v="1"/>
    <n v="52"/>
    <b v="1"/>
    <s v="theater/plays"/>
    <n v="38.5"/>
    <x v="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s v="US"/>
    <s v="USD"/>
    <n v="1407905940"/>
    <n v="1405923687"/>
    <b v="1"/>
    <n v="57"/>
    <b v="1"/>
    <s v="theater/plays"/>
    <n v="80.16"/>
    <x v="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s v="GB"/>
    <s v="GBP"/>
    <n v="1413377522"/>
    <n v="1410785522"/>
    <b v="1"/>
    <n v="74"/>
    <b v="1"/>
    <s v="theater/plays"/>
    <n v="28.41"/>
    <x v="0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s v="US"/>
    <s v="USD"/>
    <n v="1404698400"/>
    <n v="1402331262"/>
    <b v="1"/>
    <n v="63"/>
    <b v="1"/>
    <s v="theater/plays"/>
    <n v="80.73"/>
    <x v="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s v="US"/>
    <s v="USD"/>
    <n v="1402855525"/>
    <n v="1400263525"/>
    <b v="1"/>
    <n v="72"/>
    <b v="1"/>
    <s v="theater/plays"/>
    <n v="200.69"/>
    <x v="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s v="US"/>
    <s v="USD"/>
    <n v="1402341615"/>
    <n v="1399490415"/>
    <b v="1"/>
    <n v="71"/>
    <b v="1"/>
    <s v="theater/plays"/>
    <n v="37.590000000000003"/>
    <x v="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s v="US"/>
    <s v="USD"/>
    <n v="1304395140"/>
    <n v="1302493760"/>
    <b v="1"/>
    <n v="21"/>
    <b v="1"/>
    <s v="theater/plays"/>
    <n v="58.1"/>
    <x v="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s v="US"/>
    <s v="USD"/>
    <n v="1416988740"/>
    <n v="1414514153"/>
    <b v="1"/>
    <n v="930"/>
    <b v="1"/>
    <s v="theater/plays"/>
    <n v="60.3"/>
    <x v="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s v="US"/>
    <s v="USD"/>
    <n v="1406952781"/>
    <n v="1405743181"/>
    <b v="1"/>
    <n v="55"/>
    <b v="1"/>
    <s v="theater/plays"/>
    <n v="63.36"/>
    <x v="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s v="US"/>
    <s v="USD"/>
    <n v="1402696800"/>
    <n v="1399948353"/>
    <b v="1"/>
    <n v="61"/>
    <b v="1"/>
    <s v="theater/plays"/>
    <n v="50.9"/>
    <x v="0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s v="US"/>
    <s v="USD"/>
    <n v="1386910740"/>
    <n v="1384364561"/>
    <b v="1"/>
    <n v="82"/>
    <b v="1"/>
    <s v="theater/plays"/>
    <n v="100.5"/>
    <x v="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s v="US"/>
    <s v="USD"/>
    <n v="1404273600"/>
    <n v="1401414944"/>
    <b v="1"/>
    <n v="71"/>
    <b v="1"/>
    <s v="theater/plays"/>
    <n v="31.62"/>
    <x v="0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s v="GB"/>
    <s v="GBP"/>
    <n v="1462545358"/>
    <n v="1459953358"/>
    <b v="1"/>
    <n v="117"/>
    <b v="1"/>
    <s v="theater/plays"/>
    <n v="65.099999999999994"/>
    <x v="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s v="US"/>
    <s v="USD"/>
    <n v="1329240668"/>
    <n v="1326648668"/>
    <b v="1"/>
    <n v="29"/>
    <b v="1"/>
    <s v="theater/plays"/>
    <n v="79.31"/>
    <x v="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s v="US"/>
    <s v="USD"/>
    <n v="1411765492"/>
    <n v="1409173492"/>
    <b v="1"/>
    <n v="74"/>
    <b v="1"/>
    <s v="theater/plays"/>
    <n v="139.19"/>
    <x v="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s v="US"/>
    <s v="USD"/>
    <n v="1408999508"/>
    <n v="1407789908"/>
    <b v="1"/>
    <n v="23"/>
    <b v="1"/>
    <s v="theater/plays"/>
    <n v="131.91"/>
    <x v="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s v="US"/>
    <s v="USD"/>
    <n v="1297977427"/>
    <n v="1292793427"/>
    <b v="1"/>
    <n v="60"/>
    <b v="1"/>
    <s v="theater/plays"/>
    <n v="91.3"/>
    <x v="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s v="US"/>
    <s v="USD"/>
    <n v="1376838000"/>
    <n v="1374531631"/>
    <b v="1"/>
    <n v="55"/>
    <b v="1"/>
    <s v="theater/plays"/>
    <n v="39.67"/>
    <x v="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s v="US"/>
    <s v="USD"/>
    <n v="1403366409"/>
    <n v="1400774409"/>
    <b v="1"/>
    <n v="51"/>
    <b v="1"/>
    <s v="theater/plays"/>
    <n v="57.55"/>
    <x v="0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s v="GB"/>
    <s v="GBP"/>
    <n v="1405521075"/>
    <n v="1402929075"/>
    <b v="1"/>
    <n v="78"/>
    <b v="1"/>
    <s v="theater/plays"/>
    <n v="33.03"/>
    <x v="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s v="US"/>
    <s v="USD"/>
    <n v="1367859071"/>
    <n v="1365699071"/>
    <b v="1"/>
    <n v="62"/>
    <b v="1"/>
    <s v="theater/plays"/>
    <n v="77.34"/>
    <x v="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s v="GB"/>
    <s v="GBP"/>
    <n v="1403258049"/>
    <n v="1400666049"/>
    <b v="1"/>
    <n v="45"/>
    <b v="1"/>
    <s v="theater/plays"/>
    <n v="31.93"/>
    <x v="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s v="GB"/>
    <s v="GBP"/>
    <n v="1402848000"/>
    <n v="1400570787"/>
    <b v="1"/>
    <n v="15"/>
    <b v="1"/>
    <s v="theater/plays"/>
    <n v="36.33"/>
    <x v="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s v="US"/>
    <s v="USD"/>
    <n v="1328029200"/>
    <n v="1323211621"/>
    <b v="1"/>
    <n v="151"/>
    <b v="1"/>
    <s v="theater/plays"/>
    <n v="46.77"/>
    <x v="0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s v="US"/>
    <s v="USD"/>
    <n v="1377284669"/>
    <n v="1375729469"/>
    <b v="1"/>
    <n v="68"/>
    <b v="1"/>
    <s v="theater/plays"/>
    <n v="40.07"/>
    <x v="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s v="US"/>
    <s v="USD"/>
    <n v="1404258631"/>
    <n v="1401666631"/>
    <b v="1"/>
    <n v="46"/>
    <b v="1"/>
    <s v="theater/plays"/>
    <n v="100.22"/>
    <x v="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s v="GB"/>
    <s v="GBP"/>
    <n v="1405553241"/>
    <n v="1404948441"/>
    <b v="1"/>
    <n v="24"/>
    <b v="1"/>
    <s v="theater/plays"/>
    <n v="41.67"/>
    <x v="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s v="GB"/>
    <s v="GBP"/>
    <n v="1410901200"/>
    <n v="1408313438"/>
    <b v="1"/>
    <n v="70"/>
    <b v="1"/>
    <s v="theater/plays"/>
    <n v="46.71"/>
    <x v="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s v="US"/>
    <s v="USD"/>
    <n v="1407167973"/>
    <n v="1405439973"/>
    <b v="1"/>
    <n v="244"/>
    <b v="1"/>
    <s v="theater/plays"/>
    <n v="71.489999999999995"/>
    <x v="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s v="GB"/>
    <s v="GBP"/>
    <n v="1433930302"/>
    <n v="1432115902"/>
    <b v="0"/>
    <n v="9"/>
    <b v="0"/>
    <s v="theater/musical"/>
    <n v="14.44"/>
    <x v="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s v="SE"/>
    <s v="SEK"/>
    <n v="1432455532"/>
    <n v="1429863532"/>
    <b v="0"/>
    <n v="19"/>
    <b v="0"/>
    <s v="theater/musical"/>
    <n v="356.84"/>
    <x v="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s v="CA"/>
    <s v="CAD"/>
    <n v="1481258275"/>
    <n v="1478662675"/>
    <b v="0"/>
    <n v="0"/>
    <b v="0"/>
    <s v="theater/musical"/>
    <s v="N/A"/>
    <x v="2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s v="US"/>
    <s v="USD"/>
    <n v="1471370869"/>
    <n v="1466186869"/>
    <b v="0"/>
    <n v="4"/>
    <b v="0"/>
    <s v="theater/musical"/>
    <n v="37.75"/>
    <x v="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s v="GB"/>
    <s v="GBP"/>
    <n v="1425160800"/>
    <n v="1421274859"/>
    <b v="0"/>
    <n v="8"/>
    <b v="0"/>
    <s v="theater/musical"/>
    <n v="12.75"/>
    <x v="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s v="GB"/>
    <s v="GBP"/>
    <n v="1424474056"/>
    <n v="1420586056"/>
    <b v="0"/>
    <n v="24"/>
    <b v="0"/>
    <s v="theater/musical"/>
    <n v="24.46"/>
    <x v="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US"/>
    <s v="USD"/>
    <n v="1437960598"/>
    <n v="1435368598"/>
    <b v="0"/>
    <n v="0"/>
    <b v="0"/>
    <s v="theater/musical"/>
    <s v="N/A"/>
    <x v="2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s v="US"/>
    <s v="USD"/>
    <n v="1423750542"/>
    <n v="1421158542"/>
    <b v="0"/>
    <n v="39"/>
    <b v="0"/>
    <s v="theater/musical"/>
    <n v="53.08"/>
    <x v="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s v="US"/>
    <s v="USD"/>
    <n v="1438437600"/>
    <n v="1433254875"/>
    <b v="0"/>
    <n v="6"/>
    <b v="0"/>
    <s v="theater/musical"/>
    <n v="300"/>
    <x v="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s v="NO"/>
    <s v="NOK"/>
    <n v="1423050618"/>
    <n v="1420458618"/>
    <b v="0"/>
    <n v="4"/>
    <b v="0"/>
    <s v="theater/musical"/>
    <n v="286.25"/>
    <x v="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s v="DK"/>
    <s v="DKK"/>
    <n v="1424081477"/>
    <n v="1420798277"/>
    <b v="0"/>
    <n v="3"/>
    <b v="0"/>
    <s v="theater/musical"/>
    <n v="36.67"/>
    <x v="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s v="US"/>
    <s v="USD"/>
    <n v="1410037200"/>
    <n v="1407435418"/>
    <b v="0"/>
    <n v="53"/>
    <b v="0"/>
    <s v="theater/musical"/>
    <n v="49.21"/>
    <x v="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s v="US"/>
    <s v="USD"/>
    <n v="1461994440"/>
    <n v="1459410101"/>
    <b v="0"/>
    <n v="1"/>
    <b v="0"/>
    <s v="theater/musical"/>
    <n v="1"/>
    <x v="2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s v="GB"/>
    <s v="GBP"/>
    <n v="1409509477"/>
    <n v="1407695077"/>
    <b v="0"/>
    <n v="2"/>
    <b v="0"/>
    <s v="theater/musical"/>
    <n v="12.5"/>
    <x v="2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s v="US"/>
    <s v="USD"/>
    <n v="1450072740"/>
    <n v="1445027346"/>
    <b v="0"/>
    <n v="25"/>
    <b v="0"/>
    <s v="theater/musical"/>
    <n v="109.04"/>
    <x v="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s v="US"/>
    <s v="USD"/>
    <n v="1443224622"/>
    <n v="1440632622"/>
    <b v="0"/>
    <n v="6"/>
    <b v="0"/>
    <s v="theater/musical"/>
    <n v="41.67"/>
    <x v="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US"/>
    <s v="USD"/>
    <n v="1437149640"/>
    <n v="1434558479"/>
    <b v="0"/>
    <n v="0"/>
    <b v="0"/>
    <s v="theater/musical"/>
    <s v="N/A"/>
    <x v="2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s v="GB"/>
    <s v="GBP"/>
    <n v="1430470772"/>
    <n v="1427878772"/>
    <b v="0"/>
    <n v="12"/>
    <b v="0"/>
    <s v="theater/musical"/>
    <n v="22.75"/>
    <x v="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US"/>
    <s v="USD"/>
    <n v="1442644651"/>
    <n v="1440052651"/>
    <b v="0"/>
    <n v="0"/>
    <b v="0"/>
    <s v="theater/musical"/>
    <s v="N/A"/>
    <x v="2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s v="US"/>
    <s v="USD"/>
    <n v="1429767607"/>
    <n v="1424587207"/>
    <b v="0"/>
    <n v="36"/>
    <b v="0"/>
    <s v="theater/musical"/>
    <n v="70.83"/>
    <x v="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s v="US"/>
    <s v="USD"/>
    <n v="1406557877"/>
    <n v="1404743477"/>
    <b v="1"/>
    <n v="82"/>
    <b v="1"/>
    <s v="theater/plays"/>
    <n v="63.11"/>
    <x v="0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s v="US"/>
    <s v="USD"/>
    <n v="1403305200"/>
    <n v="1400512658"/>
    <b v="1"/>
    <n v="226"/>
    <b v="1"/>
    <s v="theater/plays"/>
    <n v="50.16"/>
    <x v="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s v="US"/>
    <s v="USD"/>
    <n v="1338523140"/>
    <n v="1334442519"/>
    <b v="1"/>
    <n v="60"/>
    <b v="1"/>
    <s v="theater/plays"/>
    <n v="62.88"/>
    <x v="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s v="US"/>
    <s v="USD"/>
    <n v="1408068000"/>
    <n v="1405346680"/>
    <b v="1"/>
    <n v="322"/>
    <b v="1"/>
    <s v="theater/plays"/>
    <n v="85.53"/>
    <x v="0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s v="US"/>
    <s v="USD"/>
    <n v="1407524751"/>
    <n v="1404932751"/>
    <b v="1"/>
    <n v="94"/>
    <b v="1"/>
    <s v="theater/plays"/>
    <n v="53.72"/>
    <x v="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s v="GB"/>
    <s v="GBP"/>
    <n v="1437934759"/>
    <n v="1434478759"/>
    <b v="1"/>
    <n v="47"/>
    <b v="1"/>
    <s v="theater/plays"/>
    <n v="127.81"/>
    <x v="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s v="GB"/>
    <s v="GBP"/>
    <n v="1452038100"/>
    <n v="1448823673"/>
    <b v="1"/>
    <n v="115"/>
    <b v="1"/>
    <s v="theater/plays"/>
    <n v="106.57"/>
    <x v="0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s v="US"/>
    <s v="USD"/>
    <n v="1441857540"/>
    <n v="1438617471"/>
    <b v="1"/>
    <n v="134"/>
    <b v="1"/>
    <s v="theater/plays"/>
    <n v="262.11"/>
    <x v="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s v="GB"/>
    <s v="GBP"/>
    <n v="1436625000"/>
    <n v="1433934371"/>
    <b v="1"/>
    <n v="35"/>
    <b v="1"/>
    <s v="theater/plays"/>
    <n v="57.17"/>
    <x v="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s v="US"/>
    <s v="USD"/>
    <n v="1478264784"/>
    <n v="1475672784"/>
    <b v="1"/>
    <n v="104"/>
    <b v="1"/>
    <s v="theater/plays"/>
    <n v="50.2"/>
    <x v="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s v="GB"/>
    <s v="GBP"/>
    <n v="1419984000"/>
    <n v="1417132986"/>
    <b v="1"/>
    <n v="184"/>
    <b v="1"/>
    <s v="theater/plays"/>
    <n v="66.59"/>
    <x v="0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s v="US"/>
    <s v="USD"/>
    <n v="1427063747"/>
    <n v="1424043347"/>
    <b v="1"/>
    <n v="119"/>
    <b v="1"/>
    <s v="theater/plays"/>
    <n v="168.25"/>
    <x v="0"/>
    <x v="1"/>
    <s v="plays"/>
    <x v="3219"/>
    <d v="2015-03-22T22:35:47"/>
  </r>
  <r>
    <n v="3220"/>
    <s v="Burners"/>
    <s v="A sci-fi thriller for the stage opening March 10 in Los Angeles."/>
    <n v="15000"/>
    <n v="15126"/>
    <n v="101"/>
    <s v="US"/>
    <s v="USD"/>
    <n v="1489352400"/>
    <n v="1486411204"/>
    <b v="1"/>
    <n v="59"/>
    <b v="1"/>
    <s v="theater/plays"/>
    <n v="256.37"/>
    <x v="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s v="GB"/>
    <s v="GBP"/>
    <n v="1436114603"/>
    <n v="1433090603"/>
    <b v="1"/>
    <n v="113"/>
    <b v="1"/>
    <s v="theater/plays"/>
    <n v="36.61"/>
    <x v="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s v="US"/>
    <s v="USD"/>
    <n v="1445722140"/>
    <n v="1443016697"/>
    <b v="1"/>
    <n v="84"/>
    <b v="1"/>
    <s v="theater/plays"/>
    <n v="37.14"/>
    <x v="0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s v="US"/>
    <s v="USD"/>
    <n v="1440100976"/>
    <n v="1437508976"/>
    <b v="1"/>
    <n v="74"/>
    <b v="1"/>
    <s v="theater/plays"/>
    <n v="45.88"/>
    <x v="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s v="US"/>
    <s v="USD"/>
    <n v="1484024400"/>
    <n v="1479932713"/>
    <b v="1"/>
    <n v="216"/>
    <b v="1"/>
    <s v="theater/plays"/>
    <n v="141.71"/>
    <x v="0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s v="US"/>
    <s v="USD"/>
    <n v="1464987600"/>
    <n v="1463145938"/>
    <b v="1"/>
    <n v="39"/>
    <b v="1"/>
    <s v="theater/plays"/>
    <n v="52.49"/>
    <x v="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s v="GB"/>
    <s v="GBP"/>
    <n v="1446213612"/>
    <n v="1443621612"/>
    <b v="1"/>
    <n v="21"/>
    <b v="1"/>
    <s v="theater/plays"/>
    <n v="59.52"/>
    <x v="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s v="GB"/>
    <s v="GBP"/>
    <n v="1484687436"/>
    <n v="1482095436"/>
    <b v="0"/>
    <n v="30"/>
    <b v="1"/>
    <s v="theater/plays"/>
    <n v="50"/>
    <x v="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s v="US"/>
    <s v="USD"/>
    <n v="1450328340"/>
    <n v="1447606884"/>
    <b v="1"/>
    <n v="37"/>
    <b v="1"/>
    <s v="theater/plays"/>
    <n v="193.62"/>
    <x v="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s v="US"/>
    <s v="USD"/>
    <n v="1416470398"/>
    <n v="1413874798"/>
    <b v="1"/>
    <n v="202"/>
    <b v="1"/>
    <s v="theater/plays"/>
    <n v="106.8"/>
    <x v="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s v="US"/>
    <s v="USD"/>
    <n v="1412135940"/>
    <n v="1410840126"/>
    <b v="1"/>
    <n v="37"/>
    <b v="1"/>
    <s v="theater/plays"/>
    <n v="77.22"/>
    <x v="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s v="US"/>
    <s v="USD"/>
    <n v="1460846347"/>
    <n v="1458254347"/>
    <b v="0"/>
    <n v="28"/>
    <b v="1"/>
    <s v="theater/plays"/>
    <n v="57.5"/>
    <x v="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s v="US"/>
    <s v="USD"/>
    <n v="1462334340"/>
    <n v="1459711917"/>
    <b v="1"/>
    <n v="26"/>
    <b v="1"/>
    <s v="theater/plays"/>
    <n v="50.46"/>
    <x v="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s v="US"/>
    <s v="USD"/>
    <n v="1488482355"/>
    <n v="1485890355"/>
    <b v="0"/>
    <n v="61"/>
    <b v="1"/>
    <s v="theater/plays"/>
    <n v="97.38"/>
    <x v="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s v="GB"/>
    <s v="GBP"/>
    <n v="1485991860"/>
    <n v="1483124208"/>
    <b v="0"/>
    <n v="115"/>
    <b v="1"/>
    <s v="theater/plays"/>
    <n v="34.92"/>
    <x v="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s v="US"/>
    <s v="USD"/>
    <n v="1467361251"/>
    <n v="1464769251"/>
    <b v="1"/>
    <n v="181"/>
    <b v="1"/>
    <s v="theater/plays"/>
    <n v="85.53"/>
    <x v="0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s v="US"/>
    <s v="USD"/>
    <n v="1482962433"/>
    <n v="1480370433"/>
    <b v="0"/>
    <n v="110"/>
    <b v="1"/>
    <s v="theater/plays"/>
    <n v="182.91"/>
    <x v="0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s v="US"/>
    <s v="USD"/>
    <n v="1443499140"/>
    <n v="1441452184"/>
    <b v="1"/>
    <n v="269"/>
    <b v="1"/>
    <s v="theater/plays"/>
    <n v="131.13999999999999"/>
    <x v="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s v="GB"/>
    <s v="GBP"/>
    <n v="1435752898"/>
    <n v="1433160898"/>
    <b v="1"/>
    <n v="79"/>
    <b v="1"/>
    <s v="theater/plays"/>
    <n v="39.81"/>
    <x v="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s v="GB"/>
    <s v="GBP"/>
    <n v="1445817540"/>
    <n v="1443665293"/>
    <b v="1"/>
    <n v="104"/>
    <b v="1"/>
    <s v="theater/plays"/>
    <n v="59.7"/>
    <x v="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s v="GB"/>
    <s v="GBP"/>
    <n v="1487286000"/>
    <n v="1484843948"/>
    <b v="0"/>
    <n v="34"/>
    <b v="1"/>
    <s v="theater/plays"/>
    <n v="88.74"/>
    <x v="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s v="US"/>
    <s v="USD"/>
    <n v="1413269940"/>
    <n v="1410421670"/>
    <b v="1"/>
    <n v="167"/>
    <b v="1"/>
    <s v="theater/plays"/>
    <n v="58.69"/>
    <x v="0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s v="US"/>
    <s v="USD"/>
    <n v="1411150092"/>
    <n v="1408558092"/>
    <b v="1"/>
    <n v="183"/>
    <b v="1"/>
    <s v="theater/plays"/>
    <n v="69.569999999999993"/>
    <x v="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s v="US"/>
    <s v="USD"/>
    <n v="1444348800"/>
    <n v="1442283562"/>
    <b v="1"/>
    <n v="71"/>
    <b v="1"/>
    <s v="theater/plays"/>
    <n v="115.87"/>
    <x v="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s v="GB"/>
    <s v="GBP"/>
    <n v="1480613982"/>
    <n v="1478018382"/>
    <b v="0"/>
    <n v="69"/>
    <b v="1"/>
    <s v="theater/plays"/>
    <n v="23.87"/>
    <x v="0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s v="US"/>
    <s v="USD"/>
    <n v="1434074400"/>
    <n v="1431354258"/>
    <b v="0"/>
    <n v="270"/>
    <b v="1"/>
    <s v="theater/plays"/>
    <n v="81.13"/>
    <x v="0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s v="US"/>
    <s v="USD"/>
    <n v="1442030340"/>
    <n v="1439551200"/>
    <b v="1"/>
    <n v="193"/>
    <b v="1"/>
    <s v="theater/plays"/>
    <n v="57.63"/>
    <x v="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s v="GB"/>
    <s v="GBP"/>
    <n v="1436696712"/>
    <n v="1434104712"/>
    <b v="1"/>
    <n v="57"/>
    <b v="1"/>
    <s v="theater/plays"/>
    <n v="46.43"/>
    <x v="0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s v="US"/>
    <s v="USD"/>
    <n v="1428178757"/>
    <n v="1425590357"/>
    <b v="1"/>
    <n v="200"/>
    <b v="1"/>
    <s v="theater/plays"/>
    <n v="60.48"/>
    <x v="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s v="US"/>
    <s v="USD"/>
    <n v="1434822914"/>
    <n v="1432230914"/>
    <b v="1"/>
    <n v="88"/>
    <b v="1"/>
    <s v="theater/plays"/>
    <n v="65.58"/>
    <x v="0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s v="US"/>
    <s v="USD"/>
    <n v="1415213324"/>
    <n v="1412617724"/>
    <b v="1"/>
    <n v="213"/>
    <b v="1"/>
    <s v="theater/plays"/>
    <n v="119.19"/>
    <x v="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s v="US"/>
    <s v="USD"/>
    <n v="1434907966"/>
    <n v="1432315966"/>
    <b v="1"/>
    <n v="20"/>
    <b v="1"/>
    <s v="theater/plays"/>
    <n v="83.05"/>
    <x v="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s v="GB"/>
    <s v="GBP"/>
    <n v="1473247240"/>
    <n v="1470655240"/>
    <b v="1"/>
    <n v="50"/>
    <b v="1"/>
    <s v="theater/plays"/>
    <n v="57.52"/>
    <x v="0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s v="US"/>
    <s v="USD"/>
    <n v="1473306300"/>
    <n v="1471701028"/>
    <b v="1"/>
    <n v="115"/>
    <b v="1"/>
    <s v="theater/plays"/>
    <n v="177.09"/>
    <x v="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s v="GB"/>
    <s v="GBP"/>
    <n v="1427331809"/>
    <n v="1424743409"/>
    <b v="1"/>
    <n v="186"/>
    <b v="1"/>
    <s v="theater/plays"/>
    <n v="70.77"/>
    <x v="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s v="GB"/>
    <s v="GBP"/>
    <n v="1412706375"/>
    <n v="1410114375"/>
    <b v="1"/>
    <n v="18"/>
    <b v="1"/>
    <s v="theater/plays"/>
    <n v="29.17"/>
    <x v="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s v="US"/>
    <s v="USD"/>
    <n v="1433995140"/>
    <n v="1432129577"/>
    <b v="1"/>
    <n v="176"/>
    <b v="1"/>
    <s v="theater/plays"/>
    <n v="72.760000000000005"/>
    <x v="0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s v="GB"/>
    <s v="GBP"/>
    <n v="1487769952"/>
    <n v="1485177952"/>
    <b v="0"/>
    <n v="41"/>
    <b v="1"/>
    <s v="theater/plays"/>
    <n v="51.85"/>
    <x v="0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s v="US"/>
    <s v="USD"/>
    <n v="1420751861"/>
    <n v="1418159861"/>
    <b v="1"/>
    <n v="75"/>
    <b v="1"/>
    <s v="theater/plays"/>
    <n v="98.2"/>
    <x v="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s v="US"/>
    <s v="USD"/>
    <n v="1475294340"/>
    <n v="1472753745"/>
    <b v="1"/>
    <n v="97"/>
    <b v="1"/>
    <s v="theater/plays"/>
    <n v="251.74"/>
    <x v="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s v="US"/>
    <s v="USD"/>
    <n v="1448903318"/>
    <n v="1445875718"/>
    <b v="1"/>
    <n v="73"/>
    <b v="1"/>
    <s v="theater/plays"/>
    <n v="74.819999999999993"/>
    <x v="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s v="US"/>
    <s v="USD"/>
    <n v="1437067476"/>
    <n v="1434475476"/>
    <b v="1"/>
    <n v="49"/>
    <b v="1"/>
    <s v="theater/plays"/>
    <n v="67.650000000000006"/>
    <x v="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s v="US"/>
    <s v="USD"/>
    <n v="1419220800"/>
    <n v="1416555262"/>
    <b v="1"/>
    <n v="134"/>
    <b v="1"/>
    <s v="theater/plays"/>
    <n v="93.81"/>
    <x v="0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s v="US"/>
    <s v="USD"/>
    <n v="1446238800"/>
    <n v="1444220588"/>
    <b v="1"/>
    <n v="68"/>
    <b v="1"/>
    <s v="theater/plays"/>
    <n v="41.24"/>
    <x v="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s v="US"/>
    <s v="USD"/>
    <n v="1422482400"/>
    <n v="1421089938"/>
    <b v="1"/>
    <n v="49"/>
    <b v="1"/>
    <s v="theater/plays"/>
    <n v="52.55"/>
    <x v="0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s v="IE"/>
    <s v="EUR"/>
    <n v="1449162000"/>
    <n v="1446570315"/>
    <b v="1"/>
    <n v="63"/>
    <b v="1"/>
    <s v="theater/plays"/>
    <n v="70.290000000000006"/>
    <x v="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s v="US"/>
    <s v="USD"/>
    <n v="1434142800"/>
    <n v="1431435122"/>
    <b v="1"/>
    <n v="163"/>
    <b v="1"/>
    <s v="theater/plays"/>
    <n v="48.33"/>
    <x v="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s v="US"/>
    <s v="USD"/>
    <n v="1437156660"/>
    <n v="1434564660"/>
    <b v="1"/>
    <n v="288"/>
    <b v="1"/>
    <s v="theater/plays"/>
    <n v="53.18"/>
    <x v="0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s v="US"/>
    <s v="USD"/>
    <n v="1472074928"/>
    <n v="1470692528"/>
    <b v="1"/>
    <n v="42"/>
    <b v="1"/>
    <s v="theater/plays"/>
    <n v="60.95"/>
    <x v="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s v="GB"/>
    <s v="GBP"/>
    <n v="1434452400"/>
    <n v="1431509397"/>
    <b v="1"/>
    <n v="70"/>
    <b v="1"/>
    <s v="theater/plays"/>
    <n v="116"/>
    <x v="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s v="GB"/>
    <s v="GBP"/>
    <n v="1436705265"/>
    <n v="1434113265"/>
    <b v="1"/>
    <n v="30"/>
    <b v="1"/>
    <s v="theater/plays"/>
    <n v="61"/>
    <x v="0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s v="GB"/>
    <s v="GBP"/>
    <n v="1414927775"/>
    <n v="1412332175"/>
    <b v="1"/>
    <n v="51"/>
    <b v="1"/>
    <s v="theater/plays"/>
    <n v="38.24"/>
    <x v="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s v="US"/>
    <s v="USD"/>
    <n v="1446814809"/>
    <n v="1444219209"/>
    <b v="1"/>
    <n v="145"/>
    <b v="1"/>
    <s v="theater/plays"/>
    <n v="106.5"/>
    <x v="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s v="US"/>
    <s v="USD"/>
    <n v="1473879600"/>
    <n v="1472498042"/>
    <b v="1"/>
    <n v="21"/>
    <b v="1"/>
    <s v="theater/plays"/>
    <n v="204.57"/>
    <x v="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s v="US"/>
    <s v="USD"/>
    <n v="1458075600"/>
    <n v="1454259272"/>
    <b v="1"/>
    <n v="286"/>
    <b v="1"/>
    <s v="theater/plays"/>
    <n v="54.91"/>
    <x v="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s v="US"/>
    <s v="USD"/>
    <n v="1423456200"/>
    <n v="1421183271"/>
    <b v="1"/>
    <n v="12"/>
    <b v="1"/>
    <s v="theater/plays"/>
    <n v="150.41999999999999"/>
    <x v="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s v="CA"/>
    <s v="CAD"/>
    <n v="1459483140"/>
    <n v="1456526879"/>
    <b v="1"/>
    <n v="100"/>
    <b v="1"/>
    <s v="theater/plays"/>
    <n v="52.58"/>
    <x v="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s v="GB"/>
    <s v="GBP"/>
    <n v="1416331406"/>
    <n v="1413735806"/>
    <b v="1"/>
    <n v="100"/>
    <b v="1"/>
    <s v="theater/plays"/>
    <n v="54.3"/>
    <x v="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s v="GB"/>
    <s v="GBP"/>
    <n v="1433017303"/>
    <n v="1430425303"/>
    <b v="1"/>
    <n v="34"/>
    <b v="1"/>
    <s v="theater/plays"/>
    <n v="76.03"/>
    <x v="0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s v="US"/>
    <s v="USD"/>
    <n v="1459474059"/>
    <n v="1456885659"/>
    <b v="0"/>
    <n v="63"/>
    <b v="1"/>
    <s v="theater/plays"/>
    <n v="105.21"/>
    <x v="0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s v="US"/>
    <s v="USD"/>
    <n v="1433134800"/>
    <n v="1430158198"/>
    <b v="0"/>
    <n v="30"/>
    <b v="1"/>
    <s v="theater/plays"/>
    <n v="68.67"/>
    <x v="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s v="US"/>
    <s v="USD"/>
    <n v="1441153705"/>
    <n v="1438561705"/>
    <b v="0"/>
    <n v="47"/>
    <b v="1"/>
    <s v="theater/plays"/>
    <n v="129.36000000000001"/>
    <x v="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s v="US"/>
    <s v="USD"/>
    <n v="1461904788"/>
    <n v="1458103188"/>
    <b v="0"/>
    <n v="237"/>
    <b v="1"/>
    <s v="theater/plays"/>
    <n v="134.26"/>
    <x v="0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s v="GB"/>
    <s v="GBP"/>
    <n v="1455138000"/>
    <n v="1452448298"/>
    <b v="0"/>
    <n v="47"/>
    <b v="1"/>
    <s v="theater/plays"/>
    <n v="17.829999999999998"/>
    <x v="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s v="US"/>
    <s v="USD"/>
    <n v="1454047140"/>
    <n v="1452546853"/>
    <b v="0"/>
    <n v="15"/>
    <b v="1"/>
    <s v="theater/plays"/>
    <n v="203.2"/>
    <x v="0"/>
    <x v="1"/>
    <s v="plays"/>
    <x v="3284"/>
    <d v="2016-01-29T05:59:00"/>
  </r>
  <r>
    <n v="3285"/>
    <s v="By Morning"/>
    <s v="A new play by Matthew Gasda"/>
    <n v="4999"/>
    <n v="5604"/>
    <n v="112"/>
    <s v="US"/>
    <s v="USD"/>
    <n v="1488258000"/>
    <n v="1485556626"/>
    <b v="0"/>
    <n v="81"/>
    <b v="1"/>
    <s v="theater/plays"/>
    <n v="69.19"/>
    <x v="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s v="US"/>
    <s v="USD"/>
    <n v="1471291782"/>
    <n v="1468699782"/>
    <b v="0"/>
    <n v="122"/>
    <b v="1"/>
    <s v="theater/plays"/>
    <n v="125.12"/>
    <x v="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s v="CA"/>
    <s v="CAD"/>
    <n v="1448733628"/>
    <n v="1446573628"/>
    <b v="0"/>
    <n v="34"/>
    <b v="1"/>
    <s v="theater/plays"/>
    <n v="73.53"/>
    <x v="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s v="GB"/>
    <s v="GBP"/>
    <n v="1466463600"/>
    <n v="1463337315"/>
    <b v="0"/>
    <n v="207"/>
    <b v="1"/>
    <s v="theater/plays"/>
    <n v="48.44"/>
    <x v="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s v="GB"/>
    <s v="GBP"/>
    <n v="1487580602"/>
    <n v="1485161402"/>
    <b v="0"/>
    <n v="25"/>
    <b v="1"/>
    <s v="theater/plays"/>
    <n v="26.61"/>
    <x v="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s v="GB"/>
    <s v="GBP"/>
    <n v="1489234891"/>
    <n v="1486642891"/>
    <b v="0"/>
    <n v="72"/>
    <b v="1"/>
    <s v="theater/plays"/>
    <n v="33.67"/>
    <x v="0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s v="US"/>
    <s v="USD"/>
    <n v="1442462340"/>
    <n v="1439743900"/>
    <b v="0"/>
    <n v="14"/>
    <b v="1"/>
    <s v="theater/plays"/>
    <n v="40.71"/>
    <x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s v="GB"/>
    <s v="GBP"/>
    <n v="1449257348"/>
    <n v="1444069748"/>
    <b v="0"/>
    <n v="15"/>
    <b v="1"/>
    <s v="theater/plays"/>
    <n v="19.27"/>
    <x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s v="NZ"/>
    <s v="NZD"/>
    <n v="1488622352"/>
    <n v="1486030352"/>
    <b v="0"/>
    <n v="91"/>
    <b v="1"/>
    <s v="theater/plays"/>
    <n v="84.29"/>
    <x v="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s v="GB"/>
    <s v="GBP"/>
    <n v="1434459554"/>
    <n v="1431867554"/>
    <b v="0"/>
    <n v="24"/>
    <b v="1"/>
    <s v="theater/plays"/>
    <n v="29.58"/>
    <x v="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s v="GB"/>
    <s v="GBP"/>
    <n v="1474886229"/>
    <n v="1472294229"/>
    <b v="0"/>
    <n v="27"/>
    <b v="1"/>
    <s v="theater/plays"/>
    <n v="26.67"/>
    <x v="0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s v="GB"/>
    <s v="GBP"/>
    <n v="1448229600"/>
    <n v="1446401372"/>
    <b v="0"/>
    <n v="47"/>
    <b v="1"/>
    <s v="theater/plays"/>
    <n v="45.98"/>
    <x v="0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s v="GB"/>
    <s v="GBP"/>
    <n v="1438037940"/>
    <n v="1436380256"/>
    <b v="0"/>
    <n v="44"/>
    <b v="1"/>
    <s v="theater/plays"/>
    <n v="125.09"/>
    <x v="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s v="US"/>
    <s v="USD"/>
    <n v="1442102400"/>
    <n v="1440370768"/>
    <b v="0"/>
    <n v="72"/>
    <b v="1"/>
    <s v="theater/plays"/>
    <n v="141.29"/>
    <x v="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s v="US"/>
    <s v="USD"/>
    <n v="1444860063"/>
    <n v="1442268063"/>
    <b v="0"/>
    <n v="63"/>
    <b v="1"/>
    <s v="theater/plays"/>
    <n v="55.33"/>
    <x v="0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s v="US"/>
    <s v="USD"/>
    <n v="1430329862"/>
    <n v="1428515462"/>
    <b v="0"/>
    <n v="88"/>
    <b v="1"/>
    <s v="theater/plays"/>
    <n v="46.42"/>
    <x v="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s v="US"/>
    <s v="USD"/>
    <n v="1470034740"/>
    <n v="1466185176"/>
    <b v="0"/>
    <n v="70"/>
    <b v="1"/>
    <s v="theater/plays"/>
    <n v="57.2"/>
    <x v="0"/>
    <x v="1"/>
    <s v="plays"/>
    <x v="3301"/>
    <d v="2016-08-01T06:59:00"/>
  </r>
  <r>
    <n v="3302"/>
    <s v="El muro de BorÃ­s KiÃ©n"/>
    <s v="FilosofÃ­a de los anÃ³nimos"/>
    <n v="8400"/>
    <n v="8685"/>
    <n v="103"/>
    <s v="ES"/>
    <s v="EUR"/>
    <n v="1481099176"/>
    <n v="1478507176"/>
    <b v="0"/>
    <n v="50"/>
    <b v="1"/>
    <s v="theater/plays"/>
    <n v="173.7"/>
    <x v="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s v="US"/>
    <s v="USD"/>
    <n v="1427553484"/>
    <n v="1424533084"/>
    <b v="0"/>
    <n v="35"/>
    <b v="1"/>
    <s v="theater/plays"/>
    <n v="59.6"/>
    <x v="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s v="US"/>
    <s v="USD"/>
    <n v="1482418752"/>
    <n v="1479826752"/>
    <b v="0"/>
    <n v="175"/>
    <b v="1"/>
    <s v="theater/plays"/>
    <n v="89.59"/>
    <x v="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s v="US"/>
    <s v="USD"/>
    <n v="1438374748"/>
    <n v="1435782748"/>
    <b v="0"/>
    <n v="20"/>
    <b v="1"/>
    <s v="theater/plays"/>
    <n v="204.05"/>
    <x v="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s v="US"/>
    <s v="USD"/>
    <n v="1465527600"/>
    <n v="1462252542"/>
    <b v="0"/>
    <n v="54"/>
    <b v="1"/>
    <s v="theater/plays"/>
    <n v="48.7"/>
    <x v="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s v="US"/>
    <s v="USD"/>
    <n v="1463275339"/>
    <n v="1460683339"/>
    <b v="0"/>
    <n v="20"/>
    <b v="1"/>
    <s v="theater/plays"/>
    <n v="53.34"/>
    <x v="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s v="US"/>
    <s v="USD"/>
    <n v="1460581365"/>
    <n v="1458766965"/>
    <b v="0"/>
    <n v="57"/>
    <b v="1"/>
    <s v="theater/plays"/>
    <n v="75.09"/>
    <x v="0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s v="GB"/>
    <s v="GBP"/>
    <n v="1476632178"/>
    <n v="1473953778"/>
    <b v="0"/>
    <n v="31"/>
    <b v="1"/>
    <s v="theater/plays"/>
    <n v="18"/>
    <x v="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s v="US"/>
    <s v="USD"/>
    <n v="1444169825"/>
    <n v="1441577825"/>
    <b v="0"/>
    <n v="31"/>
    <b v="1"/>
    <s v="theater/plays"/>
    <n v="209.84"/>
    <x v="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s v="US"/>
    <s v="USD"/>
    <n v="1445065210"/>
    <n v="1442473210"/>
    <b v="0"/>
    <n v="45"/>
    <b v="1"/>
    <s v="theater/plays"/>
    <n v="61.02"/>
    <x v="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s v="US"/>
    <s v="USD"/>
    <n v="1478901600"/>
    <n v="1477077946"/>
    <b v="0"/>
    <n v="41"/>
    <b v="1"/>
    <s v="theater/plays"/>
    <n v="61"/>
    <x v="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s v="US"/>
    <s v="USD"/>
    <n v="1453856400"/>
    <n v="1452664317"/>
    <b v="0"/>
    <n v="29"/>
    <b v="1"/>
    <s v="theater/plays"/>
    <n v="80.03"/>
    <x v="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s v="GB"/>
    <s v="GBP"/>
    <n v="1431115500"/>
    <n v="1428733511"/>
    <b v="0"/>
    <n v="58"/>
    <b v="1"/>
    <s v="theater/plays"/>
    <n v="29.07"/>
    <x v="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s v="GB"/>
    <s v="GBP"/>
    <n v="1462519041"/>
    <n v="1459927041"/>
    <b v="0"/>
    <n v="89"/>
    <b v="1"/>
    <s v="theater/plays"/>
    <n v="49.44"/>
    <x v="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s v="US"/>
    <s v="USD"/>
    <n v="1407506040"/>
    <n v="1404680075"/>
    <b v="0"/>
    <n v="125"/>
    <b v="1"/>
    <s v="theater/plays"/>
    <n v="93.98"/>
    <x v="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s v="US"/>
    <s v="USD"/>
    <n v="1465347424"/>
    <n v="1462755424"/>
    <b v="0"/>
    <n v="18"/>
    <b v="1"/>
    <s v="theater/plays"/>
    <n v="61.94"/>
    <x v="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s v="CA"/>
    <s v="CAD"/>
    <n v="1460341800"/>
    <n v="1456902893"/>
    <b v="0"/>
    <n v="32"/>
    <b v="1"/>
    <s v="theater/plays"/>
    <n v="78.5"/>
    <x v="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s v="GB"/>
    <s v="GBP"/>
    <n v="1422712986"/>
    <n v="1418824986"/>
    <b v="0"/>
    <n v="16"/>
    <b v="1"/>
    <s v="theater/plays"/>
    <n v="33.75"/>
    <x v="0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s v="US"/>
    <s v="USD"/>
    <n v="1466557557"/>
    <n v="1463965557"/>
    <b v="0"/>
    <n v="38"/>
    <b v="1"/>
    <s v="theater/plays"/>
    <n v="66.45"/>
    <x v="0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s v="US"/>
    <s v="USD"/>
    <n v="1413431940"/>
    <n v="1412216665"/>
    <b v="0"/>
    <n v="15"/>
    <b v="1"/>
    <s v="theater/plays"/>
    <n v="35.799999999999997"/>
    <x v="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s v="US"/>
    <s v="USD"/>
    <n v="1466567700"/>
    <n v="1464653696"/>
    <b v="0"/>
    <n v="23"/>
    <b v="1"/>
    <s v="theater/plays"/>
    <n v="145.65"/>
    <x v="0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s v="GB"/>
    <s v="GBP"/>
    <n v="1474793208"/>
    <n v="1472201208"/>
    <b v="0"/>
    <n v="49"/>
    <b v="1"/>
    <s v="theater/plays"/>
    <n v="25.69"/>
    <x v="0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s v="IE"/>
    <s v="EUR"/>
    <n v="1465135190"/>
    <n v="1463925590"/>
    <b v="0"/>
    <n v="10"/>
    <b v="1"/>
    <s v="theater/plays"/>
    <n v="152.5"/>
    <x v="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s v="GB"/>
    <s v="GBP"/>
    <n v="1428256277"/>
    <n v="1425235877"/>
    <b v="0"/>
    <n v="15"/>
    <b v="1"/>
    <s v="theater/plays"/>
    <n v="30"/>
    <x v="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s v="US"/>
    <s v="USD"/>
    <n v="1425830905"/>
    <n v="1423242505"/>
    <b v="0"/>
    <n v="57"/>
    <b v="1"/>
    <s v="theater/plays"/>
    <n v="142.28"/>
    <x v="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s v="GB"/>
    <s v="GBP"/>
    <n v="1462697966"/>
    <n v="1460105966"/>
    <b v="0"/>
    <n v="33"/>
    <b v="1"/>
    <s v="theater/plays"/>
    <n v="24.55"/>
    <x v="0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s v="US"/>
    <s v="USD"/>
    <n v="1404522000"/>
    <n v="1404308883"/>
    <b v="0"/>
    <n v="9"/>
    <b v="1"/>
    <s v="theater/plays"/>
    <n v="292.77999999999997"/>
    <x v="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s v="GB"/>
    <s v="GBP"/>
    <n v="1406502000"/>
    <n v="1405583108"/>
    <b v="0"/>
    <n v="26"/>
    <b v="1"/>
    <s v="theater/plays"/>
    <n v="44.92"/>
    <x v="0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s v="GB"/>
    <s v="GBP"/>
    <n v="1427919468"/>
    <n v="1425331068"/>
    <b v="0"/>
    <n v="69"/>
    <b v="1"/>
    <s v="theater/plays"/>
    <n v="23.1"/>
    <x v="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s v="US"/>
    <s v="USD"/>
    <n v="1444149886"/>
    <n v="1441125886"/>
    <b v="0"/>
    <n v="65"/>
    <b v="1"/>
    <s v="theater/plays"/>
    <n v="80.400000000000006"/>
    <x v="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s v="US"/>
    <s v="USD"/>
    <n v="1405802330"/>
    <n v="1403210330"/>
    <b v="0"/>
    <n v="83"/>
    <b v="1"/>
    <s v="theater/plays"/>
    <n v="72.290000000000006"/>
    <x v="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s v="US"/>
    <s v="USD"/>
    <n v="1434384880"/>
    <n v="1432484080"/>
    <b v="0"/>
    <n v="111"/>
    <b v="1"/>
    <s v="theater/plays"/>
    <n v="32.97"/>
    <x v="0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s v="US"/>
    <s v="USD"/>
    <n v="1438259422"/>
    <n v="1435667422"/>
    <b v="0"/>
    <n v="46"/>
    <b v="1"/>
    <s v="theater/plays"/>
    <n v="116.65"/>
    <x v="0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s v="GB"/>
    <s v="GBP"/>
    <n v="1407106800"/>
    <n v="1404749446"/>
    <b v="0"/>
    <n v="63"/>
    <b v="1"/>
    <s v="theater/plays"/>
    <n v="79.62"/>
    <x v="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s v="GB"/>
    <s v="GBP"/>
    <n v="1459845246"/>
    <n v="1457429646"/>
    <b v="0"/>
    <n v="9"/>
    <b v="1"/>
    <s v="theater/plays"/>
    <n v="27.78"/>
    <x v="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s v="GB"/>
    <s v="GBP"/>
    <n v="1412974800"/>
    <n v="1411109167"/>
    <b v="0"/>
    <n v="34"/>
    <b v="1"/>
    <s v="theater/plays"/>
    <n v="81.03"/>
    <x v="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s v="US"/>
    <s v="USD"/>
    <n v="1487944080"/>
    <n v="1486129680"/>
    <b v="0"/>
    <n v="112"/>
    <b v="1"/>
    <s v="theater/plays"/>
    <n v="136.85"/>
    <x v="0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s v="US"/>
    <s v="USD"/>
    <n v="1469721518"/>
    <n v="1467129518"/>
    <b v="0"/>
    <n v="47"/>
    <b v="1"/>
    <s v="theater/plays"/>
    <n v="177.62"/>
    <x v="0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s v="US"/>
    <s v="USD"/>
    <n v="1481066554"/>
    <n v="1478906554"/>
    <b v="0"/>
    <n v="38"/>
    <b v="1"/>
    <s v="theater/plays"/>
    <n v="109.08"/>
    <x v="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s v="GB"/>
    <s v="GBP"/>
    <n v="1465750800"/>
    <n v="1463771421"/>
    <b v="0"/>
    <n v="28"/>
    <b v="1"/>
    <s v="theater/plays"/>
    <n v="119.64"/>
    <x v="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s v="US"/>
    <s v="USD"/>
    <n v="1427864340"/>
    <n v="1425020810"/>
    <b v="0"/>
    <n v="78"/>
    <b v="1"/>
    <s v="theater/plays"/>
    <n v="78.209999999999994"/>
    <x v="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s v="GB"/>
    <s v="GBP"/>
    <n v="1460553480"/>
    <n v="1458770384"/>
    <b v="0"/>
    <n v="23"/>
    <b v="1"/>
    <s v="theater/plays"/>
    <n v="52.17"/>
    <x v="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s v="US"/>
    <s v="USD"/>
    <n v="1409374093"/>
    <n v="1406782093"/>
    <b v="0"/>
    <n v="40"/>
    <b v="1"/>
    <s v="theater/plays"/>
    <n v="114.13"/>
    <x v="0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s v="US"/>
    <s v="USD"/>
    <n v="1429317420"/>
    <n v="1424226768"/>
    <b v="0"/>
    <n v="13"/>
    <b v="1"/>
    <s v="theater/plays"/>
    <n v="50"/>
    <x v="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s v="US"/>
    <s v="USD"/>
    <n v="1424910910"/>
    <n v="1424306110"/>
    <b v="0"/>
    <n v="18"/>
    <b v="1"/>
    <s v="theater/plays"/>
    <n v="91.67"/>
    <x v="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s v="GB"/>
    <s v="GBP"/>
    <n v="1462741200"/>
    <n v="1461503654"/>
    <b v="0"/>
    <n v="22"/>
    <b v="1"/>
    <s v="theater/plays"/>
    <n v="108.59"/>
    <x v="0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s v="US"/>
    <s v="USD"/>
    <n v="1461988740"/>
    <n v="1459949080"/>
    <b v="0"/>
    <n v="79"/>
    <b v="1"/>
    <s v="theater/plays"/>
    <n v="69.819999999999993"/>
    <x v="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s v="US"/>
    <s v="USD"/>
    <n v="1465837200"/>
    <n v="1463971172"/>
    <b v="0"/>
    <n v="14"/>
    <b v="1"/>
    <s v="theater/plays"/>
    <n v="109.57"/>
    <x v="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s v="LU"/>
    <s v="EUR"/>
    <n v="1448838000"/>
    <n v="1445791811"/>
    <b v="0"/>
    <n v="51"/>
    <b v="1"/>
    <s v="theater/plays"/>
    <n v="71.67"/>
    <x v="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s v="GB"/>
    <s v="GBP"/>
    <n v="1406113200"/>
    <n v="1402910965"/>
    <b v="0"/>
    <n v="54"/>
    <b v="1"/>
    <s v="theater/plays"/>
    <n v="93.61"/>
    <x v="0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s v="GB"/>
    <s v="GBP"/>
    <n v="1467414000"/>
    <n v="1462492178"/>
    <b v="0"/>
    <n v="70"/>
    <b v="1"/>
    <s v="theater/plays"/>
    <n v="76.8"/>
    <x v="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s v="GB"/>
    <s v="GBP"/>
    <n v="1462230000"/>
    <n v="1461061350"/>
    <b v="0"/>
    <n v="44"/>
    <b v="1"/>
    <s v="theater/plays"/>
    <n v="35.799999999999997"/>
    <x v="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s v="US"/>
    <s v="USD"/>
    <n v="1446091260"/>
    <n v="1443029206"/>
    <b v="0"/>
    <n v="55"/>
    <b v="1"/>
    <s v="theater/plays"/>
    <n v="55.6"/>
    <x v="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s v="GB"/>
    <s v="GBP"/>
    <n v="1462879020"/>
    <n v="1461941527"/>
    <b v="0"/>
    <n v="15"/>
    <b v="1"/>
    <s v="theater/plays"/>
    <n v="147.33000000000001"/>
    <x v="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s v="GB"/>
    <s v="GBP"/>
    <n v="1468611272"/>
    <n v="1466019272"/>
    <b v="0"/>
    <n v="27"/>
    <b v="1"/>
    <s v="theater/plays"/>
    <n v="56.33"/>
    <x v="0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s v="GB"/>
    <s v="GBP"/>
    <n v="1406887310"/>
    <n v="1404295310"/>
    <b v="0"/>
    <n v="21"/>
    <b v="1"/>
    <s v="theater/plays"/>
    <n v="96.19"/>
    <x v="0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s v="US"/>
    <s v="USD"/>
    <n v="1416385679"/>
    <n v="1413790079"/>
    <b v="0"/>
    <n v="162"/>
    <b v="1"/>
    <s v="theater/plays"/>
    <n v="63.57"/>
    <x v="0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s v="US"/>
    <s v="USD"/>
    <n v="1487985734"/>
    <n v="1484097734"/>
    <b v="0"/>
    <n v="23"/>
    <b v="1"/>
    <s v="theater/plays"/>
    <n v="184.78"/>
    <x v="0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s v="SG"/>
    <s v="SGD"/>
    <n v="1481731140"/>
    <n v="1479866343"/>
    <b v="0"/>
    <n v="72"/>
    <b v="1"/>
    <s v="theater/plays"/>
    <n v="126.72"/>
    <x v="0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s v="US"/>
    <s v="USD"/>
    <n v="1409587140"/>
    <n v="1408062990"/>
    <b v="0"/>
    <n v="68"/>
    <b v="1"/>
    <s v="theater/plays"/>
    <n v="83.43"/>
    <x v="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s v="US"/>
    <s v="USD"/>
    <n v="1425704100"/>
    <n v="1424484717"/>
    <b v="0"/>
    <n v="20"/>
    <b v="1"/>
    <s v="theater/plays"/>
    <n v="54.5"/>
    <x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s v="US"/>
    <s v="USD"/>
    <n v="1408464000"/>
    <n v="1406831445"/>
    <b v="0"/>
    <n v="26"/>
    <b v="1"/>
    <s v="theater/plays"/>
    <n v="302.31"/>
    <x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s v="GB"/>
    <s v="GBP"/>
    <n v="1458075600"/>
    <n v="1456183649"/>
    <b v="0"/>
    <n v="72"/>
    <b v="1"/>
    <s v="theater/plays"/>
    <n v="44.14"/>
    <x v="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s v="US"/>
    <s v="USD"/>
    <n v="1449973592"/>
    <n v="1447381592"/>
    <b v="0"/>
    <n v="3"/>
    <b v="1"/>
    <s v="theater/plays"/>
    <n v="866.67"/>
    <x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s v="US"/>
    <s v="USD"/>
    <n v="1431481037"/>
    <n v="1428889037"/>
    <b v="0"/>
    <n v="18"/>
    <b v="1"/>
    <s v="theater/plays"/>
    <n v="61.39"/>
    <x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s v="GB"/>
    <s v="GBP"/>
    <n v="1438467894"/>
    <n v="1436307894"/>
    <b v="0"/>
    <n v="30"/>
    <b v="1"/>
    <s v="theater/plays"/>
    <n v="29.67"/>
    <x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s v="US"/>
    <s v="USD"/>
    <n v="1420088400"/>
    <n v="1416977259"/>
    <b v="0"/>
    <n v="23"/>
    <b v="1"/>
    <s v="theater/plays"/>
    <n v="45.48"/>
    <x v="0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s v="IE"/>
    <s v="EUR"/>
    <n v="1484441980"/>
    <n v="1479257980"/>
    <b v="0"/>
    <n v="54"/>
    <b v="1"/>
    <s v="theater/plays"/>
    <n v="96.2"/>
    <x v="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s v="US"/>
    <s v="USD"/>
    <n v="1481961600"/>
    <n v="1479283285"/>
    <b v="0"/>
    <n v="26"/>
    <b v="1"/>
    <s v="theater/plays"/>
    <n v="67.92"/>
    <x v="0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s v="US"/>
    <s v="USD"/>
    <n v="1449089965"/>
    <n v="1446670765"/>
    <b v="0"/>
    <n v="9"/>
    <b v="1"/>
    <s v="theater/plays"/>
    <n v="30.78"/>
    <x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s v="US"/>
    <s v="USD"/>
    <n v="1408942740"/>
    <n v="1407157756"/>
    <b v="0"/>
    <n v="27"/>
    <b v="1"/>
    <s v="theater/plays"/>
    <n v="38.33"/>
    <x v="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s v="GB"/>
    <s v="GBP"/>
    <n v="1437235200"/>
    <n v="1435177840"/>
    <b v="0"/>
    <n v="30"/>
    <b v="1"/>
    <s v="theater/plays"/>
    <n v="66.83"/>
    <x v="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s v="CA"/>
    <s v="CAD"/>
    <n v="1446053616"/>
    <n v="1443461616"/>
    <b v="0"/>
    <n v="52"/>
    <b v="1"/>
    <s v="theater/plays"/>
    <n v="71.73"/>
    <x v="0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s v="GB"/>
    <s v="GBP"/>
    <n v="1400423973"/>
    <n v="1399387173"/>
    <b v="0"/>
    <n v="17"/>
    <b v="1"/>
    <s v="theater/plays"/>
    <n v="176.47"/>
    <x v="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s v="US"/>
    <s v="USD"/>
    <n v="1429976994"/>
    <n v="1424796594"/>
    <b v="0"/>
    <n v="19"/>
    <b v="1"/>
    <s v="theater/plays"/>
    <n v="421.11"/>
    <x v="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s v="GB"/>
    <s v="GBP"/>
    <n v="1426870560"/>
    <n v="1424280899"/>
    <b v="0"/>
    <n v="77"/>
    <b v="1"/>
    <s v="theater/plays"/>
    <n v="104.99"/>
    <x v="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s v="GB"/>
    <s v="GBP"/>
    <n v="1409490480"/>
    <n v="1407400306"/>
    <b v="0"/>
    <n v="21"/>
    <b v="1"/>
    <s v="theater/plays"/>
    <n v="28.19"/>
    <x v="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s v="GB"/>
    <s v="GBP"/>
    <n v="1440630000"/>
    <n v="1439122800"/>
    <b v="0"/>
    <n v="38"/>
    <b v="1"/>
    <s v="theater/plays"/>
    <n v="54.55"/>
    <x v="0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s v="US"/>
    <s v="USD"/>
    <n v="1417305178"/>
    <n v="1414277578"/>
    <b v="0"/>
    <n v="28"/>
    <b v="1"/>
    <s v="theater/plays"/>
    <n v="111.89"/>
    <x v="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s v="US"/>
    <s v="USD"/>
    <n v="1426044383"/>
    <n v="1423455983"/>
    <b v="0"/>
    <n v="48"/>
    <b v="1"/>
    <s v="theater/plays"/>
    <n v="85.21"/>
    <x v="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s v="GB"/>
    <s v="GBP"/>
    <n v="1470092340"/>
    <n v="1467973256"/>
    <b v="0"/>
    <n v="46"/>
    <b v="1"/>
    <s v="theater/plays"/>
    <n v="76.650000000000006"/>
    <x v="0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s v="US"/>
    <s v="USD"/>
    <n v="1466707620"/>
    <n v="1464979620"/>
    <b v="0"/>
    <n v="30"/>
    <b v="1"/>
    <s v="theater/plays"/>
    <n v="65.17"/>
    <x v="0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s v="US"/>
    <s v="USD"/>
    <n v="1448074800"/>
    <n v="1444874768"/>
    <b v="0"/>
    <n v="64"/>
    <b v="1"/>
    <s v="theater/plays"/>
    <n v="93.76"/>
    <x v="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s v="US"/>
    <s v="USD"/>
    <n v="1418244552"/>
    <n v="1415652552"/>
    <b v="0"/>
    <n v="15"/>
    <b v="1"/>
    <s v="theater/plays"/>
    <n v="133.33000000000001"/>
    <x v="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s v="US"/>
    <s v="USD"/>
    <n v="1417620506"/>
    <n v="1415028506"/>
    <b v="0"/>
    <n v="41"/>
    <b v="1"/>
    <s v="theater/plays"/>
    <n v="51.22"/>
    <x v="0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s v="US"/>
    <s v="USD"/>
    <n v="1418581088"/>
    <n v="1415125088"/>
    <b v="0"/>
    <n v="35"/>
    <b v="1"/>
    <s v="theater/plays"/>
    <n v="100.17"/>
    <x v="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s v="GB"/>
    <s v="GBP"/>
    <n v="1434625441"/>
    <n v="1432033441"/>
    <b v="0"/>
    <n v="45"/>
    <b v="1"/>
    <s v="theater/plays"/>
    <n v="34.6"/>
    <x v="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s v="US"/>
    <s v="USD"/>
    <n v="1464960682"/>
    <n v="1462368682"/>
    <b v="0"/>
    <n v="62"/>
    <b v="1"/>
    <s v="theater/plays"/>
    <n v="184.68"/>
    <x v="0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s v="US"/>
    <s v="USD"/>
    <n v="1405017345"/>
    <n v="1403721345"/>
    <b v="0"/>
    <n v="22"/>
    <b v="1"/>
    <s v="theater/plays"/>
    <n v="69.819999999999993"/>
    <x v="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s v="US"/>
    <s v="USD"/>
    <n v="1407536880"/>
    <n v="1404997548"/>
    <b v="0"/>
    <n v="18"/>
    <b v="1"/>
    <s v="theater/plays"/>
    <n v="61.94"/>
    <x v="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s v="GB"/>
    <s v="GBP"/>
    <n v="1462565855"/>
    <n v="1458245855"/>
    <b v="0"/>
    <n v="12"/>
    <b v="1"/>
    <s v="theater/plays"/>
    <n v="41.67"/>
    <x v="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s v="US"/>
    <s v="USD"/>
    <n v="1415234760"/>
    <n v="1413065230"/>
    <b v="0"/>
    <n v="44"/>
    <b v="1"/>
    <s v="theater/plays"/>
    <n v="36.07"/>
    <x v="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s v="GB"/>
    <s v="GBP"/>
    <n v="1406470645"/>
    <n v="1403878645"/>
    <b v="0"/>
    <n v="27"/>
    <b v="1"/>
    <s v="theater/plays"/>
    <n v="29"/>
    <x v="0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s v="GB"/>
    <s v="GBP"/>
    <n v="1433009400"/>
    <n v="1431795944"/>
    <b v="0"/>
    <n v="38"/>
    <b v="1"/>
    <s v="theater/plays"/>
    <n v="24.21"/>
    <x v="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s v="US"/>
    <s v="USD"/>
    <n v="1401595140"/>
    <n v="1399286589"/>
    <b v="0"/>
    <n v="28"/>
    <b v="1"/>
    <s v="theater/plays"/>
    <n v="55.89"/>
    <x v="0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s v="GB"/>
    <s v="GBP"/>
    <n v="1455832800"/>
    <n v="1452338929"/>
    <b v="0"/>
    <n v="24"/>
    <b v="1"/>
    <s v="theater/plays"/>
    <n v="11.67"/>
    <x v="0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s v="US"/>
    <s v="USD"/>
    <n v="1416589200"/>
    <n v="1414605776"/>
    <b v="0"/>
    <n v="65"/>
    <b v="1"/>
    <s v="theater/plays"/>
    <n v="68.349999999999994"/>
    <x v="0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s v="GB"/>
    <s v="GBP"/>
    <n v="1424556325"/>
    <n v="1421964325"/>
    <b v="0"/>
    <n v="46"/>
    <b v="1"/>
    <s v="theater/plays"/>
    <n v="27.07"/>
    <x v="0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s v="US"/>
    <s v="USD"/>
    <n v="1409266414"/>
    <n v="1405378414"/>
    <b v="0"/>
    <n v="85"/>
    <b v="1"/>
    <s v="theater/plays"/>
    <n v="118.13"/>
    <x v="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s v="GB"/>
    <s v="GBP"/>
    <n v="1438968146"/>
    <n v="1436376146"/>
    <b v="0"/>
    <n v="66"/>
    <b v="1"/>
    <s v="theater/plays"/>
    <n v="44.76"/>
    <x v="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s v="US"/>
    <s v="USD"/>
    <n v="1447295460"/>
    <n v="1444747843"/>
    <b v="0"/>
    <n v="165"/>
    <b v="1"/>
    <s v="theater/plays"/>
    <n v="99.79"/>
    <x v="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s v="GB"/>
    <s v="GBP"/>
    <n v="1435230324"/>
    <n v="1432638324"/>
    <b v="0"/>
    <n v="17"/>
    <b v="1"/>
    <s v="theater/plays"/>
    <n v="117.65"/>
    <x v="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s v="US"/>
    <s v="USD"/>
    <n v="1434542702"/>
    <n v="1432814702"/>
    <b v="0"/>
    <n v="3"/>
    <b v="1"/>
    <s v="theater/plays"/>
    <n v="203.33"/>
    <x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s v="GB"/>
    <s v="GBP"/>
    <n v="1456876740"/>
    <n v="1455063886"/>
    <b v="0"/>
    <n v="17"/>
    <b v="1"/>
    <s v="theater/plays"/>
    <n v="28.32"/>
    <x v="0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s v="US"/>
    <s v="USD"/>
    <n v="1405511376"/>
    <n v="1401623376"/>
    <b v="0"/>
    <n v="91"/>
    <b v="1"/>
    <s v="theater/plays"/>
    <n v="110.23"/>
    <x v="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s v="GB"/>
    <s v="GBP"/>
    <n v="1404641289"/>
    <n v="1402049289"/>
    <b v="0"/>
    <n v="67"/>
    <b v="1"/>
    <s v="theater/plays"/>
    <n v="31.97"/>
    <x v="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s v="US"/>
    <s v="USD"/>
    <n v="1405727304"/>
    <n v="1403135304"/>
    <b v="0"/>
    <n v="18"/>
    <b v="1"/>
    <s v="theater/plays"/>
    <n v="58.61"/>
    <x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s v="GB"/>
    <s v="GBP"/>
    <n v="1469998680"/>
    <n v="1466710358"/>
    <b v="0"/>
    <n v="21"/>
    <b v="1"/>
    <s v="theater/plays"/>
    <n v="29.43"/>
    <x v="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s v="US"/>
    <s v="USD"/>
    <n v="1465196400"/>
    <n v="1462841990"/>
    <b v="0"/>
    <n v="40"/>
    <b v="1"/>
    <s v="theater/plays"/>
    <n v="81.38"/>
    <x v="0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s v="US"/>
    <s v="USD"/>
    <n v="1444264372"/>
    <n v="1442536372"/>
    <b v="0"/>
    <n v="78"/>
    <b v="1"/>
    <s v="theater/plays"/>
    <n v="199.17"/>
    <x v="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s v="GB"/>
    <s v="GBP"/>
    <n v="1411858862"/>
    <n v="1409266862"/>
    <b v="0"/>
    <n v="26"/>
    <b v="1"/>
    <s v="theater/plays"/>
    <n v="115.38"/>
    <x v="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s v="US"/>
    <s v="USD"/>
    <n v="1425099540"/>
    <n v="1424280938"/>
    <b v="0"/>
    <n v="14"/>
    <b v="1"/>
    <s v="theater/plays"/>
    <n v="46.43"/>
    <x v="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s v="US"/>
    <s v="USD"/>
    <n v="1480579140"/>
    <n v="1478030325"/>
    <b v="0"/>
    <n v="44"/>
    <b v="1"/>
    <s v="theater/plays"/>
    <n v="70.569999999999993"/>
    <x v="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s v="US"/>
    <s v="USD"/>
    <n v="1460935800"/>
    <n v="1459999656"/>
    <b v="0"/>
    <n v="9"/>
    <b v="1"/>
    <s v="theater/plays"/>
    <n v="22.22"/>
    <x v="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s v="GB"/>
    <s v="GBP"/>
    <n v="1429813800"/>
    <n v="1427363645"/>
    <b v="0"/>
    <n v="30"/>
    <b v="1"/>
    <s v="theater/plays"/>
    <n v="159.47"/>
    <x v="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s v="US"/>
    <s v="USD"/>
    <n v="1414284180"/>
    <n v="1410558948"/>
    <b v="0"/>
    <n v="45"/>
    <b v="1"/>
    <s v="theater/plays"/>
    <n v="37.78"/>
    <x v="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s v="US"/>
    <s v="USD"/>
    <n v="1400875307"/>
    <n v="1398283307"/>
    <b v="0"/>
    <n v="56"/>
    <b v="1"/>
    <s v="theater/plays"/>
    <n v="72.05"/>
    <x v="0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s v="IE"/>
    <s v="EUR"/>
    <n v="1459978200"/>
    <n v="1458416585"/>
    <b v="0"/>
    <n v="46"/>
    <b v="1"/>
    <s v="theater/plays"/>
    <n v="63.7"/>
    <x v="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s v="GB"/>
    <s v="GBP"/>
    <n v="1455408000"/>
    <n v="1454638202"/>
    <b v="0"/>
    <n v="34"/>
    <b v="1"/>
    <s v="theater/plays"/>
    <n v="28.41"/>
    <x v="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s v="US"/>
    <s v="USD"/>
    <n v="1425495563"/>
    <n v="1422903563"/>
    <b v="0"/>
    <n v="98"/>
    <b v="1"/>
    <s v="theater/plays"/>
    <n v="103.21"/>
    <x v="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s v="GB"/>
    <s v="GBP"/>
    <n v="1450051200"/>
    <n v="1447594176"/>
    <b v="0"/>
    <n v="46"/>
    <b v="1"/>
    <s v="theater/plays"/>
    <n v="71.150000000000006"/>
    <x v="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s v="US"/>
    <s v="USD"/>
    <n v="1429912341"/>
    <n v="1427320341"/>
    <b v="0"/>
    <n v="10"/>
    <b v="1"/>
    <s v="theater/plays"/>
    <n v="35"/>
    <x v="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s v="US"/>
    <s v="USD"/>
    <n v="1423119540"/>
    <n v="1421252084"/>
    <b v="0"/>
    <n v="76"/>
    <b v="1"/>
    <s v="theater/plays"/>
    <n v="81.78"/>
    <x v="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s v="US"/>
    <s v="USD"/>
    <n v="1412434136"/>
    <n v="1409669336"/>
    <b v="0"/>
    <n v="104"/>
    <b v="1"/>
    <s v="theater/plays"/>
    <n v="297.02999999999997"/>
    <x v="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s v="US"/>
    <s v="USD"/>
    <n v="1411264800"/>
    <n v="1409620903"/>
    <b v="0"/>
    <n v="87"/>
    <b v="1"/>
    <s v="theater/plays"/>
    <n v="46.61"/>
    <x v="0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s v="GB"/>
    <s v="GBP"/>
    <n v="1404314952"/>
    <n v="1401722952"/>
    <b v="0"/>
    <n v="29"/>
    <b v="1"/>
    <s v="theater/plays"/>
    <n v="51.72"/>
    <x v="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s v="GB"/>
    <s v="GBP"/>
    <n v="1425142800"/>
    <n v="1422983847"/>
    <b v="0"/>
    <n v="51"/>
    <b v="1"/>
    <s v="theater/plays"/>
    <n v="40.29"/>
    <x v="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s v="GB"/>
    <s v="GBP"/>
    <n v="1478046661"/>
    <n v="1476837061"/>
    <b v="0"/>
    <n v="12"/>
    <b v="1"/>
    <s v="theater/plays"/>
    <n v="16.25"/>
    <x v="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s v="GB"/>
    <s v="GBP"/>
    <n v="1406760101"/>
    <n v="1404168101"/>
    <b v="0"/>
    <n v="72"/>
    <b v="1"/>
    <s v="theater/plays"/>
    <n v="30.15"/>
    <x v="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s v="US"/>
    <s v="USD"/>
    <n v="1408383153"/>
    <n v="1405791153"/>
    <b v="0"/>
    <n v="21"/>
    <b v="1"/>
    <s v="theater/plays"/>
    <n v="95.24"/>
    <x v="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s v="US"/>
    <s v="USD"/>
    <n v="1454709600"/>
    <n v="1452520614"/>
    <b v="0"/>
    <n v="42"/>
    <b v="1"/>
    <s v="theater/plays"/>
    <n v="52.21"/>
    <x v="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s v="US"/>
    <s v="USD"/>
    <n v="1402974000"/>
    <n v="1400290255"/>
    <b v="0"/>
    <n v="71"/>
    <b v="1"/>
    <s v="theater/plays"/>
    <n v="134.15"/>
    <x v="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s v="US"/>
    <s v="USD"/>
    <n v="1404983269"/>
    <n v="1402391269"/>
    <b v="0"/>
    <n v="168"/>
    <b v="1"/>
    <s v="theater/plays"/>
    <n v="62.83"/>
    <x v="0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s v="US"/>
    <s v="USD"/>
    <n v="1470538800"/>
    <n v="1469112493"/>
    <b v="0"/>
    <n v="19"/>
    <b v="1"/>
    <s v="theater/plays"/>
    <n v="58.95"/>
    <x v="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s v="US"/>
    <s v="USD"/>
    <n v="1408638480"/>
    <n v="1406811593"/>
    <b v="0"/>
    <n v="37"/>
    <b v="1"/>
    <s v="theater/plays"/>
    <n v="143.11000000000001"/>
    <x v="0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s v="US"/>
    <s v="USD"/>
    <n v="1440003820"/>
    <n v="1437411820"/>
    <b v="0"/>
    <n v="36"/>
    <b v="1"/>
    <s v="theater/plays"/>
    <n v="84.17"/>
    <x v="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s v="GB"/>
    <s v="GBP"/>
    <n v="1430600400"/>
    <n v="1428358567"/>
    <b v="0"/>
    <n v="14"/>
    <b v="1"/>
    <s v="theater/plays"/>
    <n v="186.07"/>
    <x v="0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s v="US"/>
    <s v="USD"/>
    <n v="1453179540"/>
    <n v="1452030730"/>
    <b v="0"/>
    <n v="18"/>
    <b v="1"/>
    <s v="theater/plays"/>
    <n v="89.79"/>
    <x v="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s v="US"/>
    <s v="USD"/>
    <n v="1405095300"/>
    <n v="1403146628"/>
    <b v="0"/>
    <n v="82"/>
    <b v="1"/>
    <s v="theater/plays"/>
    <n v="64.16"/>
    <x v="0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s v="US"/>
    <s v="USD"/>
    <n v="1447445820"/>
    <n v="1445077121"/>
    <b v="0"/>
    <n v="43"/>
    <b v="1"/>
    <s v="theater/plays"/>
    <n v="59.65"/>
    <x v="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s v="US"/>
    <s v="USD"/>
    <n v="1433016672"/>
    <n v="1430424672"/>
    <b v="0"/>
    <n v="8"/>
    <b v="1"/>
    <s v="theater/plays"/>
    <n v="31.25"/>
    <x v="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s v="US"/>
    <s v="USD"/>
    <n v="1410266146"/>
    <n v="1407674146"/>
    <b v="0"/>
    <n v="45"/>
    <b v="1"/>
    <s v="theater/plays"/>
    <n v="41.22"/>
    <x v="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s v="AU"/>
    <s v="AUD"/>
    <n v="1465394340"/>
    <n v="1464677986"/>
    <b v="0"/>
    <n v="20"/>
    <b v="1"/>
    <s v="theater/plays"/>
    <n v="43.35"/>
    <x v="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s v="GB"/>
    <s v="GBP"/>
    <n v="1445604236"/>
    <n v="1443185036"/>
    <b v="0"/>
    <n v="31"/>
    <b v="1"/>
    <s v="theater/plays"/>
    <n v="64.52"/>
    <x v="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s v="GB"/>
    <s v="GBP"/>
    <n v="1423138800"/>
    <n v="1421092725"/>
    <b v="0"/>
    <n v="25"/>
    <b v="1"/>
    <s v="theater/plays"/>
    <n v="43.28"/>
    <x v="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s v="US"/>
    <s v="USD"/>
    <n v="1458332412"/>
    <n v="1454448012"/>
    <b v="0"/>
    <n v="14"/>
    <b v="1"/>
    <s v="theater/plays"/>
    <n v="77"/>
    <x v="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s v="US"/>
    <s v="USD"/>
    <n v="1418784689"/>
    <n v="1416192689"/>
    <b v="0"/>
    <n v="45"/>
    <b v="1"/>
    <s v="theater/plays"/>
    <n v="51.22"/>
    <x v="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s v="US"/>
    <s v="USD"/>
    <n v="1468036800"/>
    <n v="1465607738"/>
    <b v="0"/>
    <n v="20"/>
    <b v="1"/>
    <s v="theater/plays"/>
    <n v="68.25"/>
    <x v="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s v="GB"/>
    <s v="GBP"/>
    <n v="1427990071"/>
    <n v="1422809671"/>
    <b v="0"/>
    <n v="39"/>
    <b v="1"/>
    <s v="theater/plays"/>
    <n v="19.489999999999998"/>
    <x v="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s v="US"/>
    <s v="USD"/>
    <n v="1429636927"/>
    <n v="1427304127"/>
    <b v="0"/>
    <n v="16"/>
    <b v="1"/>
    <s v="theater/plays"/>
    <n v="41.13"/>
    <x v="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s v="US"/>
    <s v="USD"/>
    <n v="1406087940"/>
    <n v="1404141626"/>
    <b v="0"/>
    <n v="37"/>
    <b v="1"/>
    <s v="theater/plays"/>
    <n v="41.41"/>
    <x v="0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s v="GB"/>
    <s v="GBP"/>
    <n v="1471130956"/>
    <n v="1465946956"/>
    <b v="0"/>
    <n v="14"/>
    <b v="1"/>
    <s v="theater/plays"/>
    <n v="27.5"/>
    <x v="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s v="GB"/>
    <s v="GBP"/>
    <n v="1406825159"/>
    <n v="1404233159"/>
    <b v="0"/>
    <n v="21"/>
    <b v="1"/>
    <s v="theater/plays"/>
    <n v="33.57"/>
    <x v="0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s v="US"/>
    <s v="USD"/>
    <n v="1476381627"/>
    <n v="1473789627"/>
    <b v="0"/>
    <n v="69"/>
    <b v="1"/>
    <s v="theater/plays"/>
    <n v="145.87"/>
    <x v="0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s v="US"/>
    <s v="USD"/>
    <n v="1406876340"/>
    <n v="1404190567"/>
    <b v="0"/>
    <n v="16"/>
    <b v="1"/>
    <s v="theater/plays"/>
    <n v="358.69"/>
    <x v="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s v="US"/>
    <s v="USD"/>
    <n v="1423720740"/>
    <n v="1421081857"/>
    <b v="0"/>
    <n v="55"/>
    <b v="1"/>
    <s v="theater/plays"/>
    <n v="50.98"/>
    <x v="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s v="US"/>
    <s v="USD"/>
    <n v="1422937620"/>
    <n v="1420606303"/>
    <b v="0"/>
    <n v="27"/>
    <b v="1"/>
    <s v="theater/plays"/>
    <n v="45.04"/>
    <x v="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s v="GB"/>
    <s v="GBP"/>
    <n v="1463743860"/>
    <n v="1461151860"/>
    <b v="0"/>
    <n v="36"/>
    <b v="1"/>
    <s v="theater/plays"/>
    <n v="17.53"/>
    <x v="0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s v="GB"/>
    <s v="GBP"/>
    <n v="1408106352"/>
    <n v="1406896752"/>
    <b v="0"/>
    <n v="19"/>
    <b v="1"/>
    <s v="theater/plays"/>
    <n v="50"/>
    <x v="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s v="US"/>
    <s v="USD"/>
    <n v="1477710000"/>
    <n v="1475248279"/>
    <b v="0"/>
    <n v="12"/>
    <b v="1"/>
    <s v="theater/plays"/>
    <n v="57.92"/>
    <x v="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s v="US"/>
    <s v="USD"/>
    <n v="1436551200"/>
    <n v="1435181628"/>
    <b v="0"/>
    <n v="17"/>
    <b v="1"/>
    <s v="theater/plays"/>
    <n v="29.71"/>
    <x v="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s v="CA"/>
    <s v="CAD"/>
    <n v="1476158340"/>
    <n v="1472594585"/>
    <b v="0"/>
    <n v="114"/>
    <b v="1"/>
    <s v="theater/plays"/>
    <n v="90.68"/>
    <x v="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s v="US"/>
    <s v="USD"/>
    <n v="1471921637"/>
    <n v="1469329637"/>
    <b v="0"/>
    <n v="93"/>
    <b v="1"/>
    <s v="theater/plays"/>
    <n v="55.01"/>
    <x v="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s v="GB"/>
    <s v="GBP"/>
    <n v="1439136000"/>
    <n v="1436972472"/>
    <b v="0"/>
    <n v="36"/>
    <b v="1"/>
    <s v="theater/plays"/>
    <n v="57.22"/>
    <x v="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s v="US"/>
    <s v="USD"/>
    <n v="1461108450"/>
    <n v="1455928050"/>
    <b v="0"/>
    <n v="61"/>
    <b v="1"/>
    <s v="theater/plays"/>
    <n v="72.95"/>
    <x v="0"/>
    <x v="1"/>
    <s v="plays"/>
    <x v="3466"/>
    <d v="2016-04-19T23:27:30"/>
  </r>
  <r>
    <n v="3467"/>
    <s v="Venus in Fur, Los Angeles."/>
    <s v="Venus in Fur, By David Ives."/>
    <n v="3000"/>
    <n v="3030"/>
    <n v="101"/>
    <s v="US"/>
    <s v="USD"/>
    <n v="1426864032"/>
    <n v="1424275632"/>
    <b v="0"/>
    <n v="47"/>
    <b v="1"/>
    <s v="theater/plays"/>
    <n v="64.47"/>
    <x v="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s v="US"/>
    <s v="USD"/>
    <n v="1474426800"/>
    <n v="1471976529"/>
    <b v="0"/>
    <n v="17"/>
    <b v="1"/>
    <s v="theater/plays"/>
    <n v="716.35"/>
    <x v="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s v="US"/>
    <s v="USD"/>
    <n v="1461857045"/>
    <n v="1459265045"/>
    <b v="0"/>
    <n v="63"/>
    <b v="1"/>
    <s v="theater/plays"/>
    <n v="50.4"/>
    <x v="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s v="US"/>
    <s v="USD"/>
    <n v="1468618680"/>
    <n v="1465345902"/>
    <b v="0"/>
    <n v="9"/>
    <b v="1"/>
    <s v="theater/plays"/>
    <n v="41.67"/>
    <x v="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s v="GB"/>
    <s v="GBP"/>
    <n v="1409515200"/>
    <n v="1405971690"/>
    <b v="0"/>
    <n v="30"/>
    <b v="1"/>
    <s v="theater/plays"/>
    <n v="35.770000000000003"/>
    <x v="0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s v="US"/>
    <s v="USD"/>
    <n v="1415253540"/>
    <n v="1413432331"/>
    <b v="0"/>
    <n v="23"/>
    <b v="1"/>
    <s v="theater/plays"/>
    <n v="88.74"/>
    <x v="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s v="US"/>
    <s v="USD"/>
    <n v="1426883220"/>
    <n v="1425067296"/>
    <b v="0"/>
    <n v="33"/>
    <b v="1"/>
    <s v="theater/plays"/>
    <n v="148.47999999999999"/>
    <x v="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s v="GB"/>
    <s v="GBP"/>
    <n v="1469016131"/>
    <n v="1466424131"/>
    <b v="0"/>
    <n v="39"/>
    <b v="1"/>
    <s v="theater/plays"/>
    <n v="51.79"/>
    <x v="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s v="GB"/>
    <s v="GBP"/>
    <n v="1414972800"/>
    <n v="1412629704"/>
    <b v="0"/>
    <n v="17"/>
    <b v="1"/>
    <s v="theater/plays"/>
    <n v="20"/>
    <x v="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s v="US"/>
    <s v="USD"/>
    <n v="1414378800"/>
    <n v="1412836990"/>
    <b v="0"/>
    <n v="6"/>
    <b v="1"/>
    <s v="theater/plays"/>
    <n v="52"/>
    <x v="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s v="US"/>
    <s v="USD"/>
    <n v="1431831600"/>
    <n v="1430761243"/>
    <b v="0"/>
    <n v="39"/>
    <b v="1"/>
    <s v="theater/plays"/>
    <n v="53.23"/>
    <x v="0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s v="US"/>
    <s v="USD"/>
    <n v="1426539600"/>
    <n v="1424296822"/>
    <b v="0"/>
    <n v="57"/>
    <b v="1"/>
    <s v="theater/plays"/>
    <n v="39.6"/>
    <x v="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s v="GB"/>
    <s v="GBP"/>
    <n v="1403382680"/>
    <n v="1400790680"/>
    <b v="0"/>
    <n v="56"/>
    <b v="1"/>
    <s v="theater/plays"/>
    <n v="34.25"/>
    <x v="0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s v="US"/>
    <s v="USD"/>
    <n v="1436562000"/>
    <n v="1434440227"/>
    <b v="0"/>
    <n v="13"/>
    <b v="1"/>
    <s v="theater/plays"/>
    <n v="164.62"/>
    <x v="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s v="AU"/>
    <s v="AUD"/>
    <n v="1420178188"/>
    <n v="1418709388"/>
    <b v="0"/>
    <n v="95"/>
    <b v="1"/>
    <s v="theater/plays"/>
    <n v="125.05"/>
    <x v="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s v="GB"/>
    <s v="GBP"/>
    <n v="1404671466"/>
    <n v="1402079466"/>
    <b v="0"/>
    <n v="80"/>
    <b v="1"/>
    <s v="theater/plays"/>
    <n v="51.88"/>
    <x v="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s v="US"/>
    <s v="USD"/>
    <n v="1404403381"/>
    <n v="1401811381"/>
    <b v="0"/>
    <n v="133"/>
    <b v="1"/>
    <s v="theater/plays"/>
    <n v="40.29"/>
    <x v="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s v="US"/>
    <s v="USD"/>
    <n v="1466014499"/>
    <n v="1463422499"/>
    <b v="0"/>
    <n v="44"/>
    <b v="1"/>
    <s v="theater/plays"/>
    <n v="64.91"/>
    <x v="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s v="US"/>
    <s v="USD"/>
    <n v="1454431080"/>
    <n v="1451839080"/>
    <b v="0"/>
    <n v="30"/>
    <b v="1"/>
    <s v="theater/plays"/>
    <n v="55.33"/>
    <x v="0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s v="US"/>
    <s v="USD"/>
    <n v="1433314740"/>
    <n v="1430600401"/>
    <b v="0"/>
    <n v="56"/>
    <b v="1"/>
    <s v="theater/plays"/>
    <n v="83.14"/>
    <x v="0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s v="GB"/>
    <s v="GBP"/>
    <n v="1435185252"/>
    <n v="1432593252"/>
    <b v="0"/>
    <n v="66"/>
    <b v="1"/>
    <s v="theater/plays"/>
    <n v="38.71"/>
    <x v="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s v="US"/>
    <s v="USD"/>
    <n v="1429286400"/>
    <n v="1427221560"/>
    <b v="0"/>
    <n v="29"/>
    <b v="1"/>
    <s v="theater/plays"/>
    <n v="125.38"/>
    <x v="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s v="GB"/>
    <s v="GBP"/>
    <n v="1400965200"/>
    <n v="1398352531"/>
    <b v="0"/>
    <n v="72"/>
    <b v="1"/>
    <s v="theater/plays"/>
    <n v="78.260000000000005"/>
    <x v="0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s v="US"/>
    <s v="USD"/>
    <n v="1460574924"/>
    <n v="1457982924"/>
    <b v="0"/>
    <n v="27"/>
    <b v="1"/>
    <s v="theater/plays"/>
    <n v="47.22"/>
    <x v="0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s v="US"/>
    <s v="USD"/>
    <n v="1431928784"/>
    <n v="1430114384"/>
    <b v="0"/>
    <n v="10"/>
    <b v="1"/>
    <s v="theater/plays"/>
    <n v="79.099999999999994"/>
    <x v="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s v="US"/>
    <s v="USD"/>
    <n v="1445818397"/>
    <n v="1442794397"/>
    <b v="0"/>
    <n v="35"/>
    <b v="1"/>
    <s v="theater/plays"/>
    <n v="114.29"/>
    <x v="0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s v="US"/>
    <s v="USD"/>
    <n v="1408252260"/>
    <n v="1406580436"/>
    <b v="0"/>
    <n v="29"/>
    <b v="1"/>
    <s v="theater/plays"/>
    <n v="51.72"/>
    <x v="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s v="US"/>
    <s v="USD"/>
    <n v="1480140000"/>
    <n v="1479186575"/>
    <b v="0"/>
    <n v="13"/>
    <b v="1"/>
    <s v="theater/plays"/>
    <n v="30.77"/>
    <x v="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s v="CA"/>
    <s v="CAD"/>
    <n v="1414862280"/>
    <n v="1412360309"/>
    <b v="0"/>
    <n v="72"/>
    <b v="1"/>
    <s v="theater/plays"/>
    <n v="74.209999999999994"/>
    <x v="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s v="US"/>
    <s v="USD"/>
    <n v="1473625166"/>
    <n v="1470169166"/>
    <b v="0"/>
    <n v="78"/>
    <b v="1"/>
    <s v="theater/plays"/>
    <n v="47.85"/>
    <x v="0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s v="US"/>
    <s v="USD"/>
    <n v="1464904800"/>
    <n v="1463852904"/>
    <b v="0"/>
    <n v="49"/>
    <b v="1"/>
    <s v="theater/plays"/>
    <n v="34.409999999999997"/>
    <x v="0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s v="CA"/>
    <s v="CAD"/>
    <n v="1464471840"/>
    <n v="1459309704"/>
    <b v="0"/>
    <n v="42"/>
    <b v="1"/>
    <s v="theater/plays"/>
    <n v="40.24"/>
    <x v="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s v="US"/>
    <s v="USD"/>
    <n v="1435733940"/>
    <n v="1431046325"/>
    <b v="0"/>
    <n v="35"/>
    <b v="1"/>
    <s v="theater/plays"/>
    <n v="60.29"/>
    <x v="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s v="US"/>
    <s v="USD"/>
    <n v="1457326740"/>
    <n v="1455919438"/>
    <b v="0"/>
    <n v="42"/>
    <b v="1"/>
    <s v="theater/plays"/>
    <n v="25.31"/>
    <x v="0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s v="GB"/>
    <s v="GBP"/>
    <n v="1441995595"/>
    <n v="1439835595"/>
    <b v="0"/>
    <n v="42"/>
    <b v="1"/>
    <s v="theater/plays"/>
    <n v="35.950000000000003"/>
    <x v="0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s v="US"/>
    <s v="USD"/>
    <n v="1458100740"/>
    <n v="1456862924"/>
    <b v="0"/>
    <n v="31"/>
    <b v="1"/>
    <s v="theater/plays"/>
    <n v="136"/>
    <x v="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s v="GB"/>
    <s v="GBP"/>
    <n v="1469359728"/>
    <n v="1466767728"/>
    <b v="0"/>
    <n v="38"/>
    <b v="1"/>
    <s v="theater/plays"/>
    <n v="70.760000000000005"/>
    <x v="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s v="US"/>
    <s v="USD"/>
    <n v="1447959491"/>
    <n v="1445363891"/>
    <b v="0"/>
    <n v="8"/>
    <b v="1"/>
    <s v="theater/plays"/>
    <n v="125"/>
    <x v="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s v="US"/>
    <s v="USD"/>
    <n v="1399953600"/>
    <n v="1398983245"/>
    <b v="0"/>
    <n v="39"/>
    <b v="1"/>
    <s v="theater/plays"/>
    <n v="66.510000000000005"/>
    <x v="0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s v="US"/>
    <s v="USD"/>
    <n v="1408815440"/>
    <n v="1404927440"/>
    <b v="0"/>
    <n v="29"/>
    <b v="1"/>
    <s v="theater/plays"/>
    <n v="105"/>
    <x v="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s v="US"/>
    <s v="USD"/>
    <n v="1464732537"/>
    <n v="1462140537"/>
    <b v="0"/>
    <n v="72"/>
    <b v="1"/>
    <s v="theater/plays"/>
    <n v="145"/>
    <x v="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s v="GB"/>
    <s v="GBP"/>
    <n v="1462914000"/>
    <n v="1460914253"/>
    <b v="0"/>
    <n v="15"/>
    <b v="1"/>
    <s v="theater/plays"/>
    <n v="12"/>
    <x v="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s v="US"/>
    <s v="USD"/>
    <n v="1416545700"/>
    <n v="1415392666"/>
    <b v="0"/>
    <n v="33"/>
    <b v="1"/>
    <s v="theater/plays"/>
    <n v="96.67"/>
    <x v="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s v="US"/>
    <s v="USD"/>
    <n v="1404312846"/>
    <n v="1402584846"/>
    <b v="0"/>
    <n v="15"/>
    <b v="1"/>
    <s v="theater/plays"/>
    <n v="60.33"/>
    <x v="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s v="GB"/>
    <s v="GBP"/>
    <n v="1415385000"/>
    <n v="1413406695"/>
    <b v="0"/>
    <n v="19"/>
    <b v="1"/>
    <s v="theater/plays"/>
    <n v="79.89"/>
    <x v="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s v="GB"/>
    <s v="GBP"/>
    <n v="1429789992"/>
    <n v="1424609592"/>
    <b v="0"/>
    <n v="17"/>
    <b v="1"/>
    <s v="theater/plays"/>
    <n v="58.82"/>
    <x v="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s v="US"/>
    <s v="USD"/>
    <n v="1401857940"/>
    <n v="1400725112"/>
    <b v="0"/>
    <n v="44"/>
    <b v="1"/>
    <s v="theater/plays"/>
    <n v="75.34"/>
    <x v="0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s v="US"/>
    <s v="USD"/>
    <n v="1422853140"/>
    <n v="1421439552"/>
    <b v="0"/>
    <n v="10"/>
    <b v="1"/>
    <s v="theater/plays"/>
    <n v="55"/>
    <x v="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s v="US"/>
    <s v="USD"/>
    <n v="1433097171"/>
    <n v="1430505171"/>
    <b v="0"/>
    <n v="46"/>
    <b v="1"/>
    <s v="theater/plays"/>
    <n v="66.959999999999994"/>
    <x v="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s v="US"/>
    <s v="USD"/>
    <n v="1410145200"/>
    <n v="1407197670"/>
    <b v="0"/>
    <n v="11"/>
    <b v="1"/>
    <s v="theater/plays"/>
    <n v="227.27"/>
    <x v="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s v="GB"/>
    <s v="GBP"/>
    <n v="1404471600"/>
    <n v="1401910634"/>
    <b v="0"/>
    <n v="13"/>
    <b v="1"/>
    <s v="theater/plays"/>
    <n v="307.69"/>
    <x v="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s v="US"/>
    <s v="USD"/>
    <n v="1412259660"/>
    <n v="1410461299"/>
    <b v="0"/>
    <n v="33"/>
    <b v="1"/>
    <s v="theater/plays"/>
    <n v="50.02"/>
    <x v="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s v="GB"/>
    <s v="GBP"/>
    <n v="1425478950"/>
    <n v="1422886950"/>
    <b v="0"/>
    <n v="28"/>
    <b v="1"/>
    <s v="theater/plays"/>
    <n v="72.39"/>
    <x v="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s v="GB"/>
    <s v="GBP"/>
    <n v="1441547220"/>
    <n v="1439322412"/>
    <b v="0"/>
    <n v="21"/>
    <b v="1"/>
    <s v="theater/plays"/>
    <n v="95.95"/>
    <x v="0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s v="US"/>
    <s v="USD"/>
    <n v="1411980020"/>
    <n v="1409388020"/>
    <b v="0"/>
    <n v="13"/>
    <b v="1"/>
    <s v="theater/plays"/>
    <n v="45.62"/>
    <x v="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s v="GB"/>
    <s v="GBP"/>
    <n v="1442311560"/>
    <n v="1439924246"/>
    <b v="0"/>
    <n v="34"/>
    <b v="1"/>
    <s v="theater/plays"/>
    <n v="41.03"/>
    <x v="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s v="GB"/>
    <s v="GBP"/>
    <n v="1474844400"/>
    <n v="1469871148"/>
    <b v="0"/>
    <n v="80"/>
    <b v="1"/>
    <s v="theater/plays"/>
    <n v="56.83"/>
    <x v="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s v="US"/>
    <s v="USD"/>
    <n v="1410580800"/>
    <n v="1409336373"/>
    <b v="0"/>
    <n v="74"/>
    <b v="1"/>
    <s v="theater/plays"/>
    <n v="137.24"/>
    <x v="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s v="US"/>
    <s v="USD"/>
    <n v="1439136000"/>
    <n v="1438188106"/>
    <b v="0"/>
    <n v="7"/>
    <b v="1"/>
    <s v="theater/plays"/>
    <n v="75.709999999999994"/>
    <x v="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s v="US"/>
    <s v="USD"/>
    <n v="1461823140"/>
    <n v="1459411371"/>
    <b v="0"/>
    <n v="34"/>
    <b v="1"/>
    <s v="theater/plays"/>
    <n v="99"/>
    <x v="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s v="US"/>
    <s v="USD"/>
    <n v="1436587140"/>
    <n v="1434069205"/>
    <b v="0"/>
    <n v="86"/>
    <b v="1"/>
    <s v="theater/plays"/>
    <n v="81.569999999999993"/>
    <x v="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s v="GB"/>
    <s v="GBP"/>
    <n v="1484740918"/>
    <n v="1483012918"/>
    <b v="0"/>
    <n v="37"/>
    <b v="1"/>
    <s v="theater/plays"/>
    <n v="45.11"/>
    <x v="0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s v="US"/>
    <s v="USD"/>
    <n v="1436749200"/>
    <n v="1434997018"/>
    <b v="0"/>
    <n v="18"/>
    <b v="1"/>
    <s v="theater/plays"/>
    <n v="36.67"/>
    <x v="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s v="GB"/>
    <s v="GBP"/>
    <n v="1460318400"/>
    <n v="1457881057"/>
    <b v="0"/>
    <n v="22"/>
    <b v="1"/>
    <s v="theater/plays"/>
    <n v="125"/>
    <x v="0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s v="US"/>
    <s v="USD"/>
    <n v="1467301334"/>
    <n v="1464709334"/>
    <b v="0"/>
    <n v="26"/>
    <b v="1"/>
    <s v="theater/plays"/>
    <n v="49.23"/>
    <x v="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s v="US"/>
    <s v="USD"/>
    <n v="1411012740"/>
    <n v="1409667827"/>
    <b v="0"/>
    <n v="27"/>
    <b v="1"/>
    <s v="theater/plays"/>
    <n v="42.3"/>
    <x v="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s v="US"/>
    <s v="USD"/>
    <n v="1447269367"/>
    <n v="1444673767"/>
    <b v="0"/>
    <n v="8"/>
    <b v="1"/>
    <s v="theater/plays"/>
    <n v="78.88"/>
    <x v="0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s v="US"/>
    <s v="USD"/>
    <n v="1443711623"/>
    <n v="1440687623"/>
    <b v="0"/>
    <n v="204"/>
    <b v="1"/>
    <s v="theater/plays"/>
    <n v="38.28"/>
    <x v="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s v="GB"/>
    <s v="GBP"/>
    <n v="1443808800"/>
    <n v="1441120910"/>
    <b v="0"/>
    <n v="46"/>
    <b v="1"/>
    <s v="theater/plays"/>
    <n v="44.85"/>
    <x v="0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s v="GB"/>
    <s v="GBP"/>
    <n v="1450612740"/>
    <n v="1448040425"/>
    <b v="0"/>
    <n v="17"/>
    <b v="1"/>
    <s v="theater/plays"/>
    <n v="13.53"/>
    <x v="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s v="CA"/>
    <s v="CAD"/>
    <n v="1416211140"/>
    <n v="1413016216"/>
    <b v="0"/>
    <n v="28"/>
    <b v="1"/>
    <s v="theater/plays"/>
    <n v="43.5"/>
    <x v="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s v="GB"/>
    <s v="GBP"/>
    <n v="1471428340"/>
    <n v="1469009140"/>
    <b v="0"/>
    <n v="83"/>
    <b v="1"/>
    <s v="theater/plays"/>
    <n v="30.95"/>
    <x v="0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s v="US"/>
    <s v="USD"/>
    <n v="1473358122"/>
    <n v="1471543722"/>
    <b v="0"/>
    <n v="13"/>
    <b v="1"/>
    <s v="theater/plays"/>
    <n v="55.23"/>
    <x v="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s v="GB"/>
    <s v="GBP"/>
    <n v="1466899491"/>
    <n v="1464307491"/>
    <b v="0"/>
    <n v="8"/>
    <b v="1"/>
    <s v="theater/plays"/>
    <n v="46.13"/>
    <x v="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s v="GB"/>
    <s v="GBP"/>
    <n v="1441042275"/>
    <n v="1438882275"/>
    <b v="0"/>
    <n v="32"/>
    <b v="1"/>
    <s v="theater/plays"/>
    <n v="39.380000000000003"/>
    <x v="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s v="US"/>
    <s v="USD"/>
    <n v="1410099822"/>
    <n v="1404915822"/>
    <b v="0"/>
    <n v="85"/>
    <b v="1"/>
    <s v="theater/plays"/>
    <n v="66.150000000000006"/>
    <x v="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s v="DE"/>
    <s v="EUR"/>
    <n v="1435255659"/>
    <n v="1432663659"/>
    <b v="0"/>
    <n v="29"/>
    <b v="1"/>
    <s v="theater/plays"/>
    <n v="54.14"/>
    <x v="0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s v="US"/>
    <s v="USD"/>
    <n v="1425758257"/>
    <n v="1423166257"/>
    <b v="0"/>
    <n v="24"/>
    <b v="1"/>
    <s v="theater/plays"/>
    <n v="104.17"/>
    <x v="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s v="US"/>
    <s v="USD"/>
    <n v="1428780159"/>
    <n v="1426188159"/>
    <b v="0"/>
    <n v="8"/>
    <b v="1"/>
    <s v="theater/plays"/>
    <n v="31.38"/>
    <x v="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s v="US"/>
    <s v="USD"/>
    <n v="1427860740"/>
    <n v="1426002684"/>
    <b v="0"/>
    <n v="19"/>
    <b v="1"/>
    <s v="theater/plays"/>
    <n v="59.21"/>
    <x v="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s v="US"/>
    <s v="USD"/>
    <n v="1463198340"/>
    <n v="1461117201"/>
    <b v="0"/>
    <n v="336"/>
    <b v="1"/>
    <s v="theater/plays"/>
    <n v="119.18"/>
    <x v="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s v="US"/>
    <s v="USD"/>
    <n v="1457139600"/>
    <n v="1455230214"/>
    <b v="0"/>
    <n v="13"/>
    <b v="1"/>
    <s v="theater/plays"/>
    <n v="164.62"/>
    <x v="0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s v="GB"/>
    <s v="GBP"/>
    <n v="1441358873"/>
    <n v="1438939673"/>
    <b v="0"/>
    <n v="42"/>
    <b v="1"/>
    <s v="theater/plays"/>
    <n v="24.29"/>
    <x v="0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s v="GB"/>
    <s v="GBP"/>
    <n v="1462224398"/>
    <n v="1459632398"/>
    <b v="0"/>
    <n v="64"/>
    <b v="1"/>
    <s v="theater/plays"/>
    <n v="40.94"/>
    <x v="0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s v="US"/>
    <s v="USD"/>
    <n v="1400796420"/>
    <n v="1398342170"/>
    <b v="0"/>
    <n v="25"/>
    <b v="1"/>
    <s v="theater/plays"/>
    <n v="61.1"/>
    <x v="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s v="GB"/>
    <s v="GBP"/>
    <n v="1403964324"/>
    <n v="1401372324"/>
    <b v="0"/>
    <n v="20"/>
    <b v="1"/>
    <s v="theater/plays"/>
    <n v="38.65"/>
    <x v="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s v="US"/>
    <s v="USD"/>
    <n v="1439337600"/>
    <n v="1436575280"/>
    <b v="0"/>
    <n v="104"/>
    <b v="1"/>
    <s v="theater/plays"/>
    <n v="56.2"/>
    <x v="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s v="US"/>
    <s v="USD"/>
    <n v="1423674000"/>
    <n v="1421025159"/>
    <b v="0"/>
    <n v="53"/>
    <b v="1"/>
    <s v="theater/plays"/>
    <n v="107"/>
    <x v="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s v="IT"/>
    <s v="EUR"/>
    <n v="1479382594"/>
    <n v="1476786994"/>
    <b v="0"/>
    <n v="14"/>
    <b v="1"/>
    <s v="theater/plays"/>
    <n v="171.43"/>
    <x v="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s v="GB"/>
    <s v="GBP"/>
    <n v="1408289724"/>
    <n v="1403105724"/>
    <b v="0"/>
    <n v="20"/>
    <b v="1"/>
    <s v="theater/plays"/>
    <n v="110.5"/>
    <x v="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s v="US"/>
    <s v="USD"/>
    <n v="1399271911"/>
    <n v="1396334311"/>
    <b v="0"/>
    <n v="558"/>
    <b v="1"/>
    <s v="theater/plays"/>
    <n v="179.28"/>
    <x v="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s v="GB"/>
    <s v="GBP"/>
    <n v="1435352400"/>
    <n v="1431718575"/>
    <b v="0"/>
    <n v="22"/>
    <b v="1"/>
    <s v="theater/plays"/>
    <n v="22.91"/>
    <x v="0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s v="AU"/>
    <s v="AUD"/>
    <n v="1438333080"/>
    <n v="1436408308"/>
    <b v="0"/>
    <n v="24"/>
    <b v="1"/>
    <s v="theater/plays"/>
    <n v="43.13"/>
    <x v="0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s v="CA"/>
    <s v="CAD"/>
    <n v="1432694700"/>
    <n v="1429651266"/>
    <b v="0"/>
    <n v="74"/>
    <b v="1"/>
    <s v="theater/plays"/>
    <n v="46.89"/>
    <x v="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s v="US"/>
    <s v="USD"/>
    <n v="1438799760"/>
    <n v="1437236378"/>
    <b v="0"/>
    <n v="54"/>
    <b v="1"/>
    <s v="theater/plays"/>
    <n v="47.41"/>
    <x v="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s v="GB"/>
    <s v="GBP"/>
    <n v="1457906400"/>
    <n v="1457115427"/>
    <b v="0"/>
    <n v="31"/>
    <b v="1"/>
    <s v="theater/plays"/>
    <n v="15.13"/>
    <x v="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s v="GB"/>
    <s v="GBP"/>
    <n v="1470078000"/>
    <n v="1467648456"/>
    <b v="0"/>
    <n v="25"/>
    <b v="1"/>
    <s v="theater/plays"/>
    <n v="21.1"/>
    <x v="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s v="GB"/>
    <s v="GBP"/>
    <n v="1444060800"/>
    <n v="1440082649"/>
    <b v="0"/>
    <n v="17"/>
    <b v="1"/>
    <s v="theater/plays"/>
    <n v="59.12"/>
    <x v="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s v="US"/>
    <s v="USD"/>
    <n v="1420048208"/>
    <n v="1417456208"/>
    <b v="0"/>
    <n v="12"/>
    <b v="1"/>
    <s v="theater/plays"/>
    <n v="97.92"/>
    <x v="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s v="GB"/>
    <s v="GBP"/>
    <n v="1422015083"/>
    <n v="1419423083"/>
    <b v="0"/>
    <n v="38"/>
    <b v="1"/>
    <s v="theater/plays"/>
    <n v="55.13"/>
    <x v="0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s v="GB"/>
    <s v="GBP"/>
    <n v="1433964444"/>
    <n v="1431372444"/>
    <b v="0"/>
    <n v="41"/>
    <b v="1"/>
    <s v="theater/plays"/>
    <n v="26.54"/>
    <x v="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s v="US"/>
    <s v="USD"/>
    <n v="1410975994"/>
    <n v="1408383994"/>
    <b v="0"/>
    <n v="19"/>
    <b v="1"/>
    <s v="theater/plays"/>
    <n v="58.42"/>
    <x v="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s v="US"/>
    <s v="USD"/>
    <n v="1420734696"/>
    <n v="1418142696"/>
    <b v="0"/>
    <n v="41"/>
    <b v="1"/>
    <s v="theater/plays"/>
    <n v="122.54"/>
    <x v="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s v="US"/>
    <s v="USD"/>
    <n v="1420009200"/>
    <n v="1417593483"/>
    <b v="0"/>
    <n v="26"/>
    <b v="1"/>
    <s v="theater/plays"/>
    <n v="87.96"/>
    <x v="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s v="GB"/>
    <s v="GBP"/>
    <n v="1414701413"/>
    <n v="1412109413"/>
    <b v="0"/>
    <n v="25"/>
    <b v="1"/>
    <s v="theater/plays"/>
    <n v="73.239999999999995"/>
    <x v="0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s v="GB"/>
    <s v="GBP"/>
    <n v="1434894082"/>
    <n v="1432302082"/>
    <b v="0"/>
    <n v="9"/>
    <b v="1"/>
    <s v="theater/plays"/>
    <n v="55.56"/>
    <x v="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s v="GB"/>
    <s v="GBP"/>
    <n v="1415440846"/>
    <n v="1412845246"/>
    <b v="0"/>
    <n v="78"/>
    <b v="1"/>
    <s v="theater/plays"/>
    <n v="39.54"/>
    <x v="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s v="US"/>
    <s v="USD"/>
    <n v="1415921848"/>
    <n v="1413326248"/>
    <b v="0"/>
    <n v="45"/>
    <b v="1"/>
    <s v="theater/plays"/>
    <n v="136.78"/>
    <x v="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s v="US"/>
    <s v="USD"/>
    <n v="1470887940"/>
    <n v="1468176527"/>
    <b v="0"/>
    <n v="102"/>
    <b v="1"/>
    <s v="theater/plays"/>
    <n v="99.34"/>
    <x v="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s v="US"/>
    <s v="USD"/>
    <n v="1480947054"/>
    <n v="1475759454"/>
    <b v="0"/>
    <n v="5"/>
    <b v="1"/>
    <s v="theater/plays"/>
    <n v="20"/>
    <x v="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s v="US"/>
    <s v="USD"/>
    <n v="1430029680"/>
    <n v="1427741583"/>
    <b v="0"/>
    <n v="27"/>
    <b v="1"/>
    <s v="theater/plays"/>
    <n v="28.89"/>
    <x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s v="GB"/>
    <s v="GBP"/>
    <n v="1462037777"/>
    <n v="1459445777"/>
    <b v="0"/>
    <n v="37"/>
    <b v="1"/>
    <s v="theater/plays"/>
    <n v="40.549999999999997"/>
    <x v="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s v="GB"/>
    <s v="GBP"/>
    <n v="1459444656"/>
    <n v="1456856256"/>
    <b v="0"/>
    <n v="14"/>
    <b v="1"/>
    <s v="theater/plays"/>
    <n v="35.71"/>
    <x v="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s v="US"/>
    <s v="USD"/>
    <n v="1425185940"/>
    <n v="1421900022"/>
    <b v="0"/>
    <n v="27"/>
    <b v="1"/>
    <s v="theater/plays"/>
    <n v="37.96"/>
    <x v="0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s v="GB"/>
    <s v="GBP"/>
    <n v="1406719110"/>
    <n v="1405509510"/>
    <b v="0"/>
    <n v="45"/>
    <b v="1"/>
    <s v="theater/plays"/>
    <n v="33.33"/>
    <x v="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s v="US"/>
    <s v="USD"/>
    <n v="1459822682"/>
    <n v="1458613082"/>
    <b v="0"/>
    <n v="49"/>
    <b v="1"/>
    <s v="theater/plays"/>
    <n v="58.57"/>
    <x v="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s v="US"/>
    <s v="USD"/>
    <n v="1460970805"/>
    <n v="1455790405"/>
    <b v="0"/>
    <n v="24"/>
    <b v="1"/>
    <s v="theater/plays"/>
    <n v="135.63"/>
    <x v="0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s v="GB"/>
    <s v="GBP"/>
    <n v="1436772944"/>
    <n v="1434180944"/>
    <b v="0"/>
    <n v="112"/>
    <b v="1"/>
    <s v="theater/plays"/>
    <n v="30.94"/>
    <x v="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s v="US"/>
    <s v="USD"/>
    <n v="1419181890"/>
    <n v="1416589890"/>
    <b v="0"/>
    <n v="23"/>
    <b v="1"/>
    <s v="theater/plays"/>
    <n v="176.09"/>
    <x v="0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s v="US"/>
    <s v="USD"/>
    <n v="1474649070"/>
    <n v="1469465070"/>
    <b v="0"/>
    <n v="54"/>
    <b v="1"/>
    <s v="theater/plays"/>
    <n v="151.97999999999999"/>
    <x v="0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s v="GB"/>
    <s v="GBP"/>
    <n v="1467054000"/>
    <n v="1463144254"/>
    <b v="0"/>
    <n v="28"/>
    <b v="1"/>
    <s v="theater/plays"/>
    <n v="22.61"/>
    <x v="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s v="GB"/>
    <s v="GBP"/>
    <n v="1430348400"/>
    <n v="1428436410"/>
    <b v="0"/>
    <n v="11"/>
    <b v="1"/>
    <s v="theater/plays"/>
    <n v="18.27"/>
    <x v="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s v="US"/>
    <s v="USD"/>
    <n v="1432654347"/>
    <n v="1430494347"/>
    <b v="0"/>
    <n v="62"/>
    <b v="1"/>
    <s v="theater/plays"/>
    <n v="82.26"/>
    <x v="0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s v="GB"/>
    <s v="GBP"/>
    <n v="1413792034"/>
    <n v="1411200034"/>
    <b v="0"/>
    <n v="73"/>
    <b v="1"/>
    <s v="theater/plays"/>
    <n v="68.53"/>
    <x v="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s v="US"/>
    <s v="USD"/>
    <n v="1422075540"/>
    <n v="1419979544"/>
    <b v="0"/>
    <n v="18"/>
    <b v="1"/>
    <s v="theater/plays"/>
    <n v="68.06"/>
    <x v="0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s v="US"/>
    <s v="USD"/>
    <n v="1423630740"/>
    <n v="1418673307"/>
    <b v="0"/>
    <n v="35"/>
    <b v="1"/>
    <s v="theater/plays"/>
    <n v="72.709999999999994"/>
    <x v="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s v="US"/>
    <s v="USD"/>
    <n v="1420489560"/>
    <n v="1417469639"/>
    <b v="0"/>
    <n v="43"/>
    <b v="1"/>
    <s v="theater/plays"/>
    <n v="77.19"/>
    <x v="0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s v="US"/>
    <s v="USD"/>
    <n v="1472952982"/>
    <n v="1470792982"/>
    <b v="0"/>
    <n v="36"/>
    <b v="1"/>
    <s v="theater/plays"/>
    <n v="55.97"/>
    <x v="0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s v="US"/>
    <s v="USD"/>
    <n v="1426229940"/>
    <n v="1423959123"/>
    <b v="0"/>
    <n v="62"/>
    <b v="1"/>
    <s v="theater/plays"/>
    <n v="49.69"/>
    <x v="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s v="CA"/>
    <s v="CAD"/>
    <n v="1409072982"/>
    <n v="1407258582"/>
    <b v="0"/>
    <n v="15"/>
    <b v="1"/>
    <s v="theater/plays"/>
    <n v="79"/>
    <x v="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s v="US"/>
    <s v="USD"/>
    <n v="1456984740"/>
    <n v="1455717790"/>
    <b v="0"/>
    <n v="33"/>
    <b v="1"/>
    <s v="theater/plays"/>
    <n v="77.73"/>
    <x v="0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s v="US"/>
    <s v="USD"/>
    <n v="1409720340"/>
    <n v="1408129822"/>
    <b v="0"/>
    <n v="27"/>
    <b v="1"/>
    <s v="theater/plays"/>
    <n v="40.78"/>
    <x v="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s v="US"/>
    <s v="USD"/>
    <n v="1440892800"/>
    <n v="1438715077"/>
    <b v="0"/>
    <n v="17"/>
    <b v="1"/>
    <s v="theater/plays"/>
    <n v="59.41"/>
    <x v="0"/>
    <x v="1"/>
    <s v="plays"/>
    <x v="3599"/>
    <d v="2015-08-30T00:00:00"/>
  </r>
  <r>
    <n v="3600"/>
    <s v="Pariah"/>
    <s v="The First Play From The Man Who Brought You The Black James Bond!"/>
    <n v="10"/>
    <n v="13"/>
    <n v="130"/>
    <s v="US"/>
    <s v="USD"/>
    <n v="1476390164"/>
    <n v="1473970964"/>
    <b v="0"/>
    <n v="4"/>
    <b v="1"/>
    <s v="theater/plays"/>
    <n v="3.25"/>
    <x v="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s v="GB"/>
    <s v="GBP"/>
    <n v="1421452682"/>
    <n v="1418860682"/>
    <b v="0"/>
    <n v="53"/>
    <b v="1"/>
    <s v="theater/plays"/>
    <n v="39.380000000000003"/>
    <x v="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s v="US"/>
    <s v="USD"/>
    <n v="1463520479"/>
    <n v="1458336479"/>
    <b v="0"/>
    <n v="49"/>
    <b v="1"/>
    <s v="theater/plays"/>
    <n v="81.67"/>
    <x v="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s v="US"/>
    <s v="USD"/>
    <n v="1446759880"/>
    <n v="1444164280"/>
    <b v="0"/>
    <n v="57"/>
    <b v="1"/>
    <s v="theater/plays"/>
    <n v="44.91"/>
    <x v="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s v="US"/>
    <s v="USD"/>
    <n v="1461913140"/>
    <n v="1461370956"/>
    <b v="0"/>
    <n v="69"/>
    <b v="1"/>
    <s v="theater/plays"/>
    <n v="49.06"/>
    <x v="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s v="GB"/>
    <s v="GBP"/>
    <n v="1455390126"/>
    <n v="1452798126"/>
    <b v="0"/>
    <n v="15"/>
    <b v="1"/>
    <s v="theater/plays"/>
    <n v="30.67"/>
    <x v="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s v="GB"/>
    <s v="GBP"/>
    <n v="1471185057"/>
    <n v="1468593057"/>
    <b v="0"/>
    <n v="64"/>
    <b v="1"/>
    <s v="theater/plays"/>
    <n v="61.06"/>
    <x v="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s v="GB"/>
    <s v="GBP"/>
    <n v="1450137600"/>
    <n v="1448924882"/>
    <b v="0"/>
    <n v="20"/>
    <b v="1"/>
    <s v="theater/plays"/>
    <n v="29"/>
    <x v="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s v="GB"/>
    <s v="GBP"/>
    <n v="1466172000"/>
    <n v="1463418090"/>
    <b v="0"/>
    <n v="27"/>
    <b v="1"/>
    <s v="theater/plays"/>
    <n v="29.63"/>
    <x v="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s v="GB"/>
    <s v="GBP"/>
    <n v="1459378085"/>
    <n v="1456789685"/>
    <b v="0"/>
    <n v="21"/>
    <b v="1"/>
    <s v="theater/plays"/>
    <n v="143.1"/>
    <x v="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s v="GB"/>
    <s v="GBP"/>
    <n v="1439806936"/>
    <n v="1437214936"/>
    <b v="0"/>
    <n v="31"/>
    <b v="1"/>
    <s v="theater/plays"/>
    <n v="52.35"/>
    <x v="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s v="GB"/>
    <s v="GBP"/>
    <n v="1428483201"/>
    <n v="1425891201"/>
    <b v="0"/>
    <n v="51"/>
    <b v="1"/>
    <s v="theater/plays"/>
    <n v="66.67"/>
    <x v="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s v="CA"/>
    <s v="CAD"/>
    <n v="1402334811"/>
    <n v="1401470811"/>
    <b v="0"/>
    <n v="57"/>
    <b v="1"/>
    <s v="theater/plays"/>
    <n v="126.67"/>
    <x v="0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s v="US"/>
    <s v="USD"/>
    <n v="1403964574"/>
    <n v="1401372574"/>
    <b v="0"/>
    <n v="20"/>
    <b v="1"/>
    <s v="theater/plays"/>
    <n v="62.5"/>
    <x v="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s v="US"/>
    <s v="USD"/>
    <n v="1434675616"/>
    <n v="1432083616"/>
    <b v="0"/>
    <n v="71"/>
    <b v="1"/>
    <s v="theater/plays"/>
    <n v="35.49"/>
    <x v="0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s v="GB"/>
    <s v="GBP"/>
    <n v="1449756896"/>
    <n v="1447164896"/>
    <b v="0"/>
    <n v="72"/>
    <b v="1"/>
    <s v="theater/plays"/>
    <n v="37.08"/>
    <x v="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s v="GB"/>
    <s v="GBP"/>
    <n v="1426801664"/>
    <n v="1424213264"/>
    <b v="0"/>
    <n v="45"/>
    <b v="1"/>
    <s v="theater/plays"/>
    <n v="69.33"/>
    <x v="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s v="GB"/>
    <s v="GBP"/>
    <n v="1488240000"/>
    <n v="1486996729"/>
    <b v="0"/>
    <n v="51"/>
    <b v="1"/>
    <s v="theater/plays"/>
    <n v="17.25"/>
    <x v="0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s v="GB"/>
    <s v="GBP"/>
    <n v="1433343850"/>
    <n v="1430751850"/>
    <b v="0"/>
    <n v="56"/>
    <b v="1"/>
    <s v="theater/plays"/>
    <n v="36.07"/>
    <x v="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s v="US"/>
    <s v="USD"/>
    <n v="1479592800"/>
    <n v="1476760226"/>
    <b v="0"/>
    <n v="17"/>
    <b v="1"/>
    <s v="theater/plays"/>
    <n v="66.47"/>
    <x v="0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s v="US"/>
    <s v="USD"/>
    <n v="1425528000"/>
    <n v="1422916261"/>
    <b v="0"/>
    <n v="197"/>
    <b v="1"/>
    <s v="theater/plays"/>
    <n v="56.07"/>
    <x v="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s v="US"/>
    <s v="USD"/>
    <n v="1475269200"/>
    <n v="1473200844"/>
    <b v="0"/>
    <n v="70"/>
    <b v="1"/>
    <s v="theater/plays"/>
    <n v="47.03"/>
    <x v="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s v="US"/>
    <s v="USD"/>
    <n v="1411874580"/>
    <n v="1409030371"/>
    <b v="0"/>
    <n v="21"/>
    <b v="1"/>
    <s v="theater/plays"/>
    <n v="47.67"/>
    <x v="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s v="US"/>
    <s v="USD"/>
    <n v="1406358000"/>
    <n v="1404841270"/>
    <b v="0"/>
    <n v="34"/>
    <b v="1"/>
    <s v="theater/plays"/>
    <n v="88.24"/>
    <x v="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s v="US"/>
    <s v="USD"/>
    <n v="1471977290"/>
    <n v="1466793290"/>
    <b v="0"/>
    <n v="39"/>
    <b v="1"/>
    <s v="theater/plays"/>
    <n v="80.72"/>
    <x v="0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s v="GB"/>
    <s v="GBP"/>
    <n v="1435851577"/>
    <n v="1433259577"/>
    <b v="0"/>
    <n v="78"/>
    <b v="1"/>
    <s v="theater/plays"/>
    <n v="39.49"/>
    <x v="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s v="GB"/>
    <s v="GBP"/>
    <n v="1408204857"/>
    <n v="1406390457"/>
    <b v="0"/>
    <n v="48"/>
    <b v="1"/>
    <s v="theater/plays"/>
    <n v="84.85"/>
    <x v="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s v="US"/>
    <s v="USD"/>
    <n v="1463803140"/>
    <n v="1459446487"/>
    <b v="0"/>
    <n v="29"/>
    <b v="1"/>
    <s v="theater/plays"/>
    <n v="68.97"/>
    <x v="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US"/>
    <s v="USD"/>
    <n v="1450040396"/>
    <n v="1444852796"/>
    <b v="0"/>
    <n v="0"/>
    <b v="0"/>
    <s v="theater/musical"/>
    <s v="N/A"/>
    <x v="2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s v="US"/>
    <s v="USD"/>
    <n v="1462467600"/>
    <n v="1457403364"/>
    <b v="0"/>
    <n v="2"/>
    <b v="0"/>
    <s v="theater/musical"/>
    <n v="1"/>
    <x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s v="GB"/>
    <s v="GBP"/>
    <n v="1417295990"/>
    <n v="1414700390"/>
    <b v="0"/>
    <n v="1"/>
    <b v="0"/>
    <s v="theater/musical"/>
    <n v="1"/>
    <x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s v="US"/>
    <s v="USD"/>
    <n v="1411444740"/>
    <n v="1409335497"/>
    <b v="0"/>
    <n v="59"/>
    <b v="0"/>
    <s v="theater/musical"/>
    <n v="147.88"/>
    <x v="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s v="GB"/>
    <s v="GBP"/>
    <n v="1416781749"/>
    <n v="1415053749"/>
    <b v="0"/>
    <n v="1"/>
    <b v="0"/>
    <s v="theater/musical"/>
    <n v="100"/>
    <x v="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s v="US"/>
    <s v="USD"/>
    <n v="1479517200"/>
    <n v="1475765867"/>
    <b v="0"/>
    <n v="31"/>
    <b v="0"/>
    <s v="theater/musical"/>
    <n v="56.84"/>
    <x v="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s v="CA"/>
    <s v="CAD"/>
    <n v="1484366340"/>
    <n v="1480219174"/>
    <b v="0"/>
    <n v="18"/>
    <b v="0"/>
    <s v="theater/musical"/>
    <n v="176.94"/>
    <x v="2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s v="US"/>
    <s v="USD"/>
    <n v="1461186676"/>
    <n v="1458594676"/>
    <b v="0"/>
    <n v="10"/>
    <b v="0"/>
    <s v="theater/musical"/>
    <n v="127.6"/>
    <x v="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s v="US"/>
    <s v="USD"/>
    <n v="1442248829"/>
    <n v="1439224829"/>
    <b v="0"/>
    <n v="0"/>
    <b v="0"/>
    <s v="theater/musical"/>
    <s v="N/A"/>
    <x v="2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s v="US"/>
    <s v="USD"/>
    <n v="1420130935"/>
    <n v="1417538935"/>
    <b v="0"/>
    <n v="14"/>
    <b v="0"/>
    <s v="theater/musical"/>
    <n v="66.14"/>
    <x v="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s v="CA"/>
    <s v="CAD"/>
    <n v="1429456132"/>
    <n v="1424275732"/>
    <b v="0"/>
    <n v="2"/>
    <b v="0"/>
    <s v="theater/musical"/>
    <n v="108"/>
    <x v="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s v="US"/>
    <s v="USD"/>
    <n v="1475853060"/>
    <n v="1470672906"/>
    <b v="0"/>
    <n v="1"/>
    <b v="0"/>
    <s v="theater/musical"/>
    <n v="1"/>
    <x v="2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s v="US"/>
    <s v="USD"/>
    <n v="1431283530"/>
    <n v="1428691530"/>
    <b v="0"/>
    <n v="3"/>
    <b v="0"/>
    <s v="theater/musical"/>
    <n v="18.329999999999998"/>
    <x v="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US"/>
    <s v="USD"/>
    <n v="1412485200"/>
    <n v="1410966179"/>
    <b v="0"/>
    <n v="0"/>
    <b v="0"/>
    <s v="theater/musical"/>
    <s v="N/A"/>
    <x v="2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s v="DE"/>
    <s v="EUR"/>
    <n v="1448902800"/>
    <n v="1445369727"/>
    <b v="0"/>
    <n v="2"/>
    <b v="0"/>
    <s v="theater/musical"/>
    <n v="7.5"/>
    <x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s v="US"/>
    <s v="USD"/>
    <n v="1447734439"/>
    <n v="1444274839"/>
    <b v="0"/>
    <n v="0"/>
    <b v="0"/>
    <s v="theater/musical"/>
    <s v="N/A"/>
    <x v="2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s v="US"/>
    <s v="USD"/>
    <n v="1457413140"/>
    <n v="1454996887"/>
    <b v="0"/>
    <n v="12"/>
    <b v="0"/>
    <s v="theater/musical"/>
    <n v="68.42"/>
    <x v="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s v="CA"/>
    <s v="CAD"/>
    <n v="1479773838"/>
    <n v="1477178238"/>
    <b v="0"/>
    <n v="1"/>
    <b v="0"/>
    <s v="theater/musical"/>
    <n v="1"/>
    <x v="2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s v="US"/>
    <s v="USD"/>
    <n v="1434497400"/>
    <n v="1431770802"/>
    <b v="0"/>
    <n v="8"/>
    <b v="0"/>
    <s v="theater/musical"/>
    <n v="60.13"/>
    <x v="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s v="GB"/>
    <s v="GBP"/>
    <n v="1475258327"/>
    <n v="1471370327"/>
    <b v="0"/>
    <n v="2"/>
    <b v="0"/>
    <s v="theater/musical"/>
    <n v="15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s v="US"/>
    <s v="USD"/>
    <n v="1412492445"/>
    <n v="1409900445"/>
    <b v="0"/>
    <n v="73"/>
    <b v="1"/>
    <s v="theater/plays"/>
    <n v="550.04"/>
    <x v="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s v="CA"/>
    <s v="CAD"/>
    <n v="1402938394"/>
    <n v="1400691994"/>
    <b v="0"/>
    <n v="8"/>
    <b v="1"/>
    <s v="theater/plays"/>
    <n v="97.5"/>
    <x v="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s v="GB"/>
    <s v="GBP"/>
    <n v="1454412584"/>
    <n v="1452598184"/>
    <b v="0"/>
    <n v="17"/>
    <b v="1"/>
    <s v="theater/plays"/>
    <n v="29.41"/>
    <x v="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s v="US"/>
    <s v="USD"/>
    <n v="1407686340"/>
    <n v="1404833442"/>
    <b v="0"/>
    <n v="9"/>
    <b v="1"/>
    <s v="theater/plays"/>
    <n v="57.78"/>
    <x v="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s v="CA"/>
    <s v="CAD"/>
    <n v="1472097540"/>
    <n v="1471188502"/>
    <b v="0"/>
    <n v="17"/>
    <b v="1"/>
    <s v="theater/plays"/>
    <n v="44.24"/>
    <x v="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s v="GB"/>
    <s v="GBP"/>
    <n v="1438764207"/>
    <n v="1436172207"/>
    <b v="0"/>
    <n v="33"/>
    <b v="1"/>
    <s v="theater/plays"/>
    <n v="60.91"/>
    <x v="0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s v="GB"/>
    <s v="GBP"/>
    <n v="1459702800"/>
    <n v="1457690386"/>
    <b v="0"/>
    <n v="38"/>
    <b v="1"/>
    <s v="theater/plays"/>
    <n v="68.84"/>
    <x v="0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s v="US"/>
    <s v="USD"/>
    <n v="1437202740"/>
    <n v="1434654998"/>
    <b v="0"/>
    <n v="79"/>
    <b v="1"/>
    <s v="theater/plays"/>
    <n v="73.58"/>
    <x v="0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s v="CH"/>
    <s v="CHF"/>
    <n v="1485989940"/>
    <n v="1483393836"/>
    <b v="0"/>
    <n v="46"/>
    <b v="1"/>
    <s v="theater/plays"/>
    <n v="115.02"/>
    <x v="0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s v="DK"/>
    <s v="DKK"/>
    <n v="1464817320"/>
    <n v="1462806419"/>
    <b v="0"/>
    <n v="20"/>
    <b v="1"/>
    <s v="theater/plays"/>
    <n v="110.75"/>
    <x v="0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s v="US"/>
    <s v="USD"/>
    <n v="1404273540"/>
    <n v="1400272580"/>
    <b v="0"/>
    <n v="20"/>
    <b v="1"/>
    <s v="theater/plays"/>
    <n v="75.5"/>
    <x v="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s v="US"/>
    <s v="USD"/>
    <n v="1426775940"/>
    <n v="1424414350"/>
    <b v="0"/>
    <n v="13"/>
    <b v="1"/>
    <s v="theater/plays"/>
    <n v="235.46"/>
    <x v="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s v="GB"/>
    <s v="GBP"/>
    <n v="1419368925"/>
    <n v="1417208925"/>
    <b v="0"/>
    <n v="22"/>
    <b v="1"/>
    <s v="theater/plays"/>
    <n v="11.36"/>
    <x v="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s v="US"/>
    <s v="USD"/>
    <n v="1460260800"/>
    <n v="1458336672"/>
    <b v="0"/>
    <n v="36"/>
    <b v="1"/>
    <s v="theater/plays"/>
    <n v="92.5"/>
    <x v="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s v="CA"/>
    <s v="CAD"/>
    <n v="1427775414"/>
    <n v="1425187014"/>
    <b v="0"/>
    <n v="40"/>
    <b v="1"/>
    <s v="theater/plays"/>
    <n v="202.85"/>
    <x v="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s v="GB"/>
    <s v="GBP"/>
    <n v="1482321030"/>
    <n v="1477133430"/>
    <b v="0"/>
    <n v="9"/>
    <b v="1"/>
    <s v="theater/plays"/>
    <n v="26"/>
    <x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s v="US"/>
    <s v="USD"/>
    <n v="1466056689"/>
    <n v="1464847089"/>
    <b v="0"/>
    <n v="19"/>
    <b v="1"/>
    <s v="theater/plays"/>
    <n v="46.05"/>
    <x v="0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s v="FR"/>
    <s v="EUR"/>
    <n v="1446062040"/>
    <n v="1445109822"/>
    <b v="0"/>
    <n v="14"/>
    <b v="1"/>
    <s v="theater/plays"/>
    <n v="51"/>
    <x v="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s v="US"/>
    <s v="USD"/>
    <n v="1406185200"/>
    <n v="1404337382"/>
    <b v="0"/>
    <n v="38"/>
    <b v="1"/>
    <s v="theater/plays"/>
    <n v="31.58"/>
    <x v="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s v="GB"/>
    <s v="GBP"/>
    <n v="1437261419"/>
    <n v="1434669419"/>
    <b v="0"/>
    <n v="58"/>
    <b v="1"/>
    <s v="theater/plays"/>
    <n v="53.36"/>
    <x v="0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s v="US"/>
    <s v="USD"/>
    <n v="1437676380"/>
    <n v="1435670452"/>
    <b v="0"/>
    <n v="28"/>
    <b v="1"/>
    <s v="theater/plays"/>
    <n v="36.96"/>
    <x v="0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s v="GB"/>
    <s v="GBP"/>
    <n v="1434039137"/>
    <n v="1431447137"/>
    <b v="0"/>
    <n v="17"/>
    <b v="1"/>
    <s v="theater/plays"/>
    <n v="81.290000000000006"/>
    <x v="0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s v="GB"/>
    <s v="GBP"/>
    <n v="1433113200"/>
    <n v="1431951611"/>
    <b v="0"/>
    <n v="12"/>
    <b v="1"/>
    <s v="theater/plays"/>
    <n v="20.079999999999998"/>
    <x v="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s v="US"/>
    <s v="USD"/>
    <n v="1405915140"/>
    <n v="1404140667"/>
    <b v="0"/>
    <n v="40"/>
    <b v="1"/>
    <s v="theater/plays"/>
    <n v="88.25"/>
    <x v="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s v="GB"/>
    <s v="GBP"/>
    <n v="1411771384"/>
    <n v="1409179384"/>
    <b v="0"/>
    <n v="57"/>
    <b v="1"/>
    <s v="theater/plays"/>
    <n v="53.44"/>
    <x v="0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s v="GB"/>
    <s v="GBP"/>
    <n v="1415191920"/>
    <n v="1412233497"/>
    <b v="0"/>
    <n v="114"/>
    <b v="1"/>
    <s v="theater/plays"/>
    <n v="39.869999999999997"/>
    <x v="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s v="DE"/>
    <s v="EUR"/>
    <n v="1472936229"/>
    <n v="1467752229"/>
    <b v="0"/>
    <n v="31"/>
    <b v="1"/>
    <s v="theater/plays"/>
    <n v="145.16"/>
    <x v="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s v="GB"/>
    <s v="GBP"/>
    <n v="1463353200"/>
    <n v="1462285182"/>
    <b v="0"/>
    <n v="3"/>
    <b v="1"/>
    <s v="theater/plays"/>
    <n v="23.33"/>
    <x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s v="US"/>
    <s v="USD"/>
    <n v="1410550484"/>
    <n v="1408995284"/>
    <b v="0"/>
    <n v="16"/>
    <b v="1"/>
    <s v="theater/plays"/>
    <n v="64.38"/>
    <x v="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s v="US"/>
    <s v="USD"/>
    <n v="1404359940"/>
    <n v="1402580818"/>
    <b v="0"/>
    <n v="199"/>
    <b v="1"/>
    <s v="theater/plays"/>
    <n v="62.05"/>
    <x v="0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s v="GB"/>
    <s v="GBP"/>
    <n v="1433076298"/>
    <n v="1430052298"/>
    <b v="0"/>
    <n v="31"/>
    <b v="1"/>
    <s v="theater/plays"/>
    <n v="66.13"/>
    <x v="0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s v="US"/>
    <s v="USD"/>
    <n v="1404190740"/>
    <n v="1401214581"/>
    <b v="0"/>
    <n v="30"/>
    <b v="1"/>
    <s v="theater/plays"/>
    <n v="73.400000000000006"/>
    <x v="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s v="US"/>
    <s v="USD"/>
    <n v="1475664834"/>
    <n v="1473850434"/>
    <b v="0"/>
    <n v="34"/>
    <b v="1"/>
    <s v="theater/plays"/>
    <n v="99.5"/>
    <x v="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s v="US"/>
    <s v="USD"/>
    <n v="1452872290"/>
    <n v="1452008290"/>
    <b v="0"/>
    <n v="18"/>
    <b v="1"/>
    <s v="theater/plays"/>
    <n v="62.17"/>
    <x v="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s v="US"/>
    <s v="USD"/>
    <n v="1402901940"/>
    <n v="1399998418"/>
    <b v="0"/>
    <n v="67"/>
    <b v="1"/>
    <s v="theater/plays"/>
    <n v="62.33"/>
    <x v="0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s v="US"/>
    <s v="USD"/>
    <n v="1476931696"/>
    <n v="1474339696"/>
    <b v="0"/>
    <n v="66"/>
    <b v="1"/>
    <s v="theater/plays"/>
    <n v="58.79"/>
    <x v="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s v="US"/>
    <s v="USD"/>
    <n v="1441167586"/>
    <n v="1438575586"/>
    <b v="0"/>
    <n v="23"/>
    <b v="1"/>
    <s v="theater/plays"/>
    <n v="45.35"/>
    <x v="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s v="US"/>
    <s v="USD"/>
    <n v="1400533200"/>
    <n v="1398348859"/>
    <b v="0"/>
    <n v="126"/>
    <b v="1"/>
    <s v="theater/plays"/>
    <n v="41.94"/>
    <x v="0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s v="US"/>
    <s v="USD"/>
    <n v="1440820740"/>
    <n v="1439567660"/>
    <b v="0"/>
    <n v="6"/>
    <b v="1"/>
    <s v="theater/plays"/>
    <n v="59.17"/>
    <x v="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s v="US"/>
    <s v="USD"/>
    <n v="1403846055"/>
    <n v="1401254055"/>
    <b v="0"/>
    <n v="25"/>
    <b v="1"/>
    <s v="theater/plays"/>
    <n v="200.49"/>
    <x v="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s v="GB"/>
    <s v="GBP"/>
    <n v="1407524004"/>
    <n v="1404932004"/>
    <b v="0"/>
    <n v="39"/>
    <b v="1"/>
    <s v="theater/plays"/>
    <n v="83.97"/>
    <x v="0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s v="US"/>
    <s v="USD"/>
    <n v="1434925500"/>
    <n v="1432410639"/>
    <b v="0"/>
    <n v="62"/>
    <b v="1"/>
    <s v="theater/plays"/>
    <n v="57.26"/>
    <x v="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s v="US"/>
    <s v="USD"/>
    <n v="1417101683"/>
    <n v="1414506083"/>
    <b v="0"/>
    <n v="31"/>
    <b v="1"/>
    <s v="theater/plays"/>
    <n v="58.06"/>
    <x v="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s v="US"/>
    <s v="USD"/>
    <n v="1425272340"/>
    <n v="1421426929"/>
    <b v="0"/>
    <n v="274"/>
    <b v="1"/>
    <s v="theater/plays"/>
    <n v="186.8"/>
    <x v="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s v="US"/>
    <s v="USD"/>
    <n v="1411084800"/>
    <n v="1410304179"/>
    <b v="0"/>
    <n v="17"/>
    <b v="1"/>
    <s v="theater/plays"/>
    <n v="74.12"/>
    <x v="0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s v="GB"/>
    <s v="GBP"/>
    <n v="1448922600"/>
    <n v="1446352529"/>
    <b v="0"/>
    <n v="14"/>
    <b v="1"/>
    <s v="theater/plays"/>
    <n v="30.71"/>
    <x v="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s v="US"/>
    <s v="USD"/>
    <n v="1465178400"/>
    <n v="1461985967"/>
    <b v="0"/>
    <n v="60"/>
    <b v="1"/>
    <s v="theater/plays"/>
    <n v="62.67"/>
    <x v="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s v="US"/>
    <s v="USD"/>
    <n v="1421009610"/>
    <n v="1419281610"/>
    <b v="0"/>
    <n v="33"/>
    <b v="1"/>
    <s v="theater/plays"/>
    <n v="121.36"/>
    <x v="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s v="GB"/>
    <s v="GBP"/>
    <n v="1423838916"/>
    <n v="1418654916"/>
    <b v="0"/>
    <n v="78"/>
    <b v="1"/>
    <s v="theater/plays"/>
    <n v="39.74"/>
    <x v="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s v="GB"/>
    <s v="GBP"/>
    <n v="1462878648"/>
    <n v="1461064248"/>
    <b v="0"/>
    <n v="30"/>
    <b v="1"/>
    <s v="theater/plays"/>
    <n v="72"/>
    <x v="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s v="US"/>
    <s v="USD"/>
    <n v="1456946487"/>
    <n v="1454354487"/>
    <b v="0"/>
    <n v="136"/>
    <b v="1"/>
    <s v="theater/plays"/>
    <n v="40.630000000000003"/>
    <x v="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s v="US"/>
    <s v="USD"/>
    <n v="1413383216"/>
    <n v="1410791216"/>
    <b v="0"/>
    <n v="40"/>
    <b v="1"/>
    <s v="theater/plays"/>
    <n v="63"/>
    <x v="0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s v="US"/>
    <s v="USD"/>
    <n v="1412092800"/>
    <n v="1409493800"/>
    <b v="0"/>
    <n v="18"/>
    <b v="1"/>
    <s v="theater/plays"/>
    <n v="33.67"/>
    <x v="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s v="GB"/>
    <s v="GBP"/>
    <n v="1433422793"/>
    <n v="1430830793"/>
    <b v="0"/>
    <n v="39"/>
    <b v="1"/>
    <s v="theater/plays"/>
    <n v="38.590000000000003"/>
    <x v="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s v="GB"/>
    <s v="GBP"/>
    <n v="1468191540"/>
    <n v="1464958484"/>
    <b v="0"/>
    <n v="21"/>
    <b v="1"/>
    <s v="theater/plays"/>
    <n v="155.94999999999999"/>
    <x v="0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s v="US"/>
    <s v="USD"/>
    <n v="1471071540"/>
    <n v="1467720388"/>
    <b v="0"/>
    <n v="30"/>
    <b v="1"/>
    <s v="theater/plays"/>
    <n v="43.2"/>
    <x v="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s v="GB"/>
    <s v="GBP"/>
    <n v="1464712394"/>
    <n v="1459528394"/>
    <b v="0"/>
    <n v="27"/>
    <b v="1"/>
    <s v="theater/plays"/>
    <n v="15.15"/>
    <x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s v="US"/>
    <s v="USD"/>
    <n v="1403546400"/>
    <n v="1401714114"/>
    <b v="0"/>
    <n v="35"/>
    <b v="1"/>
    <s v="theater/plays"/>
    <n v="83.57"/>
    <x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s v="US"/>
    <s v="USD"/>
    <n v="1410558949"/>
    <n v="1409262949"/>
    <b v="0"/>
    <n v="13"/>
    <b v="1"/>
    <s v="theater/plays"/>
    <n v="140"/>
    <x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s v="US"/>
    <s v="USD"/>
    <n v="1469165160"/>
    <n v="1467335378"/>
    <b v="0"/>
    <n v="23"/>
    <b v="1"/>
    <s v="theater/plays"/>
    <n v="80.87"/>
    <x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s v="US"/>
    <s v="USD"/>
    <n v="1404444286"/>
    <n v="1403234686"/>
    <b v="0"/>
    <n v="39"/>
    <b v="1"/>
    <s v="theater/plays"/>
    <n v="53.85"/>
    <x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s v="GB"/>
    <s v="GBP"/>
    <n v="1403715546"/>
    <n v="1401123546"/>
    <b v="0"/>
    <n v="35"/>
    <b v="1"/>
    <s v="theater/plays"/>
    <n v="30.93"/>
    <x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s v="US"/>
    <s v="USD"/>
    <n v="1428068988"/>
    <n v="1425908988"/>
    <b v="0"/>
    <n v="27"/>
    <b v="1"/>
    <s v="theater/plays"/>
    <n v="67.959999999999994"/>
    <x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s v="US"/>
    <s v="USD"/>
    <n v="1402848000"/>
    <n v="1400606573"/>
    <b v="0"/>
    <n v="21"/>
    <b v="1"/>
    <s v="theater/plays"/>
    <n v="27.14"/>
    <x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s v="US"/>
    <s v="USD"/>
    <n v="1433055540"/>
    <n v="1431230867"/>
    <b v="0"/>
    <n v="104"/>
    <b v="1"/>
    <s v="theater/plays"/>
    <n v="110.87"/>
    <x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s v="US"/>
    <s v="USD"/>
    <n v="1465062166"/>
    <n v="1463334166"/>
    <b v="0"/>
    <n v="19"/>
    <b v="1"/>
    <s v="theater/plays"/>
    <n v="106.84"/>
    <x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s v="US"/>
    <s v="USD"/>
    <n v="1432612740"/>
    <n v="1429881667"/>
    <b v="0"/>
    <n v="97"/>
    <b v="1"/>
    <s v="theater/plays"/>
    <n v="105.52"/>
    <x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s v="GB"/>
    <s v="GBP"/>
    <n v="1427806320"/>
    <n v="1422834819"/>
    <b v="0"/>
    <n v="27"/>
    <b v="1"/>
    <s v="theater/plays"/>
    <n v="132.96"/>
    <x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s v="US"/>
    <s v="USD"/>
    <n v="1453411109"/>
    <n v="1450819109"/>
    <b v="0"/>
    <n v="24"/>
    <b v="1"/>
    <s v="theater/plays"/>
    <n v="51.92"/>
    <x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s v="GB"/>
    <s v="GBP"/>
    <n v="1431204449"/>
    <n v="1428526049"/>
    <b v="0"/>
    <n v="13"/>
    <b v="1"/>
    <s v="theater/plays"/>
    <n v="310"/>
    <x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s v="GB"/>
    <s v="GBP"/>
    <n v="1425057075"/>
    <n v="1422465075"/>
    <b v="0"/>
    <n v="46"/>
    <b v="1"/>
    <s v="theater/plays"/>
    <n v="26.02"/>
    <x v="0"/>
    <x v="1"/>
    <s v="plays"/>
    <x v="3718"/>
    <d v="2015-02-27T17:11:15"/>
  </r>
  <r>
    <n v="3719"/>
    <s v="Corium"/>
    <s v="A new piece of physical theatre about love, regret and longing."/>
    <n v="200"/>
    <n v="420"/>
    <n v="210"/>
    <s v="GB"/>
    <s v="GBP"/>
    <n v="1434994266"/>
    <n v="1432402266"/>
    <b v="0"/>
    <n v="4"/>
    <b v="1"/>
    <s v="theater/plays"/>
    <n v="105"/>
    <x v="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s v="US"/>
    <s v="USD"/>
    <n v="1435881006"/>
    <n v="1433980206"/>
    <b v="0"/>
    <n v="40"/>
    <b v="1"/>
    <s v="theater/plays"/>
    <n v="86.23"/>
    <x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s v="US"/>
    <s v="USD"/>
    <n v="1415230084"/>
    <n v="1413412084"/>
    <b v="0"/>
    <n v="44"/>
    <b v="1"/>
    <s v="theater/plays"/>
    <n v="114.55"/>
    <x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s v="CA"/>
    <s v="CAD"/>
    <n v="1455231540"/>
    <n v="1452614847"/>
    <b v="0"/>
    <n v="35"/>
    <b v="1"/>
    <s v="theater/plays"/>
    <n v="47.66"/>
    <x v="0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s v="GB"/>
    <s v="GBP"/>
    <n v="1417374262"/>
    <n v="1414778662"/>
    <b v="0"/>
    <n v="63"/>
    <b v="1"/>
    <s v="theater/plays"/>
    <n v="72.89"/>
    <x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s v="GB"/>
    <s v="GBP"/>
    <n v="1462402800"/>
    <n v="1459856860"/>
    <b v="0"/>
    <n v="89"/>
    <b v="1"/>
    <s v="theater/plays"/>
    <n v="49.55"/>
    <x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s v="GB"/>
    <s v="GBP"/>
    <n v="1455831000"/>
    <n v="1454366467"/>
    <b v="0"/>
    <n v="15"/>
    <b v="1"/>
    <s v="theater/plays"/>
    <n v="25.4"/>
    <x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s v="US"/>
    <s v="USD"/>
    <n v="1461963600"/>
    <n v="1459567371"/>
    <b v="0"/>
    <n v="46"/>
    <b v="1"/>
    <s v="theater/plays"/>
    <n v="62.59"/>
    <x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s v="US"/>
    <s v="USD"/>
    <n v="1476939300"/>
    <n v="1474273294"/>
    <b v="0"/>
    <n v="33"/>
    <b v="1"/>
    <s v="theater/plays"/>
    <n v="61.06"/>
    <x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s v="US"/>
    <s v="USD"/>
    <n v="1439957176"/>
    <n v="1437365176"/>
    <b v="0"/>
    <n v="31"/>
    <b v="0"/>
    <s v="theater/plays"/>
    <n v="60.06"/>
    <x v="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s v="US"/>
    <s v="USD"/>
    <n v="1427082912"/>
    <n v="1423198512"/>
    <b v="0"/>
    <n v="5"/>
    <b v="0"/>
    <s v="theater/plays"/>
    <n v="72.400000000000006"/>
    <x v="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s v="US"/>
    <s v="USD"/>
    <n v="1439828159"/>
    <n v="1437236159"/>
    <b v="0"/>
    <n v="1"/>
    <b v="0"/>
    <s v="theater/plays"/>
    <n v="100"/>
    <x v="2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s v="US"/>
    <s v="USD"/>
    <n v="1420860180"/>
    <n v="1418234646"/>
    <b v="0"/>
    <n v="12"/>
    <b v="0"/>
    <s v="theater/plays"/>
    <n v="51.67"/>
    <x v="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s v="NL"/>
    <s v="EUR"/>
    <n v="1422100800"/>
    <n v="1416932133"/>
    <b v="0"/>
    <n v="4"/>
    <b v="0"/>
    <s v="theater/plays"/>
    <n v="32.75"/>
    <x v="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s v="US"/>
    <s v="USD"/>
    <n v="1429396200"/>
    <n v="1428539708"/>
    <b v="0"/>
    <n v="0"/>
    <b v="0"/>
    <s v="theater/plays"/>
    <s v="N/A"/>
    <x v="2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s v="US"/>
    <s v="USD"/>
    <n v="1432589896"/>
    <n v="1427405896"/>
    <b v="0"/>
    <n v="7"/>
    <b v="0"/>
    <s v="theater/plays"/>
    <n v="61"/>
    <x v="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s v="GB"/>
    <s v="GBP"/>
    <n v="1432831089"/>
    <n v="1430239089"/>
    <b v="0"/>
    <n v="2"/>
    <b v="0"/>
    <s v="theater/plays"/>
    <n v="10"/>
    <x v="2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s v="GB"/>
    <s v="GBP"/>
    <n v="1427133600"/>
    <n v="1423847093"/>
    <b v="0"/>
    <n v="1"/>
    <b v="0"/>
    <s v="theater/plays"/>
    <n v="10"/>
    <x v="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s v="US"/>
    <s v="USD"/>
    <n v="1447311540"/>
    <n v="1445358903"/>
    <b v="0"/>
    <n v="4"/>
    <b v="0"/>
    <s v="theater/plays"/>
    <n v="37.5"/>
    <x v="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s v="GB"/>
    <s v="GBP"/>
    <n v="1405461600"/>
    <n v="1403562705"/>
    <b v="0"/>
    <n v="6"/>
    <b v="0"/>
    <s v="theater/plays"/>
    <n v="45"/>
    <x v="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s v="GB"/>
    <s v="GBP"/>
    <n v="1468752468"/>
    <n v="1467024468"/>
    <b v="0"/>
    <n v="8"/>
    <b v="0"/>
    <s v="theater/plays"/>
    <n v="100.63"/>
    <x v="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s v="US"/>
    <s v="USD"/>
    <n v="1407808438"/>
    <n v="1405217355"/>
    <b v="0"/>
    <n v="14"/>
    <b v="0"/>
    <s v="theater/plays"/>
    <n v="25.57"/>
    <x v="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s v="US"/>
    <s v="USD"/>
    <n v="1450389950"/>
    <n v="1447797950"/>
    <b v="0"/>
    <n v="0"/>
    <b v="0"/>
    <s v="theater/plays"/>
    <s v="N/A"/>
    <x v="2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s v="US"/>
    <s v="USD"/>
    <n v="1409980144"/>
    <n v="1407388144"/>
    <b v="0"/>
    <n v="4"/>
    <b v="0"/>
    <s v="theater/plays"/>
    <n v="25"/>
    <x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s v="US"/>
    <s v="USD"/>
    <n v="1404406964"/>
    <n v="1401814964"/>
    <b v="0"/>
    <n v="0"/>
    <b v="0"/>
    <s v="theater/plays"/>
    <s v="N/A"/>
    <x v="2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s v="US"/>
    <s v="USD"/>
    <n v="1404532740"/>
    <n v="1401823952"/>
    <b v="0"/>
    <n v="0"/>
    <b v="0"/>
    <s v="theater/plays"/>
    <s v="N/A"/>
    <x v="2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s v="US"/>
    <s v="USD"/>
    <n v="1407689102"/>
    <n v="1405097102"/>
    <b v="0"/>
    <n v="1"/>
    <b v="0"/>
    <s v="theater/plays"/>
    <n v="10"/>
    <x v="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s v="US"/>
    <s v="USD"/>
    <n v="1475918439"/>
    <n v="1473326439"/>
    <b v="0"/>
    <n v="1"/>
    <b v="0"/>
    <s v="theater/plays"/>
    <n v="202"/>
    <x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s v="GB"/>
    <s v="GBP"/>
    <n v="1436137140"/>
    <n v="1433833896"/>
    <b v="0"/>
    <n v="1"/>
    <b v="0"/>
    <s v="theater/plays"/>
    <n v="25"/>
    <x v="2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s v="US"/>
    <s v="USD"/>
    <n v="1455602340"/>
    <n v="1453827436"/>
    <b v="0"/>
    <n v="52"/>
    <b v="1"/>
    <s v="theater/musical"/>
    <n v="99.54"/>
    <x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s v="US"/>
    <s v="USD"/>
    <n v="1461902340"/>
    <n v="1459220588"/>
    <b v="0"/>
    <n v="7"/>
    <b v="1"/>
    <s v="theater/musical"/>
    <n v="75"/>
    <x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s v="US"/>
    <s v="USD"/>
    <n v="1423555140"/>
    <n v="1421105608"/>
    <b v="0"/>
    <n v="28"/>
    <b v="1"/>
    <s v="theater/musical"/>
    <n v="215.25"/>
    <x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s v="US"/>
    <s v="USD"/>
    <n v="1459641073"/>
    <n v="1454460673"/>
    <b v="0"/>
    <n v="11"/>
    <b v="1"/>
    <s v="theater/musical"/>
    <n v="120.55"/>
    <x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s v="GB"/>
    <s v="GBP"/>
    <n v="1476651600"/>
    <n v="1473189335"/>
    <b v="0"/>
    <n v="15"/>
    <b v="1"/>
    <s v="theater/musical"/>
    <n v="37.67"/>
    <x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s v="US"/>
    <s v="USD"/>
    <n v="1433289600"/>
    <n v="1430768800"/>
    <b v="0"/>
    <n v="30"/>
    <b v="1"/>
    <s v="theater/musical"/>
    <n v="172.23"/>
    <x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s v="US"/>
    <s v="USD"/>
    <n v="1406350740"/>
    <n v="1403125737"/>
    <b v="0"/>
    <n v="27"/>
    <b v="1"/>
    <s v="theater/musical"/>
    <n v="111.11"/>
    <x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s v="GB"/>
    <s v="GBP"/>
    <n v="1460753307"/>
    <n v="1458161307"/>
    <b v="0"/>
    <n v="28"/>
    <b v="1"/>
    <s v="theater/musical"/>
    <n v="25.46"/>
    <x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s v="US"/>
    <s v="USD"/>
    <n v="1402515198"/>
    <n v="1399923198"/>
    <b v="0"/>
    <n v="17"/>
    <b v="1"/>
    <s v="theater/musical"/>
    <n v="267.64999999999998"/>
    <x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s v="US"/>
    <s v="USD"/>
    <n v="1417465515"/>
    <n v="1415737515"/>
    <b v="0"/>
    <n v="50"/>
    <b v="1"/>
    <s v="theater/musical"/>
    <n v="75.959999999999994"/>
    <x v="0"/>
    <x v="1"/>
    <s v="musical"/>
    <x v="3757"/>
    <d v="2014-12-01T20:25:15"/>
  </r>
  <r>
    <n v="3758"/>
    <s v="Luigi's Ladies"/>
    <s v="LUIGI'S LADIES: an original one-woman musical comedy"/>
    <n v="1500"/>
    <n v="1535"/>
    <n v="102"/>
    <s v="US"/>
    <s v="USD"/>
    <n v="1400475600"/>
    <n v="1397819938"/>
    <b v="0"/>
    <n v="26"/>
    <b v="1"/>
    <s v="theater/musical"/>
    <n v="59.04"/>
    <x v="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s v="US"/>
    <s v="USD"/>
    <n v="1440556553"/>
    <n v="1435372553"/>
    <b v="0"/>
    <n v="88"/>
    <b v="1"/>
    <s v="theater/musical"/>
    <n v="50.11"/>
    <x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s v="US"/>
    <s v="USD"/>
    <n v="1399293386"/>
    <n v="1397133386"/>
    <b v="0"/>
    <n v="91"/>
    <b v="1"/>
    <s v="theater/musical"/>
    <n v="55.5"/>
    <x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s v="GB"/>
    <s v="GBP"/>
    <n v="1439247600"/>
    <n v="1434625937"/>
    <b v="0"/>
    <n v="3"/>
    <b v="1"/>
    <s v="theater/musical"/>
    <n v="166.67"/>
    <x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s v="GB"/>
    <s v="GBP"/>
    <n v="1438543889"/>
    <n v="1436383889"/>
    <b v="0"/>
    <n v="28"/>
    <b v="1"/>
    <s v="theater/musical"/>
    <n v="47.43"/>
    <x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s v="US"/>
    <s v="USD"/>
    <n v="1427907626"/>
    <n v="1425319226"/>
    <b v="0"/>
    <n v="77"/>
    <b v="1"/>
    <s v="theater/musical"/>
    <n v="64.94"/>
    <x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s v="US"/>
    <s v="USD"/>
    <n v="1464482160"/>
    <n v="1462824832"/>
    <b v="0"/>
    <n v="27"/>
    <b v="1"/>
    <s v="theater/musical"/>
    <n v="55.56"/>
    <x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s v="US"/>
    <s v="USD"/>
    <n v="1406745482"/>
    <n v="1404153482"/>
    <b v="0"/>
    <n v="107"/>
    <b v="1"/>
    <s v="theater/musical"/>
    <n v="74.22"/>
    <x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s v="US"/>
    <s v="USD"/>
    <n v="1404360045"/>
    <n v="1401336045"/>
    <b v="0"/>
    <n v="96"/>
    <b v="1"/>
    <s v="theater/musical"/>
    <n v="106.93"/>
    <x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s v="US"/>
    <s v="USD"/>
    <n v="1425185940"/>
    <n v="1423960097"/>
    <b v="0"/>
    <n v="56"/>
    <b v="1"/>
    <s v="theater/musical"/>
    <n v="41.7"/>
    <x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s v="US"/>
    <s v="USD"/>
    <n v="1402594090"/>
    <n v="1400002090"/>
    <b v="0"/>
    <n v="58"/>
    <b v="1"/>
    <s v="theater/musical"/>
    <n v="74.239999999999995"/>
    <x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s v="US"/>
    <s v="USD"/>
    <n v="1460730079"/>
    <n v="1458138079"/>
    <b v="0"/>
    <n v="15"/>
    <b v="1"/>
    <s v="theater/musical"/>
    <n v="73.33"/>
    <x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s v="GB"/>
    <s v="GBP"/>
    <n v="1434234010"/>
    <n v="1431642010"/>
    <b v="0"/>
    <n v="20"/>
    <b v="1"/>
    <s v="theater/musical"/>
    <n v="100"/>
    <x v="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s v="US"/>
    <s v="USD"/>
    <n v="1463529600"/>
    <n v="1462307652"/>
    <b v="0"/>
    <n v="38"/>
    <b v="1"/>
    <s v="theater/musical"/>
    <n v="38.42"/>
    <x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s v="US"/>
    <s v="USD"/>
    <n v="1480399200"/>
    <n v="1478616506"/>
    <b v="0"/>
    <n v="33"/>
    <b v="1"/>
    <s v="theater/musical"/>
    <n v="166.97"/>
    <x v="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s v="US"/>
    <s v="USD"/>
    <n v="1479175680"/>
    <n v="1476317247"/>
    <b v="0"/>
    <n v="57"/>
    <b v="1"/>
    <s v="theater/musical"/>
    <n v="94.91"/>
    <x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s v="CA"/>
    <s v="CAD"/>
    <n v="1428606055"/>
    <n v="1427223655"/>
    <b v="0"/>
    <n v="25"/>
    <b v="1"/>
    <s v="theater/musical"/>
    <n v="100"/>
    <x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s v="US"/>
    <s v="USD"/>
    <n v="1428552000"/>
    <n v="1426199843"/>
    <b v="0"/>
    <n v="14"/>
    <b v="1"/>
    <s v="theater/musical"/>
    <n v="143.21"/>
    <x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s v="US"/>
    <s v="USD"/>
    <n v="1406854800"/>
    <n v="1403599778"/>
    <b v="0"/>
    <n v="94"/>
    <b v="1"/>
    <s v="theater/musical"/>
    <n v="90.82"/>
    <x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s v="US"/>
    <s v="USD"/>
    <n v="1411790400"/>
    <n v="1409884821"/>
    <b v="0"/>
    <n v="59"/>
    <b v="1"/>
    <s v="theater/musical"/>
    <n v="48.54"/>
    <x v="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s v="US"/>
    <s v="USD"/>
    <n v="1423942780"/>
    <n v="1418758780"/>
    <b v="0"/>
    <n v="36"/>
    <b v="1"/>
    <s v="theater/musical"/>
    <n v="70.03"/>
    <x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s v="US"/>
    <s v="USD"/>
    <n v="1459010340"/>
    <n v="1456421940"/>
    <b v="0"/>
    <n v="115"/>
    <b v="1"/>
    <s v="theater/musical"/>
    <n v="135.63"/>
    <x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s v="US"/>
    <s v="USD"/>
    <n v="1436817960"/>
    <n v="1433999785"/>
    <b v="0"/>
    <n v="30"/>
    <b v="1"/>
    <s v="theater/musical"/>
    <n v="100"/>
    <x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s v="US"/>
    <s v="USD"/>
    <n v="1410210685"/>
    <n v="1408050685"/>
    <b v="0"/>
    <n v="52"/>
    <b v="1"/>
    <s v="theater/musical"/>
    <n v="94.9"/>
    <x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s v="GB"/>
    <s v="GBP"/>
    <n v="1469401200"/>
    <n v="1466887297"/>
    <b v="0"/>
    <n v="27"/>
    <b v="1"/>
    <s v="theater/musical"/>
    <n v="75.37"/>
    <x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s v="US"/>
    <s v="USD"/>
    <n v="1458057600"/>
    <n v="1455938520"/>
    <b v="0"/>
    <n v="24"/>
    <b v="1"/>
    <s v="theater/musical"/>
    <n v="64.459999999999994"/>
    <x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s v="CA"/>
    <s v="CAD"/>
    <n v="1468193532"/>
    <n v="1465601532"/>
    <b v="0"/>
    <n v="10"/>
    <b v="1"/>
    <s v="theater/musical"/>
    <n v="115"/>
    <x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s v="GB"/>
    <s v="GBP"/>
    <n v="1470132180"/>
    <n v="1467040769"/>
    <b v="0"/>
    <n v="30"/>
    <b v="1"/>
    <s v="theater/musical"/>
    <n v="100.5"/>
    <x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s v="US"/>
    <s v="USD"/>
    <n v="1464310475"/>
    <n v="1461718475"/>
    <b v="0"/>
    <n v="71"/>
    <b v="1"/>
    <s v="theater/musical"/>
    <n v="93.77"/>
    <x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s v="US"/>
    <s v="USD"/>
    <n v="1436587140"/>
    <n v="1434113406"/>
    <b v="0"/>
    <n v="10"/>
    <b v="1"/>
    <s v="theater/musical"/>
    <n v="35.1"/>
    <x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s v="US"/>
    <s v="USD"/>
    <n v="1450887480"/>
    <n v="1448469719"/>
    <b v="0"/>
    <n v="1"/>
    <b v="0"/>
    <s v="theater/musical"/>
    <n v="500"/>
    <x v="2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s v="GB"/>
    <s v="GBP"/>
    <n v="1434395418"/>
    <n v="1431630618"/>
    <b v="0"/>
    <n v="4"/>
    <b v="0"/>
    <s v="theater/musical"/>
    <n v="29"/>
    <x v="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US"/>
    <s v="USD"/>
    <n v="1479834023"/>
    <n v="1477238423"/>
    <b v="0"/>
    <n v="0"/>
    <b v="0"/>
    <s v="theater/musical"/>
    <s v="N/A"/>
    <x v="2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s v="US"/>
    <s v="USD"/>
    <n v="1404664592"/>
    <n v="1399480592"/>
    <b v="0"/>
    <n v="0"/>
    <b v="0"/>
    <s v="theater/musical"/>
    <s v="N/A"/>
    <x v="2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s v="US"/>
    <s v="USD"/>
    <n v="1436957022"/>
    <n v="1434365022"/>
    <b v="0"/>
    <n v="2"/>
    <b v="0"/>
    <s v="theater/musical"/>
    <n v="17.5"/>
    <x v="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s v="US"/>
    <s v="USD"/>
    <n v="1418769129"/>
    <n v="1416954729"/>
    <b v="0"/>
    <n v="24"/>
    <b v="0"/>
    <s v="theater/musical"/>
    <n v="174"/>
    <x v="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s v="GB"/>
    <s v="GBP"/>
    <n v="1433685354"/>
    <n v="1431093354"/>
    <b v="0"/>
    <n v="1"/>
    <b v="0"/>
    <s v="theater/musical"/>
    <n v="50"/>
    <x v="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s v="GB"/>
    <s v="GBP"/>
    <n v="1440801000"/>
    <n v="1437042490"/>
    <b v="0"/>
    <n v="2"/>
    <b v="0"/>
    <s v="theater/musical"/>
    <n v="5"/>
    <x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s v="US"/>
    <s v="USD"/>
    <n v="1484354556"/>
    <n v="1479170556"/>
    <b v="0"/>
    <n v="1"/>
    <b v="0"/>
    <s v="theater/musical"/>
    <n v="1"/>
    <x v="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s v="US"/>
    <s v="USD"/>
    <n v="1429564165"/>
    <n v="1426972165"/>
    <b v="0"/>
    <n v="37"/>
    <b v="0"/>
    <s v="theater/musical"/>
    <n v="145.41"/>
    <x v="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s v="US"/>
    <s v="USD"/>
    <n v="1407691248"/>
    <n v="1405099248"/>
    <b v="0"/>
    <n v="5"/>
    <b v="0"/>
    <s v="theater/musical"/>
    <n v="205"/>
    <x v="2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s v="US"/>
    <s v="USD"/>
    <n v="1457734843"/>
    <n v="1455142843"/>
    <b v="0"/>
    <n v="4"/>
    <b v="0"/>
    <s v="theater/musical"/>
    <n v="100.5"/>
    <x v="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s v="US"/>
    <s v="USD"/>
    <n v="1420952340"/>
    <n v="1418146883"/>
    <b v="0"/>
    <n v="16"/>
    <b v="0"/>
    <s v="theater/musical"/>
    <n v="55.06"/>
    <x v="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s v="US"/>
    <s v="USD"/>
    <n v="1420215216"/>
    <n v="1417536816"/>
    <b v="0"/>
    <n v="9"/>
    <b v="0"/>
    <s v="theater/musical"/>
    <n v="47.33"/>
    <x v="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s v="US"/>
    <s v="USD"/>
    <n v="1445482906"/>
    <n v="1442890906"/>
    <b v="0"/>
    <n v="0"/>
    <b v="0"/>
    <s v="theater/musical"/>
    <s v="N/A"/>
    <x v="2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s v="US"/>
    <s v="USD"/>
    <n v="1457133568"/>
    <n v="1454541568"/>
    <b v="0"/>
    <n v="40"/>
    <b v="0"/>
    <s v="theater/musical"/>
    <n v="58.95"/>
    <x v="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US"/>
    <s v="USD"/>
    <n v="1469948400"/>
    <n v="1465172024"/>
    <b v="0"/>
    <n v="0"/>
    <b v="0"/>
    <s v="theater/musical"/>
    <s v="N/A"/>
    <x v="2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s v="US"/>
    <s v="USD"/>
    <n v="1411852640"/>
    <n v="1406668640"/>
    <b v="0"/>
    <n v="2"/>
    <b v="0"/>
    <s v="theater/musical"/>
    <n v="1.5"/>
    <x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s v="AU"/>
    <s v="AUD"/>
    <n v="1404022381"/>
    <n v="1402294381"/>
    <b v="0"/>
    <n v="1"/>
    <b v="0"/>
    <s v="theater/musical"/>
    <n v="5"/>
    <x v="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s v="US"/>
    <s v="USD"/>
    <n v="1428097739"/>
    <n v="1427492939"/>
    <b v="0"/>
    <n v="9"/>
    <b v="0"/>
    <s v="theater/musical"/>
    <n v="50.56"/>
    <x v="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s v="GB"/>
    <s v="GBP"/>
    <n v="1429955619"/>
    <n v="1424775219"/>
    <b v="0"/>
    <n v="24"/>
    <b v="1"/>
    <s v="theater/plays"/>
    <n v="41.67"/>
    <x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s v="GB"/>
    <s v="GBP"/>
    <n v="1406761200"/>
    <n v="1402403907"/>
    <b v="0"/>
    <n v="38"/>
    <b v="1"/>
    <s v="theater/plays"/>
    <n v="53.29"/>
    <x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s v="US"/>
    <s v="USD"/>
    <n v="1426965758"/>
    <n v="1424377358"/>
    <b v="0"/>
    <n v="26"/>
    <b v="1"/>
    <s v="theater/plays"/>
    <n v="70.23"/>
    <x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s v="GB"/>
    <s v="GBP"/>
    <n v="1464692400"/>
    <n v="1461769373"/>
    <b v="0"/>
    <n v="19"/>
    <b v="1"/>
    <s v="theater/plays"/>
    <n v="43.42"/>
    <x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s v="CA"/>
    <s v="CAD"/>
    <n v="1433131140"/>
    <n v="1429120908"/>
    <b v="0"/>
    <n v="11"/>
    <b v="1"/>
    <s v="theater/plays"/>
    <n v="199.18"/>
    <x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s v="US"/>
    <s v="USD"/>
    <n v="1465940580"/>
    <n v="1462603021"/>
    <b v="0"/>
    <n v="27"/>
    <b v="1"/>
    <s v="theater/plays"/>
    <n v="78.52"/>
    <x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s v="US"/>
    <s v="USD"/>
    <n v="1427860740"/>
    <n v="1424727712"/>
    <b v="0"/>
    <n v="34"/>
    <b v="1"/>
    <s v="theater/plays"/>
    <n v="61.82"/>
    <x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s v="GB"/>
    <s v="GBP"/>
    <n v="1440111600"/>
    <n v="1437545657"/>
    <b v="0"/>
    <n v="20"/>
    <b v="1"/>
    <s v="theater/plays"/>
    <n v="50"/>
    <x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s v="US"/>
    <s v="USD"/>
    <n v="1405614823"/>
    <n v="1403022823"/>
    <b v="0"/>
    <n v="37"/>
    <b v="1"/>
    <s v="theater/plays"/>
    <n v="48.34"/>
    <x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s v="US"/>
    <s v="USD"/>
    <n v="1445659140"/>
    <n v="1444236216"/>
    <b v="0"/>
    <n v="20"/>
    <b v="1"/>
    <s v="theater/plays"/>
    <n v="107.25"/>
    <x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s v="US"/>
    <s v="USD"/>
    <n v="1426187582"/>
    <n v="1423599182"/>
    <b v="0"/>
    <n v="10"/>
    <b v="1"/>
    <s v="theater/plays"/>
    <n v="57"/>
    <x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s v="US"/>
    <s v="USD"/>
    <n v="1437166920"/>
    <n v="1435554104"/>
    <b v="0"/>
    <n v="26"/>
    <b v="1"/>
    <s v="theater/plays"/>
    <n v="40.92"/>
    <x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s v="GB"/>
    <s v="GBP"/>
    <n v="1436110717"/>
    <n v="1433518717"/>
    <b v="0"/>
    <n v="20"/>
    <b v="1"/>
    <s v="theater/plays"/>
    <n v="21.5"/>
    <x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s v="US"/>
    <s v="USD"/>
    <n v="1451881207"/>
    <n v="1449116407"/>
    <b v="0"/>
    <n v="46"/>
    <b v="1"/>
    <s v="theater/plays"/>
    <n v="79.540000000000006"/>
    <x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s v="DE"/>
    <s v="EUR"/>
    <n v="1453244340"/>
    <n v="1448136417"/>
    <b v="0"/>
    <n v="76"/>
    <b v="1"/>
    <s v="theater/plays"/>
    <n v="72.38"/>
    <x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s v="US"/>
    <s v="USD"/>
    <n v="1437364740"/>
    <n v="1434405044"/>
    <b v="0"/>
    <n v="41"/>
    <b v="1"/>
    <s v="theater/plays"/>
    <n v="64.63"/>
    <x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s v="GB"/>
    <s v="GBP"/>
    <n v="1470058860"/>
    <n v="1469026903"/>
    <b v="0"/>
    <n v="7"/>
    <b v="1"/>
    <s v="theater/plays"/>
    <n v="38.57"/>
    <x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s v="US"/>
    <s v="USD"/>
    <n v="1434505214"/>
    <n v="1432690814"/>
    <b v="0"/>
    <n v="49"/>
    <b v="1"/>
    <s v="theater/plays"/>
    <n v="107.57"/>
    <x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s v="GB"/>
    <s v="GBP"/>
    <n v="1430993394"/>
    <n v="1428401394"/>
    <b v="0"/>
    <n v="26"/>
    <b v="1"/>
    <s v="theater/plays"/>
    <n v="27.5"/>
    <x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s v="GB"/>
    <s v="GBP"/>
    <n v="1427414400"/>
    <n v="1422656201"/>
    <b v="0"/>
    <n v="65"/>
    <b v="1"/>
    <s v="theater/plays"/>
    <n v="70.459999999999994"/>
    <x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s v="US"/>
    <s v="USD"/>
    <n v="1420033187"/>
    <n v="1414845587"/>
    <b v="0"/>
    <n v="28"/>
    <b v="1"/>
    <s v="theater/plays"/>
    <n v="178.57"/>
    <x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s v="US"/>
    <s v="USD"/>
    <n v="1472676371"/>
    <n v="1470948371"/>
    <b v="0"/>
    <n v="8"/>
    <b v="1"/>
    <s v="theater/plays"/>
    <n v="62.63"/>
    <x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s v="US"/>
    <s v="USD"/>
    <n v="1464371211"/>
    <n v="1463161611"/>
    <b v="0"/>
    <n v="3"/>
    <b v="1"/>
    <s v="theater/plays"/>
    <n v="75"/>
    <x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s v="US"/>
    <s v="USD"/>
    <n v="1415222545"/>
    <n v="1413404545"/>
    <b v="0"/>
    <n v="9"/>
    <b v="1"/>
    <s v="theater/plays"/>
    <n v="58.9"/>
    <x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s v="US"/>
    <s v="USD"/>
    <n v="1455936335"/>
    <n v="1452048335"/>
    <b v="0"/>
    <n v="9"/>
    <b v="1"/>
    <s v="theater/plays"/>
    <n v="139.56"/>
    <x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s v="CA"/>
    <s v="CAD"/>
    <n v="1417460940"/>
    <n v="1416516972"/>
    <b v="0"/>
    <n v="20"/>
    <b v="1"/>
    <s v="theater/plays"/>
    <n v="70"/>
    <x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s v="GB"/>
    <s v="GBP"/>
    <n v="1434624067"/>
    <n v="1432032067"/>
    <b v="0"/>
    <n v="57"/>
    <b v="1"/>
    <s v="theater/plays"/>
    <n v="57.39"/>
    <x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s v="GB"/>
    <s v="GBP"/>
    <n v="1461278208"/>
    <n v="1459463808"/>
    <b v="0"/>
    <n v="8"/>
    <b v="1"/>
    <s v="theater/plays"/>
    <n v="40"/>
    <x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s v="US"/>
    <s v="USD"/>
    <n v="1470197340"/>
    <n v="1467497652"/>
    <b v="0"/>
    <n v="14"/>
    <b v="1"/>
    <s v="theater/plays"/>
    <n v="64.290000000000006"/>
    <x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s v="GB"/>
    <s v="GBP"/>
    <n v="1435947758"/>
    <n v="1432837358"/>
    <b v="0"/>
    <n v="17"/>
    <b v="1"/>
    <s v="theater/plays"/>
    <n v="120.12"/>
    <x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s v="SE"/>
    <s v="SEK"/>
    <n v="1432314209"/>
    <n v="1429722209"/>
    <b v="0"/>
    <n v="100"/>
    <b v="1"/>
    <s v="theater/plays"/>
    <n v="1008.24"/>
    <x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s v="US"/>
    <s v="USD"/>
    <n v="1438226724"/>
    <n v="1433042724"/>
    <b v="0"/>
    <n v="32"/>
    <b v="1"/>
    <s v="theater/plays"/>
    <n v="63.28"/>
    <x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s v="GB"/>
    <s v="GBP"/>
    <n v="1459180229"/>
    <n v="1457023829"/>
    <b v="0"/>
    <n v="3"/>
    <b v="1"/>
    <s v="theater/plays"/>
    <n v="21.67"/>
    <x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s v="US"/>
    <s v="USD"/>
    <n v="1405882287"/>
    <n v="1400698287"/>
    <b v="1"/>
    <n v="34"/>
    <b v="0"/>
    <s v="theater/plays"/>
    <n v="25.65"/>
    <x v="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s v="GB"/>
    <s v="GBP"/>
    <n v="1399809052"/>
    <n v="1397217052"/>
    <b v="1"/>
    <n v="23"/>
    <b v="0"/>
    <s v="theater/plays"/>
    <n v="47.7"/>
    <x v="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s v="US"/>
    <s v="USD"/>
    <n v="1401587064"/>
    <n v="1399427064"/>
    <b v="1"/>
    <n v="19"/>
    <b v="0"/>
    <s v="theater/plays"/>
    <n v="56.05"/>
    <x v="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s v="US"/>
    <s v="USD"/>
    <n v="1401778740"/>
    <n v="1399474134"/>
    <b v="1"/>
    <n v="50"/>
    <b v="0"/>
    <s v="theater/plays"/>
    <n v="81.319999999999993"/>
    <x v="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s v="US"/>
    <s v="USD"/>
    <n v="1443711774"/>
    <n v="1441119774"/>
    <b v="1"/>
    <n v="12"/>
    <b v="0"/>
    <s v="theater/plays"/>
    <n v="70.17"/>
    <x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s v="US"/>
    <s v="USD"/>
    <n v="1412405940"/>
    <n v="1409721542"/>
    <b v="1"/>
    <n v="8"/>
    <b v="0"/>
    <s v="theater/plays"/>
    <n v="23.63"/>
    <x v="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s v="US"/>
    <s v="USD"/>
    <n v="1437283391"/>
    <n v="1433395391"/>
    <b v="1"/>
    <n v="9"/>
    <b v="0"/>
    <s v="theater/plays"/>
    <n v="188.56"/>
    <x v="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s v="US"/>
    <s v="USD"/>
    <n v="1445196989"/>
    <n v="1442604989"/>
    <b v="1"/>
    <n v="43"/>
    <b v="0"/>
    <s v="theater/plays"/>
    <n v="49.51"/>
    <x v="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s v="DE"/>
    <s v="EUR"/>
    <n v="1434047084"/>
    <n v="1431455084"/>
    <b v="1"/>
    <n v="28"/>
    <b v="0"/>
    <s v="theater/plays"/>
    <n v="75.459999999999994"/>
    <x v="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s v="US"/>
    <s v="USD"/>
    <n v="1420081143"/>
    <n v="1417489143"/>
    <b v="1"/>
    <n v="4"/>
    <b v="0"/>
    <s v="theater/plays"/>
    <n v="9.5"/>
    <x v="2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s v="GB"/>
    <s v="GBP"/>
    <n v="1437129179"/>
    <n v="1434537179"/>
    <b v="1"/>
    <n v="24"/>
    <b v="0"/>
    <s v="theater/plays"/>
    <n v="35.5"/>
    <x v="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s v="US"/>
    <s v="USD"/>
    <n v="1427427276"/>
    <n v="1425270876"/>
    <b v="0"/>
    <n v="2"/>
    <b v="0"/>
    <s v="theater/plays"/>
    <n v="10"/>
    <x v="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s v="US"/>
    <s v="USD"/>
    <n v="1409602178"/>
    <n v="1406578178"/>
    <b v="0"/>
    <n v="2"/>
    <b v="0"/>
    <s v="theater/plays"/>
    <n v="13"/>
    <x v="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s v="US"/>
    <s v="USD"/>
    <n v="1431206058"/>
    <n v="1428614058"/>
    <b v="0"/>
    <n v="20"/>
    <b v="0"/>
    <s v="theater/plays"/>
    <n v="89.4"/>
    <x v="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s v="US"/>
    <s v="USD"/>
    <n v="1427408271"/>
    <n v="1424819871"/>
    <b v="0"/>
    <n v="1"/>
    <b v="0"/>
    <s v="theater/plays"/>
    <n v="25"/>
    <x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s v="US"/>
    <s v="USD"/>
    <n v="1425833403"/>
    <n v="1423245003"/>
    <b v="0"/>
    <n v="1"/>
    <b v="0"/>
    <s v="theater/plays"/>
    <n v="1"/>
    <x v="2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s v="US"/>
    <s v="USD"/>
    <n v="1406913120"/>
    <n v="1404927690"/>
    <b v="0"/>
    <n v="4"/>
    <b v="0"/>
    <s v="theater/plays"/>
    <n v="65"/>
    <x v="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s v="GB"/>
    <s v="GBP"/>
    <n v="1432328400"/>
    <n v="1430734844"/>
    <b v="0"/>
    <n v="1"/>
    <b v="0"/>
    <s v="theater/plays"/>
    <n v="10"/>
    <x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s v="US"/>
    <s v="USD"/>
    <n v="1403730000"/>
    <n v="1401485207"/>
    <b v="0"/>
    <n v="1"/>
    <b v="0"/>
    <s v="theater/plays"/>
    <n v="1"/>
    <x v="2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s v="US"/>
    <s v="USD"/>
    <n v="1407858710"/>
    <n v="1405266710"/>
    <b v="0"/>
    <n v="13"/>
    <b v="0"/>
    <s v="theater/plays"/>
    <n v="81.540000000000006"/>
    <x v="2"/>
    <x v="1"/>
    <s v="plays"/>
    <x v="3860"/>
    <d v="2014-08-12T15:51:50"/>
  </r>
  <r>
    <n v="3861"/>
    <s v="READY OR NOT HERE I COME"/>
    <s v="THE COMING OF THE LORD!"/>
    <n v="2000"/>
    <n v="100"/>
    <n v="5"/>
    <s v="US"/>
    <s v="USD"/>
    <n v="1415828820"/>
    <n v="1412258977"/>
    <b v="0"/>
    <n v="1"/>
    <b v="0"/>
    <s v="theater/plays"/>
    <n v="100"/>
    <x v="2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s v="US"/>
    <s v="USD"/>
    <n v="1473699540"/>
    <n v="1472451356"/>
    <b v="0"/>
    <n v="1"/>
    <b v="0"/>
    <s v="theater/plays"/>
    <n v="1"/>
    <x v="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s v="US"/>
    <s v="USD"/>
    <n v="1446739905"/>
    <n v="1441552305"/>
    <b v="0"/>
    <n v="0"/>
    <b v="0"/>
    <s v="theater/plays"/>
    <s v="N/A"/>
    <x v="2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s v="US"/>
    <s v="USD"/>
    <n v="1447799054"/>
    <n v="1445203454"/>
    <b v="0"/>
    <n v="3"/>
    <b v="0"/>
    <s v="theater/plays"/>
    <n v="20"/>
    <x v="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s v="CA"/>
    <s v="CAD"/>
    <n v="1409376600"/>
    <n v="1405957098"/>
    <b v="0"/>
    <n v="14"/>
    <b v="0"/>
    <s v="theater/plays"/>
    <n v="46.43"/>
    <x v="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s v="US"/>
    <s v="USD"/>
    <n v="1458703740"/>
    <n v="1454453021"/>
    <b v="0"/>
    <n v="2"/>
    <b v="0"/>
    <s v="theater/plays"/>
    <n v="5.5"/>
    <x v="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s v="US"/>
    <s v="USD"/>
    <n v="1466278339"/>
    <n v="1463686339"/>
    <b v="0"/>
    <n v="5"/>
    <b v="0"/>
    <s v="theater/plays"/>
    <n v="50.2"/>
    <x v="2"/>
    <x v="1"/>
    <s v="plays"/>
    <x v="3867"/>
    <d v="2016-06-18T19:32:19"/>
  </r>
  <r>
    <n v="3868"/>
    <s v="1000 words (Canceled)"/>
    <s v="New collection of music by Scott Evan Davis!"/>
    <n v="5000"/>
    <n v="10"/>
    <n v="0"/>
    <s v="GB"/>
    <s v="GBP"/>
    <n v="1410191405"/>
    <n v="1408031405"/>
    <b v="0"/>
    <n v="1"/>
    <b v="0"/>
    <s v="theater/musical"/>
    <n v="10"/>
    <x v="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s v="US"/>
    <s v="USD"/>
    <n v="1426302660"/>
    <n v="1423761792"/>
    <b v="0"/>
    <n v="15"/>
    <b v="0"/>
    <s v="theater/musical"/>
    <n v="30.13"/>
    <x v="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s v="US"/>
    <s v="USD"/>
    <n v="1404360478"/>
    <n v="1401768478"/>
    <b v="0"/>
    <n v="10"/>
    <b v="0"/>
    <s v="theater/musical"/>
    <n v="150"/>
    <x v="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s v="US"/>
    <s v="USD"/>
    <n v="1490809450"/>
    <n v="1485629050"/>
    <b v="0"/>
    <n v="3"/>
    <b v="0"/>
    <s v="theater/musical"/>
    <n v="13.33"/>
    <x v="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s v="US"/>
    <s v="USD"/>
    <n v="1439522996"/>
    <n v="1435202996"/>
    <b v="0"/>
    <n v="0"/>
    <b v="0"/>
    <s v="theater/musical"/>
    <s v="N/A"/>
    <x v="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US"/>
    <s v="USD"/>
    <n v="1444322535"/>
    <n v="1441730535"/>
    <b v="0"/>
    <n v="0"/>
    <b v="0"/>
    <s v="theater/musical"/>
    <s v="N/A"/>
    <x v="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Z"/>
    <s v="NZD"/>
    <n v="1422061200"/>
    <n v="1420244622"/>
    <b v="0"/>
    <n v="0"/>
    <b v="0"/>
    <s v="theater/musical"/>
    <s v="N/A"/>
    <x v="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DK"/>
    <s v="DKK"/>
    <n v="1472896800"/>
    <n v="1472804365"/>
    <b v="0"/>
    <n v="0"/>
    <b v="0"/>
    <s v="theater/musical"/>
    <s v="N/A"/>
    <x v="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s v="GB"/>
    <s v="GBP"/>
    <n v="1454425128"/>
    <n v="1451833128"/>
    <b v="0"/>
    <n v="46"/>
    <b v="0"/>
    <s v="theater/musical"/>
    <n v="44.76"/>
    <x v="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s v="US"/>
    <s v="USD"/>
    <n v="1481213752"/>
    <n v="1478621752"/>
    <b v="0"/>
    <n v="14"/>
    <b v="0"/>
    <s v="theater/musical"/>
    <n v="88.64"/>
    <x v="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s v="US"/>
    <s v="USD"/>
    <n v="1435636740"/>
    <n v="1433014746"/>
    <b v="0"/>
    <n v="1"/>
    <b v="0"/>
    <s v="theater/musical"/>
    <n v="10"/>
    <x v="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s v="GB"/>
    <s v="GBP"/>
    <n v="1422218396"/>
    <n v="1419626396"/>
    <b v="0"/>
    <n v="0"/>
    <b v="0"/>
    <s v="theater/musical"/>
    <s v="N/A"/>
    <x v="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s v="GB"/>
    <s v="GBP"/>
    <n v="1406761200"/>
    <n v="1403724820"/>
    <b v="0"/>
    <n v="17"/>
    <b v="0"/>
    <s v="theater/musical"/>
    <n v="57.65"/>
    <x v="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s v="US"/>
    <s v="USD"/>
    <n v="1487550399"/>
    <n v="1484958399"/>
    <b v="0"/>
    <n v="1"/>
    <b v="0"/>
    <s v="theater/musical"/>
    <n v="25"/>
    <x v="1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AU"/>
    <s v="AUD"/>
    <n v="1454281380"/>
    <n v="1451950570"/>
    <b v="0"/>
    <n v="0"/>
    <b v="0"/>
    <s v="theater/musical"/>
    <s v="N/A"/>
    <x v="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GB"/>
    <s v="GBP"/>
    <n v="1409668069"/>
    <n v="1407076069"/>
    <b v="0"/>
    <n v="0"/>
    <b v="0"/>
    <s v="theater/musical"/>
    <s v="N/A"/>
    <x v="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US"/>
    <s v="USD"/>
    <n v="1427479192"/>
    <n v="1425322792"/>
    <b v="0"/>
    <n v="0"/>
    <b v="0"/>
    <s v="theater/musical"/>
    <s v="N/A"/>
    <x v="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US"/>
    <s v="USD"/>
    <n v="1462834191"/>
    <n v="1460242191"/>
    <b v="0"/>
    <n v="0"/>
    <b v="0"/>
    <s v="theater/musical"/>
    <s v="N/A"/>
    <x v="1"/>
    <x v="1"/>
    <s v="musical"/>
    <x v="3885"/>
    <d v="2016-05-09T22:49:51"/>
  </r>
  <r>
    <n v="3886"/>
    <s v="a (Canceled)"/>
    <n v="1"/>
    <n v="10000"/>
    <n v="0"/>
    <n v="0"/>
    <s v="AU"/>
    <s v="AUD"/>
    <n v="1418275702"/>
    <n v="1415683702"/>
    <b v="0"/>
    <n v="0"/>
    <b v="0"/>
    <s v="theater/musical"/>
    <s v="N/A"/>
    <x v="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s v="US"/>
    <s v="USD"/>
    <n v="1430517600"/>
    <n v="1426538129"/>
    <b v="0"/>
    <n v="2"/>
    <b v="0"/>
    <s v="theater/musical"/>
    <n v="17.5"/>
    <x v="1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s v="GB"/>
    <s v="GBP"/>
    <n v="1488114358"/>
    <n v="1485522358"/>
    <b v="0"/>
    <n v="14"/>
    <b v="0"/>
    <s v="theater/plays"/>
    <n v="38.71"/>
    <x v="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s v="US"/>
    <s v="USD"/>
    <n v="1420413960"/>
    <n v="1417651630"/>
    <b v="0"/>
    <n v="9"/>
    <b v="0"/>
    <s v="theater/plays"/>
    <n v="13.11"/>
    <x v="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s v="US"/>
    <s v="USD"/>
    <n v="1439662344"/>
    <n v="1434478344"/>
    <b v="0"/>
    <n v="8"/>
    <b v="0"/>
    <s v="theater/plays"/>
    <n v="315.5"/>
    <x v="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s v="US"/>
    <s v="USD"/>
    <n v="1427086740"/>
    <n v="1424488244"/>
    <b v="0"/>
    <n v="7"/>
    <b v="0"/>
    <s v="theater/plays"/>
    <n v="37.14"/>
    <x v="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US"/>
    <s v="USD"/>
    <n v="1408863600"/>
    <n v="1408203557"/>
    <b v="0"/>
    <n v="0"/>
    <b v="0"/>
    <s v="theater/plays"/>
    <s v="N/A"/>
    <x v="2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s v="US"/>
    <s v="USD"/>
    <n v="1404194400"/>
    <n v="1400600840"/>
    <b v="0"/>
    <n v="84"/>
    <b v="0"/>
    <s v="theater/plays"/>
    <n v="128.27000000000001"/>
    <x v="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s v="US"/>
    <s v="USD"/>
    <n v="1481000340"/>
    <n v="1478386812"/>
    <b v="0"/>
    <n v="11"/>
    <b v="0"/>
    <s v="theater/plays"/>
    <n v="47.27"/>
    <x v="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s v="US"/>
    <s v="USD"/>
    <n v="1425103218"/>
    <n v="1422424818"/>
    <b v="0"/>
    <n v="1"/>
    <b v="0"/>
    <s v="theater/plays"/>
    <n v="50"/>
    <x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s v="US"/>
    <s v="USD"/>
    <n v="1402979778"/>
    <n v="1401770178"/>
    <b v="0"/>
    <n v="4"/>
    <b v="0"/>
    <s v="theater/plays"/>
    <n v="42.5"/>
    <x v="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s v="NZ"/>
    <s v="NZD"/>
    <n v="1420750683"/>
    <n v="1418158683"/>
    <b v="0"/>
    <n v="10"/>
    <b v="0"/>
    <s v="theater/plays"/>
    <n v="44"/>
    <x v="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s v="GB"/>
    <s v="GBP"/>
    <n v="1439827200"/>
    <n v="1436355270"/>
    <b v="0"/>
    <n v="16"/>
    <b v="0"/>
    <s v="theater/plays"/>
    <n v="50.88"/>
    <x v="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s v="US"/>
    <s v="USD"/>
    <n v="1407868561"/>
    <n v="1406140561"/>
    <b v="0"/>
    <n v="2"/>
    <b v="0"/>
    <s v="theater/plays"/>
    <n v="62.5"/>
    <x v="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s v="US"/>
    <s v="USD"/>
    <n v="1433988791"/>
    <n v="1431396791"/>
    <b v="0"/>
    <n v="5"/>
    <b v="0"/>
    <s v="theater/plays"/>
    <n v="27"/>
    <x v="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s v="US"/>
    <s v="USD"/>
    <n v="1450554599"/>
    <n v="1447098599"/>
    <b v="0"/>
    <n v="1"/>
    <b v="0"/>
    <s v="theater/plays"/>
    <n v="25"/>
    <x v="2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s v="GB"/>
    <s v="GBP"/>
    <n v="1479125642"/>
    <n v="1476962042"/>
    <b v="0"/>
    <n v="31"/>
    <b v="0"/>
    <s v="theater/plays"/>
    <n v="47.26"/>
    <x v="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s v="US"/>
    <s v="USD"/>
    <n v="1439581080"/>
    <n v="1435709765"/>
    <b v="0"/>
    <n v="0"/>
    <b v="0"/>
    <s v="theater/plays"/>
    <s v="N/A"/>
    <x v="2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s v="US"/>
    <s v="USD"/>
    <n v="1429074240"/>
    <n v="1427866200"/>
    <b v="0"/>
    <n v="2"/>
    <b v="0"/>
    <s v="theater/plays"/>
    <n v="1.5"/>
    <x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s v="GB"/>
    <s v="GBP"/>
    <n v="1434063600"/>
    <n v="1430405903"/>
    <b v="0"/>
    <n v="7"/>
    <b v="0"/>
    <s v="theater/plays"/>
    <n v="24.71"/>
    <x v="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s v="GB"/>
    <s v="GBP"/>
    <n v="1435325100"/>
    <n v="1432072893"/>
    <b v="0"/>
    <n v="16"/>
    <b v="0"/>
    <s v="theater/plays"/>
    <n v="63.13"/>
    <x v="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s v="US"/>
    <s v="USD"/>
    <n v="1414354080"/>
    <n v="1411587606"/>
    <b v="0"/>
    <n v="4"/>
    <b v="0"/>
    <s v="theater/plays"/>
    <n v="38.25"/>
    <x v="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s v="US"/>
    <s v="USD"/>
    <n v="1406603696"/>
    <n v="1405307696"/>
    <b v="0"/>
    <n v="4"/>
    <b v="0"/>
    <s v="theater/plays"/>
    <n v="16.25"/>
    <x v="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s v="US"/>
    <s v="USD"/>
    <n v="1410424642"/>
    <n v="1407832642"/>
    <b v="0"/>
    <n v="4"/>
    <b v="0"/>
    <s v="theater/plays"/>
    <n v="33.75"/>
    <x v="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s v="US"/>
    <s v="USD"/>
    <n v="1441649397"/>
    <n v="1439057397"/>
    <b v="0"/>
    <n v="3"/>
    <b v="0"/>
    <s v="theater/plays"/>
    <n v="61.67"/>
    <x v="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s v="US"/>
    <s v="USD"/>
    <n v="1417033777"/>
    <n v="1414438177"/>
    <b v="0"/>
    <n v="36"/>
    <b v="0"/>
    <s v="theater/plays"/>
    <n v="83.14"/>
    <x v="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s v="US"/>
    <s v="USD"/>
    <n v="1429936500"/>
    <n v="1424759330"/>
    <b v="0"/>
    <n v="1"/>
    <b v="0"/>
    <s v="theater/plays"/>
    <n v="1"/>
    <x v="2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s v="US"/>
    <s v="USD"/>
    <n v="1448863449"/>
    <n v="1446267849"/>
    <b v="0"/>
    <n v="7"/>
    <b v="0"/>
    <s v="theater/plays"/>
    <n v="142.86000000000001"/>
    <x v="2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s v="GB"/>
    <s v="GBP"/>
    <n v="1431298740"/>
    <n v="1429558756"/>
    <b v="0"/>
    <n v="27"/>
    <b v="0"/>
    <s v="theater/plays"/>
    <n v="33.67"/>
    <x v="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s v="GB"/>
    <s v="GBP"/>
    <n v="1464824309"/>
    <n v="1462232309"/>
    <b v="0"/>
    <n v="1"/>
    <b v="0"/>
    <s v="theater/plays"/>
    <n v="5"/>
    <x v="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s v="DK"/>
    <s v="DKK"/>
    <n v="1464952752"/>
    <n v="1462360752"/>
    <b v="0"/>
    <n v="0"/>
    <b v="0"/>
    <s v="theater/plays"/>
    <s v="N/A"/>
    <x v="2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s v="GB"/>
    <s v="GBP"/>
    <n v="1410439161"/>
    <n v="1407847161"/>
    <b v="0"/>
    <n v="1"/>
    <b v="0"/>
    <s v="theater/plays"/>
    <n v="10"/>
    <x v="2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s v="GB"/>
    <s v="GBP"/>
    <n v="1407168000"/>
    <n v="1406131023"/>
    <b v="0"/>
    <n v="3"/>
    <b v="0"/>
    <s v="theater/plays"/>
    <n v="40"/>
    <x v="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s v="GB"/>
    <s v="GBP"/>
    <n v="1453075200"/>
    <n v="1450628773"/>
    <b v="0"/>
    <n v="3"/>
    <b v="0"/>
    <s v="theater/plays"/>
    <n v="30"/>
    <x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s v="GB"/>
    <s v="GBP"/>
    <n v="1479032260"/>
    <n v="1476436660"/>
    <b v="0"/>
    <n v="3"/>
    <b v="0"/>
    <s v="theater/plays"/>
    <n v="45"/>
    <x v="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GB"/>
    <s v="GBP"/>
    <n v="1414346400"/>
    <n v="1413291655"/>
    <b v="0"/>
    <n v="0"/>
    <b v="0"/>
    <s v="theater/plays"/>
    <s v="N/A"/>
    <x v="2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s v="US"/>
    <s v="USD"/>
    <n v="1425337200"/>
    <n v="1421432810"/>
    <b v="0"/>
    <n v="6"/>
    <b v="0"/>
    <s v="theater/plays"/>
    <n v="10.17"/>
    <x v="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s v="GB"/>
    <s v="GBP"/>
    <n v="1428622271"/>
    <n v="1426203071"/>
    <b v="0"/>
    <n v="17"/>
    <b v="0"/>
    <s v="theater/plays"/>
    <n v="81.41"/>
    <x v="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s v="US"/>
    <s v="USD"/>
    <n v="1403823722"/>
    <n v="1401231722"/>
    <b v="0"/>
    <n v="40"/>
    <b v="0"/>
    <s v="theater/plays"/>
    <n v="57.25"/>
    <x v="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s v="US"/>
    <s v="USD"/>
    <n v="1406753639"/>
    <n v="1404161639"/>
    <b v="0"/>
    <n v="3"/>
    <b v="0"/>
    <s v="theater/plays"/>
    <n v="5"/>
    <x v="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s v="AU"/>
    <s v="AUD"/>
    <n v="1419645748"/>
    <n v="1417053748"/>
    <b v="0"/>
    <n v="1"/>
    <b v="0"/>
    <s v="theater/plays"/>
    <n v="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s v="GB"/>
    <s v="GBP"/>
    <n v="1407565504"/>
    <n v="1404973504"/>
    <b v="0"/>
    <n v="2"/>
    <b v="0"/>
    <s v="theater/plays"/>
    <n v="12.5"/>
    <x v="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s v="US"/>
    <s v="USD"/>
    <n v="1444971540"/>
    <n v="1442593427"/>
    <b v="0"/>
    <n v="7"/>
    <b v="0"/>
    <s v="theater/plays"/>
    <n v="93"/>
    <x v="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s v="US"/>
    <s v="USD"/>
    <n v="1474228265"/>
    <n v="1471636265"/>
    <b v="0"/>
    <n v="14"/>
    <b v="0"/>
    <s v="theater/plays"/>
    <n v="32.36"/>
    <x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AU"/>
    <s v="AUD"/>
    <n v="1459490400"/>
    <n v="1457078868"/>
    <b v="0"/>
    <n v="0"/>
    <b v="0"/>
    <s v="theater/plays"/>
    <s v="N/A"/>
    <x v="2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s v="US"/>
    <s v="USD"/>
    <n v="1441510707"/>
    <n v="1439350707"/>
    <b v="0"/>
    <n v="0"/>
    <b v="0"/>
    <s v="theater/plays"/>
    <s v="N/A"/>
    <x v="2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s v="US"/>
    <s v="USD"/>
    <n v="1458097364"/>
    <n v="1455508964"/>
    <b v="0"/>
    <n v="1"/>
    <b v="0"/>
    <s v="theater/plays"/>
    <n v="1"/>
    <x v="2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s v="US"/>
    <s v="USD"/>
    <n v="1468716180"/>
    <n v="1466205262"/>
    <b v="0"/>
    <n v="12"/>
    <b v="0"/>
    <s v="theater/plays"/>
    <n v="91.83"/>
    <x v="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s v="US"/>
    <s v="USD"/>
    <n v="1443704400"/>
    <n v="1439827639"/>
    <b v="0"/>
    <n v="12"/>
    <b v="0"/>
    <s v="theater/plays"/>
    <n v="45.83"/>
    <x v="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s v="GB"/>
    <s v="GBP"/>
    <n v="1443973546"/>
    <n v="1438789546"/>
    <b v="0"/>
    <n v="23"/>
    <b v="0"/>
    <s v="theater/plays"/>
    <n v="57.17"/>
    <x v="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s v="US"/>
    <s v="USD"/>
    <n v="1480576720"/>
    <n v="1477981120"/>
    <b v="0"/>
    <n v="0"/>
    <b v="0"/>
    <s v="theater/plays"/>
    <s v="N/A"/>
    <x v="2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s v="US"/>
    <s v="USD"/>
    <n v="1468249760"/>
    <n v="1465830560"/>
    <b v="0"/>
    <n v="10"/>
    <b v="0"/>
    <s v="theater/plays"/>
    <n v="248.5"/>
    <x v="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s v="US"/>
    <s v="USD"/>
    <n v="1435441454"/>
    <n v="1432763054"/>
    <b v="0"/>
    <n v="5"/>
    <b v="0"/>
    <s v="theater/plays"/>
    <n v="79.400000000000006"/>
    <x v="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s v="AU"/>
    <s v="AUD"/>
    <n v="1412656200"/>
    <n v="1412328979"/>
    <b v="0"/>
    <n v="1"/>
    <b v="0"/>
    <s v="theater/plays"/>
    <n v="5"/>
    <x v="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s v="US"/>
    <s v="USD"/>
    <n v="1420199351"/>
    <n v="1416311351"/>
    <b v="0"/>
    <n v="2"/>
    <b v="0"/>
    <s v="theater/plays"/>
    <n v="5.5"/>
    <x v="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s v="US"/>
    <s v="USD"/>
    <n v="1416877200"/>
    <n v="1414505137"/>
    <b v="0"/>
    <n v="2"/>
    <b v="0"/>
    <s v="theater/plays"/>
    <n v="25"/>
    <x v="2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s v="US"/>
    <s v="USD"/>
    <n v="1434490914"/>
    <n v="1429306914"/>
    <b v="0"/>
    <n v="0"/>
    <b v="0"/>
    <s v="theater/plays"/>
    <s v="N/A"/>
    <x v="2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s v="US"/>
    <s v="USD"/>
    <n v="1446483000"/>
    <n v="1443811268"/>
    <b v="0"/>
    <n v="13"/>
    <b v="0"/>
    <s v="theater/plays"/>
    <n v="137.08000000000001"/>
    <x v="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US"/>
    <s v="USD"/>
    <n v="1440690875"/>
    <n v="1438098875"/>
    <b v="0"/>
    <n v="0"/>
    <b v="0"/>
    <s v="theater/plays"/>
    <s v="N/A"/>
    <x v="2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s v="US"/>
    <s v="USD"/>
    <n v="1431717268"/>
    <n v="1429125268"/>
    <b v="0"/>
    <n v="1"/>
    <b v="0"/>
    <s v="theater/plays"/>
    <n v="5"/>
    <x v="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s v="US"/>
    <s v="USD"/>
    <n v="1425110400"/>
    <n v="1422388822"/>
    <b v="0"/>
    <n v="5"/>
    <b v="0"/>
    <s v="theater/plays"/>
    <n v="39"/>
    <x v="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s v="US"/>
    <s v="USD"/>
    <n v="1475378744"/>
    <n v="1472786744"/>
    <b v="0"/>
    <n v="2"/>
    <b v="0"/>
    <s v="theater/plays"/>
    <n v="50.5"/>
    <x v="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AU"/>
    <s v="AUD"/>
    <n v="1410076123"/>
    <n v="1404892123"/>
    <b v="0"/>
    <n v="0"/>
    <b v="0"/>
    <s v="theater/plays"/>
    <s v="N/A"/>
    <x v="2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s v="AU"/>
    <s v="AUD"/>
    <n v="1423623221"/>
    <n v="1421031221"/>
    <b v="0"/>
    <n v="32"/>
    <b v="0"/>
    <s v="theater/plays"/>
    <n v="49.28"/>
    <x v="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s v="US"/>
    <s v="USD"/>
    <n v="1460140500"/>
    <n v="1457628680"/>
    <b v="0"/>
    <n v="1"/>
    <b v="0"/>
    <s v="theater/plays"/>
    <n v="25"/>
    <x v="2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s v="IE"/>
    <s v="EUR"/>
    <n v="1462301342"/>
    <n v="1457120942"/>
    <b v="0"/>
    <n v="1"/>
    <b v="0"/>
    <s v="theater/plays"/>
    <n v="1"/>
    <x v="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s v="US"/>
    <s v="USD"/>
    <n v="1445885890"/>
    <n v="1440701890"/>
    <b v="0"/>
    <n v="1"/>
    <b v="0"/>
    <s v="theater/plays"/>
    <n v="25"/>
    <x v="2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s v="US"/>
    <s v="USD"/>
    <n v="1469834940"/>
    <n v="1467162586"/>
    <b v="0"/>
    <n v="0"/>
    <b v="0"/>
    <s v="theater/plays"/>
    <s v="N/A"/>
    <x v="2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s v="CA"/>
    <s v="CAD"/>
    <n v="1405352264"/>
    <n v="1400168264"/>
    <b v="0"/>
    <n v="0"/>
    <b v="0"/>
    <s v="theater/plays"/>
    <s v="N/A"/>
    <x v="2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s v="US"/>
    <s v="USD"/>
    <n v="1448745741"/>
    <n v="1446150141"/>
    <b v="0"/>
    <n v="8"/>
    <b v="0"/>
    <s v="theater/plays"/>
    <n v="53.13"/>
    <x v="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s v="US"/>
    <s v="USD"/>
    <n v="1461543600"/>
    <n v="1459203727"/>
    <b v="0"/>
    <n v="0"/>
    <b v="0"/>
    <s v="theater/plays"/>
    <s v="N/A"/>
    <x v="2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s v="US"/>
    <s v="USD"/>
    <n v="1468020354"/>
    <n v="1464045954"/>
    <b v="0"/>
    <n v="1"/>
    <b v="0"/>
    <s v="theater/plays"/>
    <n v="7"/>
    <x v="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s v="US"/>
    <s v="USD"/>
    <n v="1406988000"/>
    <n v="1403822912"/>
    <b v="0"/>
    <n v="16"/>
    <b v="0"/>
    <s v="theater/plays"/>
    <n v="40.06"/>
    <x v="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s v="US"/>
    <s v="USD"/>
    <n v="1411930556"/>
    <n v="1409338556"/>
    <b v="0"/>
    <n v="12"/>
    <b v="0"/>
    <s v="theater/plays"/>
    <n v="24.33"/>
    <x v="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s v="US"/>
    <s v="USD"/>
    <n v="1451852256"/>
    <n v="1449260256"/>
    <b v="0"/>
    <n v="4"/>
    <b v="0"/>
    <s v="theater/plays"/>
    <n v="11.25"/>
    <x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s v="GB"/>
    <s v="GBP"/>
    <n v="1399584210"/>
    <n v="1397683410"/>
    <b v="0"/>
    <n v="2"/>
    <b v="0"/>
    <s v="theater/plays"/>
    <n v="10.5"/>
    <x v="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s v="GB"/>
    <s v="GBP"/>
    <n v="1448722494"/>
    <n v="1446562494"/>
    <b v="0"/>
    <n v="3"/>
    <b v="0"/>
    <s v="theater/plays"/>
    <n v="15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CA"/>
    <s v="CAD"/>
    <n v="1447821717"/>
    <n v="1445226117"/>
    <b v="0"/>
    <n v="0"/>
    <b v="0"/>
    <s v="theater/plays"/>
    <s v="N/A"/>
    <x v="2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s v="US"/>
    <s v="USD"/>
    <n v="1429460386"/>
    <n v="1424279986"/>
    <b v="0"/>
    <n v="3"/>
    <b v="0"/>
    <s v="theater/plays"/>
    <n v="42"/>
    <x v="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s v="US"/>
    <s v="USD"/>
    <n v="1460608780"/>
    <n v="1455428380"/>
    <b v="0"/>
    <n v="4"/>
    <b v="0"/>
    <s v="theater/plays"/>
    <n v="71.25"/>
    <x v="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s v="US"/>
    <s v="USD"/>
    <n v="1406170740"/>
    <n v="1402506278"/>
    <b v="0"/>
    <n v="2"/>
    <b v="0"/>
    <s v="theater/plays"/>
    <n v="22.5"/>
    <x v="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s v="US"/>
    <s v="USD"/>
    <n v="1488783507"/>
    <n v="1486191507"/>
    <b v="0"/>
    <n v="10"/>
    <b v="0"/>
    <s v="theater/plays"/>
    <n v="41"/>
    <x v="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s v="US"/>
    <s v="USD"/>
    <n v="1463945673"/>
    <n v="1458761673"/>
    <b v="0"/>
    <n v="11"/>
    <b v="0"/>
    <s v="theater/plays"/>
    <n v="47.91"/>
    <x v="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s v="US"/>
    <s v="USD"/>
    <n v="1472442900"/>
    <n v="1471638646"/>
    <b v="0"/>
    <n v="6"/>
    <b v="0"/>
    <s v="theater/plays"/>
    <n v="35.17"/>
    <x v="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s v="US"/>
    <s v="USD"/>
    <n v="1460925811"/>
    <n v="1458333811"/>
    <b v="0"/>
    <n v="2"/>
    <b v="0"/>
    <s v="theater/plays"/>
    <n v="5.5"/>
    <x v="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s v="US"/>
    <s v="USD"/>
    <n v="1405947126"/>
    <n v="1403355126"/>
    <b v="0"/>
    <n v="6"/>
    <b v="0"/>
    <s v="theater/plays"/>
    <n v="22.67"/>
    <x v="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s v="US"/>
    <s v="USD"/>
    <n v="1423186634"/>
    <n v="1418002634"/>
    <b v="0"/>
    <n v="8"/>
    <b v="0"/>
    <s v="theater/plays"/>
    <n v="26.38"/>
    <x v="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s v="US"/>
    <s v="USD"/>
    <n v="1462766400"/>
    <n v="1460219110"/>
    <b v="0"/>
    <n v="37"/>
    <b v="0"/>
    <s v="theater/plays"/>
    <n v="105.54"/>
    <x v="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s v="GB"/>
    <s v="GBP"/>
    <n v="1464872848"/>
    <n v="1462280848"/>
    <b v="0"/>
    <n v="11"/>
    <b v="0"/>
    <s v="theater/plays"/>
    <n v="29.09"/>
    <x v="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s v="US"/>
    <s v="USD"/>
    <n v="1468442898"/>
    <n v="1465850898"/>
    <b v="0"/>
    <n v="0"/>
    <b v="0"/>
    <s v="theater/plays"/>
    <s v="N/A"/>
    <x v="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s v="US"/>
    <s v="USD"/>
    <n v="1406876400"/>
    <n v="1405024561"/>
    <b v="0"/>
    <n v="10"/>
    <b v="0"/>
    <s v="theater/plays"/>
    <n v="62"/>
    <x v="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s v="US"/>
    <s v="USD"/>
    <n v="1469213732"/>
    <n v="1466621732"/>
    <b v="0"/>
    <n v="6"/>
    <b v="0"/>
    <s v="theater/plays"/>
    <n v="217.5"/>
    <x v="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s v="US"/>
    <s v="USD"/>
    <n v="1422717953"/>
    <n v="1417533953"/>
    <b v="0"/>
    <n v="8"/>
    <b v="0"/>
    <s v="theater/plays"/>
    <n v="26.75"/>
    <x v="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s v="GB"/>
    <s v="GBP"/>
    <n v="1427659200"/>
    <n v="1425678057"/>
    <b v="0"/>
    <n v="6"/>
    <b v="0"/>
    <s v="theater/plays"/>
    <n v="18.329999999999998"/>
    <x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s v="US"/>
    <s v="USD"/>
    <n v="1404570147"/>
    <n v="1401978147"/>
    <b v="0"/>
    <n v="7"/>
    <b v="0"/>
    <s v="theater/plays"/>
    <n v="64.290000000000006"/>
    <x v="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s v="US"/>
    <s v="USD"/>
    <n v="1468729149"/>
    <n v="1463545149"/>
    <b v="0"/>
    <n v="7"/>
    <b v="0"/>
    <s v="theater/plays"/>
    <n v="175"/>
    <x v="2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s v="GB"/>
    <s v="GBP"/>
    <n v="1436297180"/>
    <n v="1431113180"/>
    <b v="0"/>
    <n v="5"/>
    <b v="0"/>
    <s v="theater/plays"/>
    <n v="34"/>
    <x v="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s v="US"/>
    <s v="USD"/>
    <n v="1400569140"/>
    <n v="1397854356"/>
    <b v="0"/>
    <n v="46"/>
    <b v="0"/>
    <s v="theater/plays"/>
    <n v="84.28"/>
    <x v="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s v="GB"/>
    <s v="GBP"/>
    <n v="1415404800"/>
    <n v="1412809644"/>
    <b v="0"/>
    <n v="10"/>
    <b v="0"/>
    <s v="theater/plays"/>
    <n v="9.5"/>
    <x v="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s v="US"/>
    <s v="USD"/>
    <n v="1456002300"/>
    <n v="1454173120"/>
    <b v="0"/>
    <n v="19"/>
    <b v="0"/>
    <s v="theater/plays"/>
    <n v="33.74"/>
    <x v="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s v="GB"/>
    <s v="GBP"/>
    <n v="1462539840"/>
    <n v="1460034594"/>
    <b v="0"/>
    <n v="13"/>
    <b v="0"/>
    <s v="theater/plays"/>
    <n v="37.54"/>
    <x v="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s v="GB"/>
    <s v="GBP"/>
    <n v="1400278290"/>
    <n v="1399414290"/>
    <b v="0"/>
    <n v="13"/>
    <b v="0"/>
    <s v="theater/plays"/>
    <n v="11.62"/>
    <x v="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s v="US"/>
    <s v="USD"/>
    <n v="1440813413"/>
    <n v="1439517413"/>
    <b v="0"/>
    <n v="4"/>
    <b v="0"/>
    <s v="theater/plays"/>
    <n v="8"/>
    <x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US"/>
    <s v="USD"/>
    <n v="1447009181"/>
    <n v="1444413581"/>
    <b v="0"/>
    <n v="0"/>
    <b v="0"/>
    <s v="theater/plays"/>
    <s v="N/A"/>
    <x v="2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s v="GB"/>
    <s v="GBP"/>
    <n v="1456934893"/>
    <n v="1454342893"/>
    <b v="0"/>
    <n v="3"/>
    <b v="0"/>
    <s v="theater/plays"/>
    <n v="23"/>
    <x v="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s v="US"/>
    <s v="USD"/>
    <n v="1433086082"/>
    <n v="1430494082"/>
    <b v="0"/>
    <n v="1"/>
    <b v="0"/>
    <s v="theater/plays"/>
    <n v="100"/>
    <x v="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s v="US"/>
    <s v="USD"/>
    <n v="1449876859"/>
    <n v="1444689259"/>
    <b v="0"/>
    <n v="9"/>
    <b v="0"/>
    <s v="theater/plays"/>
    <n v="60.11"/>
    <x v="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s v="US"/>
    <s v="USD"/>
    <n v="1431549912"/>
    <n v="1428957912"/>
    <b v="0"/>
    <n v="1"/>
    <b v="0"/>
    <s v="theater/plays"/>
    <n v="3"/>
    <x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s v="US"/>
    <s v="USD"/>
    <n v="1405761690"/>
    <n v="1403169690"/>
    <b v="0"/>
    <n v="1"/>
    <b v="0"/>
    <s v="theater/plays"/>
    <n v="5"/>
    <x v="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s v="GB"/>
    <s v="GBP"/>
    <n v="1423913220"/>
    <n v="1421339077"/>
    <b v="0"/>
    <n v="4"/>
    <b v="0"/>
    <s v="theater/plays"/>
    <n v="17.5"/>
    <x v="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s v="US"/>
    <s v="USD"/>
    <n v="1416499440"/>
    <n v="1415341464"/>
    <b v="0"/>
    <n v="17"/>
    <b v="0"/>
    <s v="theater/plays"/>
    <n v="29.24"/>
    <x v="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s v="GB"/>
    <s v="GBP"/>
    <n v="1428222221"/>
    <n v="1425633821"/>
    <b v="0"/>
    <n v="0"/>
    <b v="0"/>
    <s v="theater/plays"/>
    <s v="N/A"/>
    <x v="2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s v="US"/>
    <s v="USD"/>
    <n v="1427580426"/>
    <n v="1424992026"/>
    <b v="0"/>
    <n v="12"/>
    <b v="0"/>
    <s v="theater/plays"/>
    <n v="59.58"/>
    <x v="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s v="US"/>
    <s v="USD"/>
    <n v="1409514709"/>
    <n v="1406058798"/>
    <b v="0"/>
    <n v="14"/>
    <b v="0"/>
    <s v="theater/plays"/>
    <n v="82.57"/>
    <x v="2"/>
    <x v="1"/>
    <s v="plays"/>
    <x v="3999"/>
    <d v="2014-08-31T19:51:49"/>
  </r>
  <r>
    <n v="4000"/>
    <s v="The Escorts"/>
    <s v="An Enticing Trip into the World of Assisted Dying"/>
    <n v="8000"/>
    <n v="10"/>
    <n v="0"/>
    <s v="US"/>
    <s v="USD"/>
    <n v="1462631358"/>
    <n v="1457450958"/>
    <b v="0"/>
    <n v="1"/>
    <b v="0"/>
    <s v="theater/plays"/>
    <n v="10"/>
    <x v="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s v="GB"/>
    <s v="GBP"/>
    <n v="1488394800"/>
    <n v="1486681708"/>
    <b v="0"/>
    <n v="14"/>
    <b v="0"/>
    <s v="theater/plays"/>
    <n v="32.36"/>
    <x v="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s v="US"/>
    <s v="USD"/>
    <n v="1411779761"/>
    <n v="1409187761"/>
    <b v="0"/>
    <n v="4"/>
    <b v="0"/>
    <s v="theater/plays"/>
    <n v="5.75"/>
    <x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s v="US"/>
    <s v="USD"/>
    <n v="1424009147"/>
    <n v="1421417147"/>
    <b v="0"/>
    <n v="2"/>
    <b v="0"/>
    <s v="theater/plays"/>
    <n v="100.5"/>
    <x v="2"/>
    <x v="1"/>
    <s v="plays"/>
    <x v="4003"/>
    <d v="2015-02-15T14:05:47"/>
  </r>
  <r>
    <n v="4004"/>
    <s v="South Florida Tours"/>
    <s v="Help Launch The Queen Into South Florida!"/>
    <n v="500"/>
    <n v="1"/>
    <n v="0"/>
    <s v="US"/>
    <s v="USD"/>
    <n v="1412740457"/>
    <n v="1410148457"/>
    <b v="0"/>
    <n v="1"/>
    <b v="0"/>
    <s v="theater/plays"/>
    <n v="1"/>
    <x v="2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s v="US"/>
    <s v="USD"/>
    <n v="1413832985"/>
    <n v="1408648985"/>
    <b v="0"/>
    <n v="2"/>
    <b v="0"/>
    <s v="theater/plays"/>
    <n v="20"/>
    <x v="2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s v="US"/>
    <s v="USD"/>
    <n v="1455647587"/>
    <n v="1453487587"/>
    <b v="0"/>
    <n v="1"/>
    <b v="0"/>
    <s v="theater/plays"/>
    <n v="2"/>
    <x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s v="US"/>
    <s v="USD"/>
    <n v="1409070480"/>
    <n v="1406572381"/>
    <b v="0"/>
    <n v="1"/>
    <b v="0"/>
    <s v="theater/plays"/>
    <n v="5"/>
    <x v="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s v="GB"/>
    <s v="GBP"/>
    <n v="1437606507"/>
    <n v="1435014507"/>
    <b v="0"/>
    <n v="4"/>
    <b v="0"/>
    <s v="theater/plays"/>
    <n v="15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s v="GB"/>
    <s v="GBP"/>
    <n v="1410281360"/>
    <n v="1406825360"/>
    <b v="0"/>
    <n v="3"/>
    <b v="0"/>
    <s v="theater/plays"/>
    <n v="25"/>
    <x v="2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s v="US"/>
    <s v="USD"/>
    <n v="1414348166"/>
    <n v="1412879366"/>
    <b v="0"/>
    <n v="38"/>
    <b v="0"/>
    <s v="theater/plays"/>
    <n v="45.84"/>
    <x v="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s v="GB"/>
    <s v="GBP"/>
    <n v="1422450278"/>
    <n v="1419858278"/>
    <b v="0"/>
    <n v="4"/>
    <b v="0"/>
    <s v="theater/plays"/>
    <n v="4.75"/>
    <x v="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s v="GB"/>
    <s v="GBP"/>
    <n v="1430571849"/>
    <n v="1427979849"/>
    <b v="0"/>
    <n v="0"/>
    <b v="0"/>
    <s v="theater/plays"/>
    <s v="N/A"/>
    <x v="2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s v="US"/>
    <s v="USD"/>
    <n v="1424070823"/>
    <n v="1421478823"/>
    <b v="0"/>
    <n v="2"/>
    <b v="0"/>
    <s v="theater/plays"/>
    <n v="13"/>
    <x v="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s v="US"/>
    <s v="USD"/>
    <n v="1457157269"/>
    <n v="1455861269"/>
    <b v="0"/>
    <n v="0"/>
    <b v="0"/>
    <s v="theater/plays"/>
    <s v="N/A"/>
    <x v="2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s v="US"/>
    <s v="USD"/>
    <n v="1437331463"/>
    <n v="1434739463"/>
    <b v="0"/>
    <n v="1"/>
    <b v="0"/>
    <s v="theater/plays"/>
    <n v="1"/>
    <x v="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s v="GB"/>
    <s v="GBP"/>
    <n v="1410987400"/>
    <n v="1408395400"/>
    <b v="0"/>
    <n v="7"/>
    <b v="0"/>
    <s v="theater/plays"/>
    <n v="10"/>
    <x v="2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s v="US"/>
    <s v="USD"/>
    <n v="1409846874"/>
    <n v="1407254874"/>
    <b v="0"/>
    <n v="2"/>
    <b v="0"/>
    <s v="theater/plays"/>
    <n v="52.5"/>
    <x v="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s v="GB"/>
    <s v="GBP"/>
    <n v="1475877108"/>
    <n v="1473285108"/>
    <b v="0"/>
    <n v="4"/>
    <b v="0"/>
    <s v="theater/plays"/>
    <n v="32.5"/>
    <x v="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s v="US"/>
    <s v="USD"/>
    <n v="1460737680"/>
    <n v="1455725596"/>
    <b v="0"/>
    <n v="4"/>
    <b v="0"/>
    <s v="theater/plays"/>
    <n v="7.25"/>
    <x v="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s v="US"/>
    <s v="USD"/>
    <n v="1427168099"/>
    <n v="1424579699"/>
    <b v="0"/>
    <n v="3"/>
    <b v="0"/>
    <s v="theater/plays"/>
    <n v="33.33"/>
    <x v="2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s v="US"/>
    <s v="USD"/>
    <n v="1414360358"/>
    <n v="1409176358"/>
    <b v="0"/>
    <n v="2"/>
    <b v="0"/>
    <s v="theater/plays"/>
    <n v="62.5"/>
    <x v="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s v="US"/>
    <s v="USD"/>
    <n v="1422759240"/>
    <n v="1418824867"/>
    <b v="0"/>
    <n v="197"/>
    <b v="0"/>
    <s v="theater/plays"/>
    <n v="63.56"/>
    <x v="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s v="US"/>
    <s v="USD"/>
    <n v="1458860363"/>
    <n v="1454975963"/>
    <b v="0"/>
    <n v="0"/>
    <b v="0"/>
    <s v="theater/plays"/>
    <s v="N/A"/>
    <x v="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s v="US"/>
    <s v="USD"/>
    <n v="1441037097"/>
    <n v="1438445097"/>
    <b v="0"/>
    <n v="1"/>
    <b v="0"/>
    <s v="theater/plays"/>
    <n v="10"/>
    <x v="2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s v="FR"/>
    <s v="EUR"/>
    <n v="1437889336"/>
    <n v="1432705336"/>
    <b v="0"/>
    <n v="4"/>
    <b v="0"/>
    <s v="theater/plays"/>
    <n v="62.5"/>
    <x v="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s v="US"/>
    <s v="USD"/>
    <n v="1449247439"/>
    <n v="1444059839"/>
    <b v="0"/>
    <n v="0"/>
    <b v="0"/>
    <s v="theater/plays"/>
    <s v="N/A"/>
    <x v="2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s v="US"/>
    <s v="USD"/>
    <n v="1487811600"/>
    <n v="1486077481"/>
    <b v="0"/>
    <n v="7"/>
    <b v="0"/>
    <s v="theater/plays"/>
    <n v="30.71"/>
    <x v="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s v="US"/>
    <s v="USD"/>
    <n v="1402007500"/>
    <n v="1399415500"/>
    <b v="0"/>
    <n v="11"/>
    <b v="0"/>
    <s v="theater/plays"/>
    <n v="51"/>
    <x v="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s v="US"/>
    <s v="USD"/>
    <n v="1450053370"/>
    <n v="1447461370"/>
    <b v="0"/>
    <n v="0"/>
    <b v="0"/>
    <s v="theater/plays"/>
    <s v="N/A"/>
    <x v="2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s v="US"/>
    <s v="USD"/>
    <n v="1454525340"/>
    <n v="1452008599"/>
    <b v="0"/>
    <n v="6"/>
    <b v="0"/>
    <s v="theater/plays"/>
    <n v="66.67"/>
    <x v="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US"/>
    <s v="USD"/>
    <n v="1418914964"/>
    <n v="1414591364"/>
    <b v="0"/>
    <n v="0"/>
    <b v="0"/>
    <s v="theater/plays"/>
    <s v="N/A"/>
    <x v="2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s v="US"/>
    <s v="USD"/>
    <n v="1450211116"/>
    <n v="1445023516"/>
    <b v="0"/>
    <n v="7"/>
    <b v="0"/>
    <s v="theater/plays"/>
    <n v="59"/>
    <x v="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s v="GB"/>
    <s v="GBP"/>
    <n v="1475398800"/>
    <n v="1472711224"/>
    <b v="0"/>
    <n v="94"/>
    <b v="0"/>
    <s v="theater/plays"/>
    <n v="65.34"/>
    <x v="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s v="US"/>
    <s v="USD"/>
    <n v="1428097450"/>
    <n v="1425509050"/>
    <b v="0"/>
    <n v="2"/>
    <b v="0"/>
    <s v="theater/plays"/>
    <n v="100"/>
    <x v="2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s v="US"/>
    <s v="USD"/>
    <n v="1413925887"/>
    <n v="1411333887"/>
    <b v="0"/>
    <n v="25"/>
    <b v="0"/>
    <s v="theater/plays"/>
    <n v="147.4"/>
    <x v="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s v="US"/>
    <s v="USD"/>
    <n v="1404253800"/>
    <n v="1402784964"/>
    <b v="0"/>
    <n v="17"/>
    <b v="0"/>
    <s v="theater/plays"/>
    <n v="166.06"/>
    <x v="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s v="US"/>
    <s v="USD"/>
    <n v="1464099900"/>
    <n v="1462585315"/>
    <b v="0"/>
    <n v="2"/>
    <b v="0"/>
    <s v="theater/plays"/>
    <n v="40"/>
    <x v="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s v="US"/>
    <s v="USD"/>
    <n v="1413573010"/>
    <n v="1408389010"/>
    <b v="0"/>
    <n v="4"/>
    <b v="0"/>
    <s v="theater/plays"/>
    <n v="75.25"/>
    <x v="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s v="US"/>
    <s v="USD"/>
    <n v="1448949540"/>
    <n v="1446048367"/>
    <b v="0"/>
    <n v="5"/>
    <b v="0"/>
    <s v="theater/plays"/>
    <n v="60"/>
    <x v="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s v="US"/>
    <s v="USD"/>
    <n v="1437188400"/>
    <n v="1432100004"/>
    <b v="0"/>
    <n v="2"/>
    <b v="0"/>
    <s v="theater/plays"/>
    <n v="1250"/>
    <x v="2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s v="GB"/>
    <s v="GBP"/>
    <n v="1473160954"/>
    <n v="1467976954"/>
    <b v="0"/>
    <n v="2"/>
    <b v="0"/>
    <s v="theater/plays"/>
    <n v="10.5"/>
    <x v="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s v="US"/>
    <s v="USD"/>
    <n v="1421781360"/>
    <n v="1419213664"/>
    <b v="0"/>
    <n v="3"/>
    <b v="0"/>
    <s v="theater/plays"/>
    <n v="7"/>
    <x v="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s v="CA"/>
    <s v="CAD"/>
    <n v="1416524325"/>
    <n v="1415228325"/>
    <b v="0"/>
    <n v="0"/>
    <b v="0"/>
    <s v="theater/plays"/>
    <s v="N/A"/>
    <x v="2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s v="US"/>
    <s v="USD"/>
    <n v="1428642000"/>
    <n v="1426050982"/>
    <b v="0"/>
    <n v="4"/>
    <b v="0"/>
    <s v="theater/plays"/>
    <n v="56.25"/>
    <x v="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s v="AU"/>
    <s v="AUD"/>
    <n v="1408596589"/>
    <n v="1406004589"/>
    <b v="0"/>
    <n v="1"/>
    <b v="0"/>
    <s v="theater/plays"/>
    <n v="1"/>
    <x v="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s v="US"/>
    <s v="USD"/>
    <n v="1413992210"/>
    <n v="1411400210"/>
    <b v="0"/>
    <n v="12"/>
    <b v="0"/>
    <s v="theater/plays"/>
    <n v="38.33"/>
    <x v="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s v="US"/>
    <s v="USD"/>
    <n v="1420938000"/>
    <n v="1418862743"/>
    <b v="0"/>
    <n v="4"/>
    <b v="0"/>
    <s v="theater/plays"/>
    <n v="27.5"/>
    <x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s v="GB"/>
    <s v="GBP"/>
    <n v="1460373187"/>
    <n v="1457352787"/>
    <b v="0"/>
    <n v="91"/>
    <b v="0"/>
    <s v="theater/plays"/>
    <n v="32.979999999999997"/>
    <x v="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s v="US"/>
    <s v="USD"/>
    <n v="1436914815"/>
    <n v="1434322815"/>
    <b v="0"/>
    <n v="1"/>
    <b v="0"/>
    <s v="theater/plays"/>
    <n v="16"/>
    <x v="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s v="US"/>
    <s v="USD"/>
    <n v="1414077391"/>
    <n v="1411485391"/>
    <b v="0"/>
    <n v="1"/>
    <b v="0"/>
    <s v="theater/plays"/>
    <n v="1"/>
    <x v="2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s v="US"/>
    <s v="USD"/>
    <n v="1399618380"/>
    <n v="1399058797"/>
    <b v="0"/>
    <n v="0"/>
    <b v="0"/>
    <s v="theater/plays"/>
    <s v="N/A"/>
    <x v="2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s v="US"/>
    <s v="USD"/>
    <n v="1413234316"/>
    <n v="1408050316"/>
    <b v="0"/>
    <n v="13"/>
    <b v="0"/>
    <s v="theater/plays"/>
    <n v="86.62"/>
    <x v="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s v="GB"/>
    <s v="GBP"/>
    <n v="1416081600"/>
    <n v="1413477228"/>
    <b v="0"/>
    <n v="2"/>
    <b v="0"/>
    <s v="theater/plays"/>
    <n v="55"/>
    <x v="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US"/>
    <s v="USD"/>
    <n v="1475294400"/>
    <n v="1472674285"/>
    <b v="0"/>
    <n v="0"/>
    <b v="0"/>
    <s v="theater/plays"/>
    <s v="N/A"/>
    <x v="2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s v="GB"/>
    <s v="GBP"/>
    <n v="1403192031"/>
    <n v="1400600031"/>
    <b v="0"/>
    <n v="21"/>
    <b v="0"/>
    <s v="theater/plays"/>
    <n v="41.95"/>
    <x v="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s v="US"/>
    <s v="USD"/>
    <n v="1467575940"/>
    <n v="1465856639"/>
    <b v="0"/>
    <n v="9"/>
    <b v="0"/>
    <s v="theater/plays"/>
    <n v="88.33"/>
    <x v="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s v="GB"/>
    <s v="GBP"/>
    <n v="1448492400"/>
    <n v="1446506080"/>
    <b v="0"/>
    <n v="6"/>
    <b v="0"/>
    <s v="theater/plays"/>
    <n v="129.16999999999999"/>
    <x v="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s v="US"/>
    <s v="USD"/>
    <n v="1459483140"/>
    <n v="1458178044"/>
    <b v="0"/>
    <n v="4"/>
    <b v="0"/>
    <s v="theater/plays"/>
    <n v="23.75"/>
    <x v="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s v="CA"/>
    <s v="CAD"/>
    <n v="1410836400"/>
    <n v="1408116152"/>
    <b v="0"/>
    <n v="7"/>
    <b v="0"/>
    <s v="theater/plays"/>
    <n v="35.71"/>
    <x v="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s v="CA"/>
    <s v="CAD"/>
    <n v="1403539200"/>
    <n v="1400604056"/>
    <b v="0"/>
    <n v="5"/>
    <b v="0"/>
    <s v="theater/plays"/>
    <n v="57"/>
    <x v="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s v="US"/>
    <s v="USD"/>
    <n v="1461205423"/>
    <n v="1456025023"/>
    <b v="0"/>
    <n v="0"/>
    <b v="0"/>
    <s v="theater/plays"/>
    <s v="N/A"/>
    <x v="2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s v="US"/>
    <s v="USD"/>
    <n v="1467481468"/>
    <n v="1464889468"/>
    <b v="0"/>
    <n v="3"/>
    <b v="0"/>
    <s v="theater/plays"/>
    <n v="163.33000000000001"/>
    <x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s v="GB"/>
    <s v="GBP"/>
    <n v="1403886084"/>
    <n v="1401294084"/>
    <b v="0"/>
    <n v="9"/>
    <b v="0"/>
    <s v="theater/plays"/>
    <n v="15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s v="AU"/>
    <s v="AUD"/>
    <n v="1430316426"/>
    <n v="1427724426"/>
    <b v="0"/>
    <n v="6"/>
    <b v="0"/>
    <s v="theater/plays"/>
    <n v="64.17"/>
    <x v="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s v="US"/>
    <s v="USD"/>
    <n v="1407883811"/>
    <n v="1405291811"/>
    <b v="0"/>
    <n v="4"/>
    <b v="0"/>
    <s v="theater/plays"/>
    <n v="6.75"/>
    <x v="2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s v="US"/>
    <s v="USD"/>
    <n v="1463619388"/>
    <n v="1461027388"/>
    <b v="0"/>
    <n v="1"/>
    <b v="0"/>
    <s v="theater/plays"/>
    <n v="25"/>
    <x v="2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s v="US"/>
    <s v="USD"/>
    <n v="1443408550"/>
    <n v="1439952550"/>
    <b v="0"/>
    <n v="17"/>
    <b v="0"/>
    <s v="theater/plays"/>
    <n v="179.12"/>
    <x v="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s v="US"/>
    <s v="USD"/>
    <n v="1484348700"/>
    <n v="1481756855"/>
    <b v="0"/>
    <n v="1"/>
    <b v="0"/>
    <s v="theater/plays"/>
    <n v="34.950000000000003"/>
    <x v="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s v="GB"/>
    <s v="GBP"/>
    <n v="1425124800"/>
    <n v="1421596356"/>
    <b v="0"/>
    <n v="13"/>
    <b v="0"/>
    <s v="theater/plays"/>
    <n v="33.08"/>
    <x v="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s v="US"/>
    <s v="USD"/>
    <n v="1425178800"/>
    <n v="1422374420"/>
    <b v="0"/>
    <n v="6"/>
    <b v="0"/>
    <s v="theater/plays"/>
    <n v="27.5"/>
    <x v="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s v="MX"/>
    <s v="MXN"/>
    <n v="1482779931"/>
    <n v="1480187931"/>
    <b v="0"/>
    <n v="0"/>
    <b v="0"/>
    <s v="theater/plays"/>
    <s v="N/A"/>
    <x v="2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s v="GB"/>
    <s v="GBP"/>
    <n v="1408646111"/>
    <n v="1403462111"/>
    <b v="0"/>
    <n v="2"/>
    <b v="0"/>
    <s v="theater/plays"/>
    <n v="2"/>
    <x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s v="US"/>
    <s v="USD"/>
    <n v="1431144000"/>
    <n v="1426407426"/>
    <b v="0"/>
    <n v="2"/>
    <b v="0"/>
    <s v="theater/plays"/>
    <n v="18.5"/>
    <x v="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s v="GB"/>
    <s v="GBP"/>
    <n v="1446732975"/>
    <n v="1444137375"/>
    <b v="0"/>
    <n v="21"/>
    <b v="0"/>
    <s v="theater/plays"/>
    <n v="35"/>
    <x v="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s v="GB"/>
    <s v="GBP"/>
    <n v="1404149280"/>
    <n v="1400547969"/>
    <b v="0"/>
    <n v="13"/>
    <b v="0"/>
    <s v="theater/plays"/>
    <n v="44.31"/>
    <x v="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s v="US"/>
    <s v="USD"/>
    <n v="1413921060"/>
    <n v="1411499149"/>
    <b v="0"/>
    <n v="0"/>
    <b v="0"/>
    <s v="theater/plays"/>
    <s v="N/A"/>
    <x v="2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s v="US"/>
    <s v="USD"/>
    <n v="1482339794"/>
    <n v="1479747794"/>
    <b v="0"/>
    <n v="6"/>
    <b v="0"/>
    <s v="theater/plays"/>
    <n v="222.5"/>
    <x v="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s v="GB"/>
    <s v="GBP"/>
    <n v="1485543242"/>
    <n v="1482951242"/>
    <b v="0"/>
    <n v="0"/>
    <b v="0"/>
    <s v="theater/plays"/>
    <s v="N/A"/>
    <x v="2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s v="US"/>
    <s v="USD"/>
    <n v="1466375521"/>
    <n v="1463783521"/>
    <b v="0"/>
    <n v="1"/>
    <b v="0"/>
    <s v="theater/plays"/>
    <n v="5"/>
    <x v="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s v="US"/>
    <s v="USD"/>
    <n v="1465930440"/>
    <n v="1463849116"/>
    <b v="0"/>
    <n v="0"/>
    <b v="0"/>
    <s v="theater/plays"/>
    <s v="N/A"/>
    <x v="2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s v="US"/>
    <s v="USD"/>
    <n v="1425819425"/>
    <n v="1423231025"/>
    <b v="0"/>
    <n v="12"/>
    <b v="0"/>
    <s v="theater/plays"/>
    <n v="29.17"/>
    <x v="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s v="US"/>
    <s v="USD"/>
    <n v="1447542000"/>
    <n v="1446179553"/>
    <b v="0"/>
    <n v="2"/>
    <b v="0"/>
    <s v="theater/plays"/>
    <n v="1.5"/>
    <x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s v="US"/>
    <s v="USD"/>
    <n v="1452795416"/>
    <n v="1450203416"/>
    <b v="0"/>
    <n v="6"/>
    <b v="0"/>
    <s v="theater/plays"/>
    <n v="126.5"/>
    <x v="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s v="IT"/>
    <s v="EUR"/>
    <n v="1476008906"/>
    <n v="1473416906"/>
    <b v="0"/>
    <n v="1"/>
    <b v="0"/>
    <s v="theater/plays"/>
    <n v="10"/>
    <x v="2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s v="US"/>
    <s v="USD"/>
    <n v="1427169540"/>
    <n v="1424701775"/>
    <b v="0"/>
    <n v="1"/>
    <b v="0"/>
    <s v="theater/plays"/>
    <n v="10"/>
    <x v="2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s v="US"/>
    <s v="USD"/>
    <n v="1448078400"/>
    <n v="1445985299"/>
    <b v="0"/>
    <n v="5"/>
    <b v="0"/>
    <s v="theater/plays"/>
    <n v="9.4"/>
    <x v="2"/>
    <x v="1"/>
    <s v="plays"/>
    <x v="4086"/>
    <d v="2015-11-21T04:00:00"/>
  </r>
  <r>
    <n v="4087"/>
    <s v="Stage Production &quot;The Nail Shop&quot;"/>
    <s v="Comedy Stage Play"/>
    <n v="9600"/>
    <n v="0"/>
    <n v="0"/>
    <s v="US"/>
    <s v="USD"/>
    <n v="1468777786"/>
    <n v="1466185786"/>
    <b v="0"/>
    <n v="0"/>
    <b v="0"/>
    <s v="theater/plays"/>
    <s v="N/A"/>
    <x v="2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s v="GB"/>
    <s v="GBP"/>
    <n v="1421403960"/>
    <n v="1418827324"/>
    <b v="0"/>
    <n v="3"/>
    <b v="0"/>
    <s v="theater/plays"/>
    <n v="72"/>
    <x v="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s v="US"/>
    <s v="USD"/>
    <n v="1433093700"/>
    <n v="1430242488"/>
    <b v="0"/>
    <n v="8"/>
    <b v="0"/>
    <s v="theater/plays"/>
    <n v="30"/>
    <x v="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s v="US"/>
    <s v="USD"/>
    <n v="1438959600"/>
    <n v="1437754137"/>
    <b v="0"/>
    <n v="3"/>
    <b v="0"/>
    <s v="theater/plays"/>
    <n v="10.67"/>
    <x v="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s v="US"/>
    <s v="USD"/>
    <n v="1421410151"/>
    <n v="1418818151"/>
    <b v="0"/>
    <n v="8"/>
    <b v="0"/>
    <s v="theater/plays"/>
    <n v="25.5"/>
    <x v="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s v="US"/>
    <s v="USD"/>
    <n v="1428205247"/>
    <n v="1423024847"/>
    <b v="0"/>
    <n v="1"/>
    <b v="0"/>
    <s v="theater/plays"/>
    <n v="20"/>
    <x v="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s v="GB"/>
    <s v="GBP"/>
    <n v="1440272093"/>
    <n v="1435088093"/>
    <b v="0"/>
    <n v="4"/>
    <b v="0"/>
    <s v="theater/plays"/>
    <n v="1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s v="US"/>
    <s v="USD"/>
    <n v="1413953940"/>
    <n v="1410141900"/>
    <b v="0"/>
    <n v="8"/>
    <b v="0"/>
    <s v="theater/plays"/>
    <n v="91.25"/>
    <x v="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s v="MX"/>
    <s v="MXN"/>
    <n v="1482108350"/>
    <n v="1479516350"/>
    <b v="0"/>
    <n v="1"/>
    <b v="0"/>
    <s v="theater/plays"/>
    <n v="800"/>
    <x v="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s v="GB"/>
    <s v="GBP"/>
    <n v="1488271860"/>
    <n v="1484484219"/>
    <b v="0"/>
    <n v="5"/>
    <b v="0"/>
    <s v="theater/plays"/>
    <n v="80"/>
    <x v="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GB"/>
    <s v="GBP"/>
    <n v="1454284500"/>
    <n v="1449431237"/>
    <b v="0"/>
    <n v="0"/>
    <b v="0"/>
    <s v="theater/plays"/>
    <s v="N/A"/>
    <x v="2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s v="US"/>
    <s v="USD"/>
    <n v="1465060797"/>
    <n v="1462468797"/>
    <b v="0"/>
    <n v="0"/>
    <b v="0"/>
    <s v="theater/plays"/>
    <s v="N/A"/>
    <x v="2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s v="US"/>
    <s v="USD"/>
    <n v="1472847873"/>
    <n v="1468959873"/>
    <b v="0"/>
    <n v="1"/>
    <b v="0"/>
    <s v="theater/plays"/>
    <n v="50"/>
    <x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s v="US"/>
    <s v="USD"/>
    <n v="1414205990"/>
    <n v="1413341990"/>
    <b v="0"/>
    <n v="0"/>
    <b v="0"/>
    <s v="theater/plays"/>
    <s v="N/A"/>
    <x v="2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US"/>
    <s v="USD"/>
    <n v="1485380482"/>
    <n v="1482788482"/>
    <b v="0"/>
    <n v="0"/>
    <b v="0"/>
    <s v="theater/plays"/>
    <s v="N/A"/>
    <x v="2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s v="US"/>
    <s v="USD"/>
    <n v="1463343673"/>
    <n v="1460751673"/>
    <b v="0"/>
    <n v="6"/>
    <b v="0"/>
    <s v="theater/plays"/>
    <n v="22.83"/>
    <x v="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s v="US"/>
    <s v="USD"/>
    <n v="1440613920"/>
    <n v="1435953566"/>
    <b v="0"/>
    <n v="6"/>
    <b v="0"/>
    <s v="theater/plays"/>
    <n v="16.670000000000002"/>
    <x v="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s v="AU"/>
    <s v="AUD"/>
    <n v="1477550434"/>
    <n v="1474958434"/>
    <b v="0"/>
    <n v="14"/>
    <b v="0"/>
    <s v="theater/plays"/>
    <n v="45.79"/>
    <x v="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s v="MX"/>
    <s v="MXN"/>
    <n v="1482711309"/>
    <n v="1479860109"/>
    <b v="0"/>
    <n v="6"/>
    <b v="0"/>
    <s v="theater/plays"/>
    <n v="383.33"/>
    <x v="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s v="US"/>
    <s v="USD"/>
    <n v="1427936400"/>
    <n v="1424221866"/>
    <b v="0"/>
    <n v="33"/>
    <b v="0"/>
    <s v="theater/plays"/>
    <n v="106.97"/>
    <x v="2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s v="US"/>
    <s v="USD"/>
    <n v="1411596001"/>
    <n v="1409608801"/>
    <b v="0"/>
    <n v="4"/>
    <b v="0"/>
    <s v="theater/plays"/>
    <n v="10.25"/>
    <x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s v="US"/>
    <s v="USD"/>
    <n v="1488517200"/>
    <n v="1485909937"/>
    <b v="0"/>
    <n v="1"/>
    <b v="0"/>
    <s v="theater/plays"/>
    <n v="59"/>
    <x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s v="GB"/>
    <s v="GBP"/>
    <n v="1448805404"/>
    <n v="1446209804"/>
    <b v="0"/>
    <n v="0"/>
    <b v="0"/>
    <s v="theater/plays"/>
    <s v="N/A"/>
    <x v="2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s v="GB"/>
    <s v="GBP"/>
    <n v="1469113351"/>
    <n v="1463929351"/>
    <b v="0"/>
    <n v="6"/>
    <b v="0"/>
    <s v="theater/plays"/>
    <n v="14.33"/>
    <x v="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s v="US"/>
    <s v="USD"/>
    <n v="1424747740"/>
    <n v="1422155740"/>
    <b v="0"/>
    <n v="6"/>
    <b v="0"/>
    <s v="theater/plays"/>
    <n v="15.67"/>
    <x v="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s v="IE"/>
    <s v="EUR"/>
    <n v="1456617600"/>
    <n v="1454280186"/>
    <b v="0"/>
    <n v="1"/>
    <b v="0"/>
    <s v="theater/plays"/>
    <n v="1"/>
    <x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s v="US"/>
    <s v="USD"/>
    <n v="1452234840"/>
    <n v="1450619123"/>
    <b v="0"/>
    <n v="3"/>
    <b v="0"/>
    <s v="theater/plays"/>
    <n v="1"/>
    <x v="2"/>
    <x v="1"/>
    <s v="plays"/>
    <x v="4113"/>
    <d v="2016-01-08T06:34:00"/>
  </r>
  <r>
    <m/>
    <m/>
    <m/>
    <m/>
    <m/>
    <m/>
    <m/>
    <m/>
    <m/>
    <m/>
    <m/>
    <m/>
    <m/>
    <m/>
    <m/>
    <x v="4"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D"/>
    <n v="1437620400"/>
    <n v="1434931811"/>
    <b v="0"/>
    <n v="182"/>
    <b v="1"/>
    <x v="0"/>
    <n v="63.92"/>
    <x v="0"/>
    <x v="0"/>
    <x v="0"/>
  </r>
  <r>
    <n v="1"/>
    <s v="FannibalFest Fan Convention"/>
    <s v="A Hannibal TV Show Fan Convention and Art Collective"/>
    <n v="10275"/>
    <n v="14653"/>
    <n v="143"/>
    <x v="0"/>
    <s v="USD"/>
    <n v="1488464683"/>
    <n v="1485872683"/>
    <b v="0"/>
    <n v="79"/>
    <b v="1"/>
    <x v="0"/>
    <n v="185.48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1"/>
    <s v="GBP"/>
    <n v="1455555083"/>
    <n v="1454691083"/>
    <b v="0"/>
    <n v="35"/>
    <b v="1"/>
    <x v="0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s v="USD"/>
    <n v="1407414107"/>
    <n v="1404822107"/>
    <b v="0"/>
    <n v="150"/>
    <b v="1"/>
    <x v="0"/>
    <n v="69.2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D"/>
    <n v="1450555279"/>
    <n v="1447963279"/>
    <b v="0"/>
    <n v="284"/>
    <b v="1"/>
    <x v="0"/>
    <n v="190.5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D"/>
    <n v="1469770500"/>
    <n v="1468362207"/>
    <b v="0"/>
    <n v="47"/>
    <b v="1"/>
    <x v="0"/>
    <n v="93.4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D"/>
    <n v="1402710250"/>
    <n v="1401846250"/>
    <b v="0"/>
    <n v="58"/>
    <b v="1"/>
    <x v="0"/>
    <n v="146.88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D"/>
    <n v="1467680867"/>
    <n v="1464224867"/>
    <b v="0"/>
    <n v="57"/>
    <b v="1"/>
    <x v="0"/>
    <n v="159.82"/>
    <x v="0"/>
    <x v="0"/>
    <x v="0"/>
  </r>
  <r>
    <n v="8"/>
    <s v="Sizzling in the Kitchen Flynn Style"/>
    <s v="Help us raise the funds to film our pilot episode!"/>
    <n v="3500"/>
    <n v="3501.52"/>
    <n v="100"/>
    <x v="0"/>
    <s v="USD"/>
    <n v="1460754000"/>
    <n v="1460155212"/>
    <b v="0"/>
    <n v="12"/>
    <b v="1"/>
    <x v="0"/>
    <n v="291.79000000000002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D"/>
    <n v="1460860144"/>
    <n v="1458268144"/>
    <b v="0"/>
    <n v="20"/>
    <b v="1"/>
    <x v="0"/>
    <n v="31.5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D"/>
    <n v="1403660279"/>
    <n v="1400636279"/>
    <b v="0"/>
    <n v="19"/>
    <b v="1"/>
    <x v="0"/>
    <n v="158.6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D"/>
    <n v="1471834800"/>
    <n v="1469126462"/>
    <b v="0"/>
    <n v="75"/>
    <b v="1"/>
    <x v="0"/>
    <n v="80.33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D"/>
    <n v="1405479600"/>
    <n v="1401642425"/>
    <b v="0"/>
    <n v="827"/>
    <b v="1"/>
    <x v="0"/>
    <n v="59.96"/>
    <x v="0"/>
    <x v="0"/>
    <x v="0"/>
  </r>
  <r>
    <n v="13"/>
    <s v="Can't Go Home"/>
    <s v="A travel series hosted by touring musicians that profiles a different American city in each episode."/>
    <n v="3500"/>
    <n v="5599"/>
    <n v="160"/>
    <x v="0"/>
    <s v="USD"/>
    <n v="1466713620"/>
    <n v="1463588109"/>
    <b v="0"/>
    <n v="51"/>
    <b v="1"/>
    <x v="0"/>
    <n v="109.78"/>
    <x v="0"/>
    <x v="0"/>
    <x v="0"/>
  </r>
  <r>
    <n v="14"/>
    <s v="3010 | Sci-fi Series"/>
    <s v="A highly charged post apocalyptic sci fi series that pulls no punches!"/>
    <n v="6000"/>
    <n v="6056"/>
    <n v="101"/>
    <x v="2"/>
    <s v="AUD"/>
    <n v="1405259940"/>
    <n v="1403051888"/>
    <b v="0"/>
    <n v="41"/>
    <b v="1"/>
    <x v="0"/>
    <n v="147.7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3"/>
    <s v="EUR"/>
    <n v="1443384840"/>
    <n v="1441790658"/>
    <b v="0"/>
    <n v="98"/>
    <b v="1"/>
    <x v="0"/>
    <n v="21.76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D"/>
    <n v="1402896600"/>
    <n v="1398971211"/>
    <b v="0"/>
    <n v="70"/>
    <b v="1"/>
    <x v="0"/>
    <n v="171.84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1"/>
    <s v="GBP"/>
    <n v="1415126022"/>
    <n v="1412530422"/>
    <b v="0"/>
    <n v="36"/>
    <b v="1"/>
    <x v="0"/>
    <n v="41.94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D"/>
    <n v="1410958856"/>
    <n v="1408366856"/>
    <b v="0"/>
    <n v="342"/>
    <b v="1"/>
    <x v="0"/>
    <n v="93.2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D"/>
    <n v="1437420934"/>
    <n v="1434828934"/>
    <b v="0"/>
    <n v="22"/>
    <b v="1"/>
    <x v="0"/>
    <n v="56.1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D"/>
    <n v="1442167912"/>
    <n v="1436983912"/>
    <b v="0"/>
    <n v="25"/>
    <b v="1"/>
    <x v="0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D"/>
    <n v="1411743789"/>
    <n v="1409151789"/>
    <b v="0"/>
    <n v="101"/>
    <b v="1"/>
    <x v="0"/>
    <n v="199.9"/>
    <x v="0"/>
    <x v="0"/>
    <x v="0"/>
  </r>
  <r>
    <n v="22"/>
    <s v="CREATURES OF HABIT!"/>
    <s v="Meet Gary, and Troy: Two unlikely friends that investigate &quot;strange phenomenon&quot;."/>
    <n v="350"/>
    <n v="410"/>
    <n v="117"/>
    <x v="0"/>
    <s v="USD"/>
    <n v="1420099140"/>
    <n v="1418766740"/>
    <b v="0"/>
    <n v="8"/>
    <b v="1"/>
    <x v="0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D"/>
    <n v="1430407200"/>
    <n v="1428086501"/>
    <b v="0"/>
    <n v="23"/>
    <b v="1"/>
    <x v="0"/>
    <n v="103.04"/>
    <x v="0"/>
    <x v="0"/>
    <x v="0"/>
  </r>
  <r>
    <n v="24"/>
    <s v="Bring STL Up Late to TV"/>
    <s v="STL Up Late is a weekly late night comedy talk show for St. Louis television."/>
    <n v="35000"/>
    <n v="38082.69"/>
    <n v="109"/>
    <x v="0"/>
    <s v="USD"/>
    <n v="1442345940"/>
    <n v="1439494863"/>
    <b v="0"/>
    <n v="574"/>
    <b v="1"/>
    <x v="0"/>
    <n v="66.34999999999999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D"/>
    <n v="1452299761"/>
    <n v="1447115761"/>
    <b v="0"/>
    <n v="14"/>
    <b v="1"/>
    <x v="0"/>
    <n v="57.14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D"/>
    <n v="1408278144"/>
    <n v="1404822144"/>
    <b v="0"/>
    <n v="19"/>
    <b v="1"/>
    <x v="0"/>
    <n v="102.1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4"/>
    <s v="NZD"/>
    <n v="1416113833"/>
    <n v="1413518233"/>
    <b v="0"/>
    <n v="150"/>
    <b v="1"/>
    <x v="0"/>
    <n v="148.97"/>
    <x v="0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s v="USD"/>
    <n v="1450307284"/>
    <n v="1447715284"/>
    <b v="0"/>
    <n v="71"/>
    <b v="1"/>
    <x v="0"/>
    <n v="169.6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s v="GBP"/>
    <n v="1406045368"/>
    <n v="1403453368"/>
    <b v="0"/>
    <n v="117"/>
    <b v="1"/>
    <x v="0"/>
    <n v="31.62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D"/>
    <n v="1408604515"/>
    <n v="1406012515"/>
    <b v="0"/>
    <n v="53"/>
    <b v="1"/>
    <x v="0"/>
    <n v="76.4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D"/>
    <n v="1453748434"/>
    <n v="1452193234"/>
    <b v="0"/>
    <n v="1"/>
    <b v="1"/>
    <x v="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D"/>
    <n v="1463111940"/>
    <n v="1459523017"/>
    <b v="0"/>
    <n v="89"/>
    <b v="1"/>
    <x v="0"/>
    <n v="320.45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D"/>
    <n v="1447001501"/>
    <n v="1444405901"/>
    <b v="0"/>
    <n v="64"/>
    <b v="1"/>
    <x v="0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D"/>
    <n v="1407224601"/>
    <n v="1405928601"/>
    <b v="0"/>
    <n v="68"/>
    <b v="1"/>
    <x v="0"/>
    <n v="49.88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D"/>
    <n v="1430179200"/>
    <n v="1428130814"/>
    <b v="0"/>
    <n v="28"/>
    <b v="1"/>
    <x v="0"/>
    <n v="59.46"/>
    <x v="0"/>
    <x v="0"/>
    <x v="0"/>
  </r>
  <r>
    <n v="36"/>
    <s v="THE LISTENING BOX"/>
    <s v="A modern day priest makes an unusual discovery, setting off a chain of events."/>
    <n v="6000"/>
    <n v="8529"/>
    <n v="142"/>
    <x v="0"/>
    <s v="USD"/>
    <n v="1428128525"/>
    <n v="1425540125"/>
    <b v="0"/>
    <n v="44"/>
    <b v="1"/>
    <x v="0"/>
    <n v="193.84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D"/>
    <n v="1425055079"/>
    <n v="1422463079"/>
    <b v="0"/>
    <n v="253"/>
    <b v="1"/>
    <x v="0"/>
    <n v="159.5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D"/>
    <n v="1368235344"/>
    <n v="1365643344"/>
    <b v="0"/>
    <n v="66"/>
    <b v="1"/>
    <x v="0"/>
    <n v="41.6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s v="GBP"/>
    <n v="1401058740"/>
    <n v="1398388068"/>
    <b v="0"/>
    <n v="217"/>
    <b v="1"/>
    <x v="0"/>
    <n v="150.9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D"/>
    <n v="1403150400"/>
    <n v="1401426488"/>
    <b v="0"/>
    <n v="16"/>
    <b v="1"/>
    <x v="0"/>
    <n v="126.69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D"/>
    <n v="1412516354"/>
    <n v="1409924354"/>
    <b v="0"/>
    <n v="19"/>
    <b v="1"/>
    <x v="0"/>
    <n v="105.26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D"/>
    <n v="1419780026"/>
    <n v="1417188026"/>
    <b v="0"/>
    <n v="169"/>
    <b v="1"/>
    <x v="0"/>
    <n v="117.5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D"/>
    <n v="1405209600"/>
    <n v="1402599486"/>
    <b v="0"/>
    <n v="263"/>
    <b v="1"/>
    <x v="0"/>
    <n v="117.36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D"/>
    <n v="1412648537"/>
    <n v="1408760537"/>
    <b v="0"/>
    <n v="15"/>
    <b v="1"/>
    <x v="0"/>
    <n v="133.3300000000000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D"/>
    <n v="1461769107"/>
    <n v="1459177107"/>
    <b v="0"/>
    <n v="61"/>
    <b v="1"/>
    <x v="0"/>
    <n v="98.36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2"/>
    <s v="AUD"/>
    <n v="1450220974"/>
    <n v="1447628974"/>
    <b v="0"/>
    <n v="45"/>
    <b v="1"/>
    <x v="0"/>
    <n v="194.4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D"/>
    <n v="1419021607"/>
    <n v="1413834007"/>
    <b v="0"/>
    <n v="70"/>
    <b v="1"/>
    <x v="0"/>
    <n v="76.8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s v="GBP"/>
    <n v="1425211200"/>
    <n v="1422534260"/>
    <b v="0"/>
    <n v="38"/>
    <b v="1"/>
    <x v="0"/>
    <n v="56.82"/>
    <x v="0"/>
    <x v="0"/>
    <x v="0"/>
  </r>
  <r>
    <n v="49"/>
    <s v="Driving Jersey - Season Five"/>
    <s v="Driving Jersey is real people telling real stories."/>
    <n v="12000"/>
    <n v="12000"/>
    <n v="100"/>
    <x v="0"/>
    <s v="USD"/>
    <n v="1445660045"/>
    <n v="1443068045"/>
    <b v="0"/>
    <n v="87"/>
    <b v="1"/>
    <x v="0"/>
    <n v="137.93"/>
    <x v="0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1"/>
    <s v="GBP"/>
    <n v="1422637200"/>
    <n v="1419271458"/>
    <b v="0"/>
    <n v="22"/>
    <b v="1"/>
    <x v="0"/>
    <n v="27.27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D"/>
    <n v="1439245037"/>
    <n v="1436653037"/>
    <b v="0"/>
    <n v="119"/>
    <b v="1"/>
    <x v="0"/>
    <n v="118.34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D"/>
    <n v="1405615846"/>
    <n v="1403023846"/>
    <b v="0"/>
    <n v="52"/>
    <b v="1"/>
    <x v="0"/>
    <n v="223.48"/>
    <x v="0"/>
    <x v="0"/>
    <x v="0"/>
  </r>
  <r>
    <n v="53"/>
    <s v="Rolling out Vegan Mashup's Season 2"/>
    <s v="Delicious TV's Vegan Mashup launching season two on public television"/>
    <n v="3000"/>
    <n v="3289"/>
    <n v="110"/>
    <x v="0"/>
    <s v="USD"/>
    <n v="1396648800"/>
    <n v="1395407445"/>
    <b v="0"/>
    <n v="117"/>
    <b v="1"/>
    <x v="0"/>
    <n v="28.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D"/>
    <n v="1451063221"/>
    <n v="1448471221"/>
    <b v="0"/>
    <n v="52"/>
    <b v="1"/>
    <x v="0"/>
    <n v="194.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D"/>
    <n v="1464390916"/>
    <n v="1462576516"/>
    <b v="0"/>
    <n v="86"/>
    <b v="1"/>
    <x v="0"/>
    <n v="128.94999999999999"/>
    <x v="0"/>
    <x v="0"/>
    <x v="0"/>
  </r>
  <r>
    <n v="56"/>
    <s v="Voxwomen Cycling Show"/>
    <s v="We want to see more women's cycling on TV - and we need your help to make it happen!"/>
    <n v="8000"/>
    <n v="8581"/>
    <n v="107"/>
    <x v="1"/>
    <s v="GBP"/>
    <n v="1433779200"/>
    <n v="1432559424"/>
    <b v="0"/>
    <n v="174"/>
    <b v="1"/>
    <x v="0"/>
    <n v="49.32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D"/>
    <n v="1429991962"/>
    <n v="1427399962"/>
    <b v="0"/>
    <n v="69"/>
    <b v="1"/>
    <x v="0"/>
    <n v="221.52"/>
    <x v="0"/>
    <x v="0"/>
    <x v="0"/>
  </r>
  <r>
    <n v="58"/>
    <s v="Gloaming"/>
    <s v="Alex thought he knew how the world worked. You live, you die and it's over. He was very, very wrong."/>
    <n v="10000"/>
    <n v="10291"/>
    <n v="103"/>
    <x v="0"/>
    <s v="USD"/>
    <n v="1416423172"/>
    <n v="1413827572"/>
    <b v="0"/>
    <n v="75"/>
    <b v="1"/>
    <x v="0"/>
    <n v="137.2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D"/>
    <n v="1442264400"/>
    <n v="1439530776"/>
    <b v="0"/>
    <n v="33"/>
    <b v="1"/>
    <x v="0"/>
    <n v="606.82000000000005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1"/>
    <s v="GBP"/>
    <n v="1395532800"/>
    <n v="1393882717"/>
    <b v="0"/>
    <n v="108"/>
    <b v="1"/>
    <x v="1"/>
    <n v="43.04"/>
    <x v="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D"/>
    <n v="1370547157"/>
    <n v="1368646357"/>
    <b v="0"/>
    <n v="23"/>
    <b v="1"/>
    <x v="1"/>
    <n v="322.39"/>
    <x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D"/>
    <n v="1362337878"/>
    <n v="1360177878"/>
    <b v="0"/>
    <n v="48"/>
    <b v="1"/>
    <x v="1"/>
    <n v="96.71"/>
    <x v="0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D"/>
    <n v="1388206740"/>
    <n v="1386194013"/>
    <b v="0"/>
    <n v="64"/>
    <b v="1"/>
    <x v="1"/>
    <n v="35.47"/>
    <x v="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D"/>
    <n v="1373243181"/>
    <n v="1370651181"/>
    <b v="0"/>
    <n v="24"/>
    <b v="1"/>
    <x v="1"/>
    <n v="86.67"/>
    <x v="0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5"/>
    <s v="CAD"/>
    <n v="1407736740"/>
    <n v="1405453354"/>
    <b v="0"/>
    <n v="57"/>
    <b v="1"/>
    <x v="1"/>
    <n v="132.05000000000001"/>
    <x v="0"/>
    <x v="0"/>
    <x v="1"/>
  </r>
  <r>
    <n v="66"/>
    <s v="A Stagnant Fever: Short Film"/>
    <s v="A dark comedy set in the '60s about clinical depression and one night stands."/>
    <n v="2000"/>
    <n v="2372"/>
    <n v="119"/>
    <x v="0"/>
    <s v="USD"/>
    <n v="1468873420"/>
    <n v="1466281420"/>
    <b v="0"/>
    <n v="26"/>
    <b v="1"/>
    <x v="1"/>
    <n v="91.23"/>
    <x v="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D"/>
    <n v="1342360804"/>
    <n v="1339768804"/>
    <b v="0"/>
    <n v="20"/>
    <b v="1"/>
    <x v="1"/>
    <n v="116.25"/>
    <x v="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s v="GBP"/>
    <n v="1393162791"/>
    <n v="1390570791"/>
    <b v="0"/>
    <n v="36"/>
    <b v="1"/>
    <x v="1"/>
    <n v="21.19"/>
    <x v="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D"/>
    <n v="1317538740"/>
    <n v="1314765025"/>
    <b v="0"/>
    <n v="178"/>
    <b v="1"/>
    <x v="1"/>
    <n v="62.33"/>
    <x v="0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D"/>
    <n v="1315171845"/>
    <n v="1309987845"/>
    <b v="0"/>
    <n v="17"/>
    <b v="1"/>
    <x v="1"/>
    <n v="37.409999999999997"/>
    <x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D"/>
    <n v="1338186657"/>
    <n v="1333002657"/>
    <b v="0"/>
    <n v="32"/>
    <b v="1"/>
    <x v="1"/>
    <n v="69.72"/>
    <x v="0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D"/>
    <n v="1352937600"/>
    <n v="1351210481"/>
    <b v="0"/>
    <n v="41"/>
    <b v="1"/>
    <x v="1"/>
    <n v="58.17"/>
    <x v="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D"/>
    <n v="1304395140"/>
    <n v="1297620584"/>
    <b v="0"/>
    <n v="18"/>
    <b v="1"/>
    <x v="1"/>
    <n v="50"/>
    <x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6"/>
    <s v="EUR"/>
    <n v="1453376495"/>
    <n v="1450784495"/>
    <b v="0"/>
    <n v="29"/>
    <b v="1"/>
    <x v="1"/>
    <n v="19.47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s v="USD"/>
    <n v="1366693272"/>
    <n v="1364101272"/>
    <b v="0"/>
    <n v="47"/>
    <b v="1"/>
    <x v="1"/>
    <n v="85.96"/>
    <x v="0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D"/>
    <n v="1325007358"/>
    <n v="1319819758"/>
    <b v="0"/>
    <n v="15"/>
    <b v="1"/>
    <x v="1"/>
    <n v="30.67"/>
    <x v="0"/>
    <x v="0"/>
    <x v="1"/>
  </r>
  <r>
    <n v="77"/>
    <s v="Jonah and the Crab"/>
    <s v="A short film about a boy searching for companionship in a hermit crab he finds on the beach."/>
    <n v="400"/>
    <n v="1570"/>
    <n v="393"/>
    <x v="0"/>
    <s v="USD"/>
    <n v="1337569140"/>
    <n v="1332991717"/>
    <b v="0"/>
    <n v="26"/>
    <b v="1"/>
    <x v="1"/>
    <n v="60.38"/>
    <x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6"/>
    <s v="EUR"/>
    <n v="1472751121"/>
    <n v="1471887121"/>
    <b v="0"/>
    <n v="35"/>
    <b v="1"/>
    <x v="1"/>
    <n v="38.6"/>
    <x v="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s v="GBP"/>
    <n v="1398451093"/>
    <n v="1395859093"/>
    <b v="0"/>
    <n v="41"/>
    <b v="1"/>
    <x v="1"/>
    <n v="40.270000000000003"/>
    <x v="0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s v="USD"/>
    <n v="1386640856"/>
    <n v="1383616856"/>
    <b v="0"/>
    <n v="47"/>
    <b v="1"/>
    <x v="1"/>
    <n v="273.83"/>
    <x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D"/>
    <n v="1342234920"/>
    <n v="1341892127"/>
    <b v="0"/>
    <n v="28"/>
    <b v="1"/>
    <x v="1"/>
    <n v="53.04"/>
    <x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D"/>
    <n v="1318189261"/>
    <n v="1315597261"/>
    <b v="0"/>
    <n v="100"/>
    <b v="1"/>
    <x v="1"/>
    <n v="40.01"/>
    <x v="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s v="GBP"/>
    <n v="1424604600"/>
    <n v="1423320389"/>
    <b v="0"/>
    <n v="13"/>
    <b v="1"/>
    <x v="1"/>
    <n v="15.77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s v="USD"/>
    <n v="1305483086"/>
    <n v="1302891086"/>
    <b v="0"/>
    <n v="7"/>
    <b v="1"/>
    <x v="1"/>
    <n v="71.430000000000007"/>
    <x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D"/>
    <n v="1316746837"/>
    <n v="1314154837"/>
    <b v="0"/>
    <n v="21"/>
    <b v="1"/>
    <x v="1"/>
    <n v="71.709999999999994"/>
    <x v="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6"/>
    <s v="EUR"/>
    <n v="1451226045"/>
    <n v="1444828845"/>
    <b v="0"/>
    <n v="17"/>
    <b v="1"/>
    <x v="1"/>
    <n v="375.76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D"/>
    <n v="1275529260"/>
    <n v="1274705803"/>
    <b v="0"/>
    <n v="25"/>
    <b v="1"/>
    <x v="1"/>
    <n v="104.6"/>
    <x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D"/>
    <n v="1403452131"/>
    <n v="1401205731"/>
    <b v="0"/>
    <n v="60"/>
    <b v="1"/>
    <x v="1"/>
    <n v="60"/>
    <x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D"/>
    <n v="1370196192"/>
    <n v="1368036192"/>
    <b v="0"/>
    <n v="56"/>
    <b v="1"/>
    <x v="1"/>
    <n v="123.29"/>
    <x v="0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s v="USD"/>
    <n v="1310454499"/>
    <n v="1307862499"/>
    <b v="0"/>
    <n v="16"/>
    <b v="1"/>
    <x v="1"/>
    <n v="31.38"/>
    <x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D"/>
    <n v="1305625164"/>
    <n v="1300354764"/>
    <b v="0"/>
    <n v="46"/>
    <b v="1"/>
    <x v="1"/>
    <n v="78.260000000000005"/>
    <x v="0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5"/>
    <s v="CAD"/>
    <n v="1485936000"/>
    <n v="1481949983"/>
    <b v="0"/>
    <n v="43"/>
    <b v="1"/>
    <x v="1"/>
    <n v="122.33"/>
    <x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D"/>
    <n v="1341349200"/>
    <n v="1338928537"/>
    <b v="0"/>
    <n v="15"/>
    <b v="1"/>
    <x v="1"/>
    <n v="73.73"/>
    <x v="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s v="GBP"/>
    <n v="1396890822"/>
    <n v="1395162822"/>
    <b v="0"/>
    <n v="12"/>
    <b v="1"/>
    <x v="1"/>
    <n v="21.67"/>
    <x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D"/>
    <n v="1330214841"/>
    <n v="1327622841"/>
    <b v="0"/>
    <n v="21"/>
    <b v="1"/>
    <x v="1"/>
    <n v="21.9"/>
    <x v="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D"/>
    <n v="1280631600"/>
    <n v="1274889241"/>
    <b v="0"/>
    <n v="34"/>
    <b v="1"/>
    <x v="1"/>
    <n v="50.59"/>
    <x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D"/>
    <n v="1310440482"/>
    <n v="1307848482"/>
    <b v="0"/>
    <n v="8"/>
    <b v="1"/>
    <x v="1"/>
    <n v="53.13"/>
    <x v="0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D"/>
    <n v="1354923000"/>
    <n v="1351796674"/>
    <b v="0"/>
    <n v="60"/>
    <b v="1"/>
    <x v="1"/>
    <n v="56.67"/>
    <x v="0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s v="USD"/>
    <n v="1390426799"/>
    <n v="1387834799"/>
    <b v="0"/>
    <n v="39"/>
    <b v="1"/>
    <x v="1"/>
    <n v="40.78"/>
    <x v="0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D"/>
    <n v="1352055886"/>
    <n v="1350324286"/>
    <b v="0"/>
    <n v="26"/>
    <b v="1"/>
    <x v="1"/>
    <n v="192.31"/>
    <x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D"/>
    <n v="1359052710"/>
    <n v="1356979110"/>
    <b v="0"/>
    <n v="35"/>
    <b v="1"/>
    <x v="1"/>
    <n v="100"/>
    <x v="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s v="USD"/>
    <n v="1293073733"/>
    <n v="1290481733"/>
    <b v="0"/>
    <n v="65"/>
    <b v="1"/>
    <x v="1"/>
    <n v="117.92"/>
    <x v="0"/>
    <x v="0"/>
    <x v="1"/>
  </r>
  <r>
    <n v="103"/>
    <s v="I'M TWENTY SOMETHING"/>
    <s v="Three friends in their twenties are trying to do the impossible - have fun on a casual Friday night."/>
    <n v="1300"/>
    <n v="1367"/>
    <n v="105"/>
    <x v="1"/>
    <s v="GBP"/>
    <n v="1394220030"/>
    <n v="1392232830"/>
    <b v="0"/>
    <n v="49"/>
    <b v="1"/>
    <x v="1"/>
    <n v="27.9"/>
    <x v="0"/>
    <x v="0"/>
    <x v="1"/>
  </r>
  <r>
    <n v="104"/>
    <s v="Good 'Ol Trumpet"/>
    <s v="UCF short film about an old man, his love for music, and his misplaced trumpet.  "/>
    <n v="500"/>
    <n v="600"/>
    <n v="120"/>
    <x v="0"/>
    <s v="USD"/>
    <n v="1301792400"/>
    <n v="1299775266"/>
    <b v="0"/>
    <n v="10"/>
    <b v="1"/>
    <x v="1"/>
    <n v="60"/>
    <x v="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D"/>
    <n v="1463184000"/>
    <n v="1461605020"/>
    <b v="0"/>
    <n v="60"/>
    <b v="1"/>
    <x v="1"/>
    <n v="39.380000000000003"/>
    <x v="0"/>
    <x v="0"/>
    <x v="1"/>
  </r>
  <r>
    <n v="106"/>
    <s v="LOST WEEKEND"/>
    <s v="A Boy. A Girl. A Car. A Serial Killer."/>
    <n v="5000"/>
    <n v="5025"/>
    <n v="101"/>
    <x v="0"/>
    <s v="USD"/>
    <n v="1333391901"/>
    <n v="1332182301"/>
    <b v="0"/>
    <n v="27"/>
    <b v="1"/>
    <x v="1"/>
    <n v="186.11"/>
    <x v="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D"/>
    <n v="1303688087"/>
    <n v="1301787287"/>
    <b v="0"/>
    <n v="69"/>
    <b v="1"/>
    <x v="1"/>
    <n v="111.38"/>
    <x v="0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s v="USD"/>
    <n v="1370011370"/>
    <n v="1364827370"/>
    <b v="0"/>
    <n v="47"/>
    <b v="1"/>
    <x v="1"/>
    <n v="78.72"/>
    <x v="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D"/>
    <n v="1298680630"/>
    <n v="1296088630"/>
    <b v="0"/>
    <n v="47"/>
    <b v="1"/>
    <x v="1"/>
    <n v="46.7"/>
    <x v="0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s v="USD"/>
    <n v="1384408740"/>
    <n v="1381445253"/>
    <b v="0"/>
    <n v="26"/>
    <b v="1"/>
    <x v="1"/>
    <n v="65.38"/>
    <x v="0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2"/>
    <s v="AUD"/>
    <n v="1433059187"/>
    <n v="1430467187"/>
    <b v="0"/>
    <n v="53"/>
    <b v="1"/>
    <x v="1"/>
    <n v="102.08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D"/>
    <n v="1397354400"/>
    <n v="1395277318"/>
    <b v="0"/>
    <n v="81"/>
    <b v="1"/>
    <x v="1"/>
    <n v="64.2"/>
    <x v="0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s v="USD"/>
    <n v="1312642800"/>
    <n v="1311963128"/>
    <b v="0"/>
    <n v="78"/>
    <b v="1"/>
    <x v="1"/>
    <n v="90.38"/>
    <x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D"/>
    <n v="1326436488"/>
    <n v="1321252488"/>
    <b v="0"/>
    <n v="35"/>
    <b v="1"/>
    <x v="1"/>
    <n v="88.57"/>
    <x v="0"/>
    <x v="0"/>
    <x v="1"/>
  </r>
  <r>
    <n v="115"/>
    <s v="The World's Greatest Lover"/>
    <s v="Never judge a book (or a lover) by their cover."/>
    <n v="450"/>
    <n v="632"/>
    <n v="140"/>
    <x v="0"/>
    <s v="USD"/>
    <n v="1328377444"/>
    <n v="1326217444"/>
    <b v="0"/>
    <n v="22"/>
    <b v="1"/>
    <x v="1"/>
    <n v="28.73"/>
    <x v="0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D"/>
    <n v="1302260155"/>
    <n v="1298289355"/>
    <b v="0"/>
    <n v="57"/>
    <b v="1"/>
    <x v="1"/>
    <n v="69.790000000000006"/>
    <x v="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D"/>
    <n v="1276110000"/>
    <n v="1268337744"/>
    <b v="0"/>
    <n v="27"/>
    <b v="1"/>
    <x v="1"/>
    <n v="167.49"/>
    <x v="0"/>
    <x v="0"/>
    <x v="1"/>
  </r>
  <r>
    <n v="118"/>
    <s v="DENOUNCED - A Short Film"/>
    <s v="When a ruthless hit-man is 'denounced' from the mafia, his old enemies declare war."/>
    <n v="5000"/>
    <n v="5651.58"/>
    <n v="113"/>
    <x v="0"/>
    <s v="USD"/>
    <n v="1311902236"/>
    <n v="1309310236"/>
    <b v="0"/>
    <n v="39"/>
    <b v="1"/>
    <x v="1"/>
    <n v="144.91"/>
    <x v="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D"/>
    <n v="1313276400"/>
    <n v="1310693986"/>
    <b v="0"/>
    <n v="37"/>
    <b v="1"/>
    <x v="1"/>
    <n v="91.84"/>
    <x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7"/>
    <s v="HKD"/>
    <n v="1475457107"/>
    <n v="1472865107"/>
    <b v="0"/>
    <n v="1"/>
    <b v="0"/>
    <x v="2"/>
    <n v="10"/>
    <x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D"/>
    <n v="1429352160"/>
    <n v="1427993710"/>
    <b v="0"/>
    <n v="1"/>
    <b v="0"/>
    <x v="2"/>
    <n v="1"/>
    <x v="1"/>
    <x v="0"/>
    <x v="2"/>
  </r>
  <r>
    <n v="122"/>
    <s v="The Time Jumper (Canceled)"/>
    <s v="My ambition for this knows no bounds.  Seeing Sephoria in a live-action is a dream of mine."/>
    <n v="100000000"/>
    <n v="0"/>
    <n v="0"/>
    <x v="0"/>
    <s v="USD"/>
    <n v="1476094907"/>
    <n v="1470910907"/>
    <b v="0"/>
    <n v="0"/>
    <b v="0"/>
    <x v="2"/>
    <s v="N/A"/>
    <x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D"/>
    <n v="1414533600"/>
    <n v="1411411564"/>
    <b v="0"/>
    <n v="6"/>
    <b v="0"/>
    <x v="2"/>
    <n v="25.17"/>
    <x v="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D"/>
    <n v="1431728242"/>
    <n v="1429568242"/>
    <b v="0"/>
    <n v="0"/>
    <b v="0"/>
    <x v="2"/>
    <s v="N/A"/>
    <x v="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5"/>
    <s v="CAD"/>
    <n v="1486165880"/>
    <n v="1480981880"/>
    <b v="0"/>
    <n v="6"/>
    <b v="0"/>
    <x v="2"/>
    <n v="11.67"/>
    <x v="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D"/>
    <n v="1433988000"/>
    <n v="1431353337"/>
    <b v="0"/>
    <n v="13"/>
    <b v="0"/>
    <x v="2"/>
    <n v="106.69"/>
    <x v="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D"/>
    <n v="1428069541"/>
    <n v="1425481141"/>
    <b v="0"/>
    <n v="4"/>
    <b v="0"/>
    <x v="2"/>
    <n v="47.5"/>
    <x v="1"/>
    <x v="0"/>
    <x v="2"/>
  </r>
  <r>
    <n v="128"/>
    <s v="Ralphi3 (Canceled)"/>
    <s v="A Science Fiction film filled with entertainment and Excitement"/>
    <n v="100000"/>
    <n v="1867"/>
    <n v="2"/>
    <x v="0"/>
    <s v="USD"/>
    <n v="1476941293"/>
    <n v="1473917293"/>
    <b v="0"/>
    <n v="6"/>
    <b v="0"/>
    <x v="2"/>
    <n v="311.17"/>
    <x v="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D"/>
    <n v="1414708183"/>
    <n v="1409524183"/>
    <b v="0"/>
    <n v="0"/>
    <b v="0"/>
    <x v="2"/>
    <s v="N/A"/>
    <x v="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P"/>
    <n v="1402949760"/>
    <n v="1400536692"/>
    <b v="0"/>
    <n v="0"/>
    <b v="0"/>
    <x v="2"/>
    <s v="N/A"/>
    <x v="1"/>
    <x v="0"/>
    <x v="2"/>
  </r>
  <r>
    <n v="131"/>
    <s v="I (Canceled)"/>
    <s v="I"/>
    <n v="1200"/>
    <n v="0"/>
    <n v="0"/>
    <x v="0"/>
    <s v="USD"/>
    <n v="1467763200"/>
    <n v="1466453161"/>
    <b v="0"/>
    <n v="0"/>
    <b v="0"/>
    <x v="2"/>
    <s v="N/A"/>
    <x v="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D"/>
    <n v="1415392207"/>
    <n v="1411500607"/>
    <b v="0"/>
    <n v="81"/>
    <b v="0"/>
    <x v="2"/>
    <n v="94.51"/>
    <x v="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0"/>
    <s v="USD"/>
    <n v="1464715860"/>
    <n v="1462130584"/>
    <b v="0"/>
    <n v="0"/>
    <b v="0"/>
    <x v="2"/>
    <s v="N/A"/>
    <x v="1"/>
    <x v="0"/>
    <x v="2"/>
  </r>
  <r>
    <n v="134"/>
    <s v="MARLEY'S GHOST (AMBASSADORS OF STEAM) (Canceled)"/>
    <s v="steampunk  remake of &quot;a Christmas carol&quot;"/>
    <n v="5000"/>
    <n v="0"/>
    <n v="0"/>
    <x v="0"/>
    <s v="USD"/>
    <n v="1441386000"/>
    <n v="1438811418"/>
    <b v="0"/>
    <n v="0"/>
    <b v="0"/>
    <x v="2"/>
    <s v="N/A"/>
    <x v="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D"/>
    <n v="1404241200"/>
    <n v="1401354597"/>
    <b v="0"/>
    <n v="5"/>
    <b v="0"/>
    <x v="2"/>
    <n v="80.599999999999994"/>
    <x v="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D"/>
    <n v="1431771360"/>
    <n v="1427968234"/>
    <b v="0"/>
    <n v="0"/>
    <b v="0"/>
    <x v="2"/>
    <s v="N/A"/>
    <x v="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8"/>
    <s v="DKK"/>
    <n v="1444657593"/>
    <n v="1440337593"/>
    <b v="0"/>
    <n v="0"/>
    <b v="0"/>
    <x v="2"/>
    <s v="N/A"/>
    <x v="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D"/>
    <n v="1438405140"/>
    <n v="1435731041"/>
    <b v="0"/>
    <n v="58"/>
    <b v="0"/>
    <x v="2"/>
    <n v="81.239999999999995"/>
    <x v="1"/>
    <x v="0"/>
    <x v="2"/>
  </r>
  <r>
    <n v="139"/>
    <s v="Roman Dead (Canceled)"/>
    <s v="When  Rome is infected with a zombie plague, Lucius Agrippa and a small group fights for survival"/>
    <n v="500"/>
    <n v="500"/>
    <n v="100"/>
    <x v="0"/>
    <s v="USD"/>
    <n v="1436738772"/>
    <n v="1435874772"/>
    <b v="0"/>
    <n v="1"/>
    <b v="0"/>
    <x v="2"/>
    <n v="500"/>
    <x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D"/>
    <n v="1426823132"/>
    <n v="1424234732"/>
    <b v="0"/>
    <n v="0"/>
    <b v="0"/>
    <x v="2"/>
    <s v="N/A"/>
    <x v="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D"/>
    <n v="1433043623"/>
    <n v="1429155623"/>
    <b v="0"/>
    <n v="28"/>
    <b v="0"/>
    <x v="2"/>
    <n v="46.18"/>
    <x v="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D"/>
    <n v="1416176778"/>
    <n v="1414358778"/>
    <b v="0"/>
    <n v="1"/>
    <b v="0"/>
    <x v="2"/>
    <n v="10"/>
    <x v="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s v="AUD"/>
    <n v="1472882100"/>
    <n v="1467941542"/>
    <b v="0"/>
    <n v="0"/>
    <b v="0"/>
    <x v="2"/>
    <s v="N/A"/>
    <x v="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5"/>
    <s v="CAD"/>
    <n v="1428945472"/>
    <n v="1423765072"/>
    <b v="0"/>
    <n v="37"/>
    <b v="0"/>
    <x v="2"/>
    <n v="55.95"/>
    <x v="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D"/>
    <n v="1439298052"/>
    <n v="1436965252"/>
    <b v="0"/>
    <n v="9"/>
    <b v="0"/>
    <x v="2"/>
    <n v="37.56"/>
    <x v="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D"/>
    <n v="1484698998"/>
    <n v="1479514998"/>
    <b v="0"/>
    <n v="3"/>
    <b v="0"/>
    <x v="2"/>
    <n v="38.33"/>
    <x v="1"/>
    <x v="0"/>
    <x v="2"/>
  </r>
  <r>
    <n v="147"/>
    <s v="Consumed (Static Air) (Canceled)"/>
    <s v="Film makers catch live footage beyond their wildest dreams."/>
    <n v="7000"/>
    <n v="0"/>
    <n v="0"/>
    <x v="1"/>
    <s v="GBP"/>
    <n v="1420741080"/>
    <n v="1417026340"/>
    <b v="0"/>
    <n v="0"/>
    <b v="0"/>
    <x v="2"/>
    <s v="N/A"/>
    <x v="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D"/>
    <n v="1456555536"/>
    <n v="1453963536"/>
    <b v="0"/>
    <n v="2"/>
    <b v="0"/>
    <x v="2"/>
    <n v="20"/>
    <x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D"/>
    <n v="1419494400"/>
    <n v="1416888470"/>
    <b v="0"/>
    <n v="6"/>
    <b v="0"/>
    <x v="2"/>
    <n v="15.33"/>
    <x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D"/>
    <n v="1432612382"/>
    <n v="1427428382"/>
    <b v="0"/>
    <n v="67"/>
    <b v="0"/>
    <x v="2"/>
    <n v="449.43"/>
    <x v="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s v="AUD"/>
    <n v="1434633191"/>
    <n v="1429449191"/>
    <b v="0"/>
    <n v="5"/>
    <b v="0"/>
    <x v="2"/>
    <n v="28"/>
    <x v="1"/>
    <x v="0"/>
    <x v="2"/>
  </r>
  <r>
    <n v="152"/>
    <s v="The Great Dark (Canceled)"/>
    <s v="The Great Dark is a journey through the unimaginable...and un foreseeable..."/>
    <n v="380000"/>
    <n v="30"/>
    <n v="0"/>
    <x v="0"/>
    <s v="USD"/>
    <n v="1411437100"/>
    <n v="1408845100"/>
    <b v="0"/>
    <n v="2"/>
    <b v="0"/>
    <x v="2"/>
    <n v="15"/>
    <x v="1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0"/>
    <s v="USD"/>
    <n v="1417532644"/>
    <n v="1413900244"/>
    <b v="0"/>
    <n v="10"/>
    <b v="0"/>
    <x v="2"/>
    <n v="35.9"/>
    <x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D"/>
    <n v="1433336895"/>
    <n v="1429621695"/>
    <b v="0"/>
    <n v="3"/>
    <b v="0"/>
    <x v="2"/>
    <n v="13.33"/>
    <x v="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D"/>
    <n v="1437657935"/>
    <n v="1434201935"/>
    <b v="0"/>
    <n v="4"/>
    <b v="0"/>
    <x v="2"/>
    <n v="20.25"/>
    <x v="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5"/>
    <s v="CAD"/>
    <n v="1407034796"/>
    <n v="1401850796"/>
    <b v="0"/>
    <n v="15"/>
    <b v="0"/>
    <x v="2"/>
    <n v="119"/>
    <x v="1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D"/>
    <n v="1456523572"/>
    <n v="1453931572"/>
    <b v="0"/>
    <n v="2"/>
    <b v="0"/>
    <x v="2"/>
    <n v="4"/>
    <x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D"/>
    <n v="1413942628"/>
    <n v="1411350628"/>
    <b v="0"/>
    <n v="0"/>
    <b v="0"/>
    <x v="2"/>
    <s v="N/A"/>
    <x v="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D"/>
    <n v="1467541545"/>
    <n v="1464085545"/>
    <b v="0"/>
    <n v="1"/>
    <b v="0"/>
    <x v="2"/>
    <n v="10"/>
    <x v="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s v="USD"/>
    <n v="1439675691"/>
    <n v="1434491691"/>
    <b v="0"/>
    <n v="0"/>
    <b v="0"/>
    <x v="3"/>
    <s v="N/A"/>
    <x v="2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s v="USD"/>
    <n v="1404318595"/>
    <n v="1401726595"/>
    <b v="0"/>
    <n v="1"/>
    <b v="0"/>
    <x v="3"/>
    <n v="5"/>
    <x v="2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0"/>
    <s v="USD"/>
    <n v="1408232520"/>
    <n v="1405393356"/>
    <b v="0"/>
    <n v="10"/>
    <b v="0"/>
    <x v="3"/>
    <n v="43.5"/>
    <x v="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s v="USD"/>
    <n v="1443657600"/>
    <n v="1440716654"/>
    <b v="0"/>
    <n v="0"/>
    <b v="0"/>
    <x v="3"/>
    <s v="N/A"/>
    <x v="2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0"/>
    <s v="USD"/>
    <n v="1411150701"/>
    <n v="1405966701"/>
    <b v="0"/>
    <n v="7"/>
    <b v="0"/>
    <x v="3"/>
    <n v="91.43"/>
    <x v="2"/>
    <x v="0"/>
    <x v="3"/>
  </r>
  <r>
    <n v="165"/>
    <s v="NET"/>
    <s v="A teacher. A boy. The beach and a heatwave that drove them all insane."/>
    <n v="17000"/>
    <n v="0"/>
    <n v="0"/>
    <x v="1"/>
    <s v="GBP"/>
    <n v="1452613724"/>
    <n v="1450021724"/>
    <b v="0"/>
    <n v="0"/>
    <b v="0"/>
    <x v="3"/>
    <s v="N/A"/>
    <x v="2"/>
    <x v="0"/>
    <x v="3"/>
  </r>
  <r>
    <n v="166"/>
    <s v="Pressure"/>
    <s v="A young teen makes a bad decision after joining gang and the film expresses his choices that led him to that point."/>
    <n v="5000"/>
    <n v="3000"/>
    <n v="60"/>
    <x v="0"/>
    <s v="USD"/>
    <n v="1484531362"/>
    <n v="1481939362"/>
    <b v="0"/>
    <n v="1"/>
    <b v="0"/>
    <x v="3"/>
    <n v="3000"/>
    <x v="2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0"/>
    <s v="USD"/>
    <n v="1438726535"/>
    <n v="1433542535"/>
    <b v="0"/>
    <n v="2"/>
    <b v="0"/>
    <x v="3"/>
    <n v="5.5"/>
    <x v="2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0"/>
    <s v="USD"/>
    <n v="1426791770"/>
    <n v="1424203370"/>
    <b v="0"/>
    <n v="3"/>
    <b v="0"/>
    <x v="3"/>
    <n v="108.33"/>
    <x v="2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P"/>
    <n v="1413634059"/>
    <n v="1411042059"/>
    <b v="0"/>
    <n v="10"/>
    <b v="0"/>
    <x v="3"/>
    <n v="56"/>
    <x v="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s v="USD"/>
    <n v="1440912480"/>
    <n v="1438385283"/>
    <b v="0"/>
    <n v="10"/>
    <b v="0"/>
    <x v="3"/>
    <n v="32.5"/>
    <x v="2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0"/>
    <s v="USD"/>
    <n v="1470975614"/>
    <n v="1465791614"/>
    <b v="0"/>
    <n v="1"/>
    <b v="0"/>
    <x v="3"/>
    <n v="1"/>
    <x v="2"/>
    <x v="0"/>
    <x v="3"/>
  </r>
  <r>
    <n v="172"/>
    <s v="The Blind Dolphin Story"/>
    <s v="A short film on the rarest mammal and the second most endangered freshwater river dolphin, in Pakistan."/>
    <n v="95000"/>
    <n v="0"/>
    <n v="0"/>
    <x v="0"/>
    <s v="USD"/>
    <n v="1426753723"/>
    <n v="1423733323"/>
    <b v="0"/>
    <n v="0"/>
    <b v="0"/>
    <x v="3"/>
    <s v="N/A"/>
    <x v="2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1"/>
    <s v="GBP"/>
    <n v="1425131108"/>
    <n v="1422539108"/>
    <b v="0"/>
    <n v="0"/>
    <b v="0"/>
    <x v="3"/>
    <s v="N/A"/>
    <x v="2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9"/>
    <s v="EUR"/>
    <n v="1431108776"/>
    <n v="1425924776"/>
    <b v="0"/>
    <n v="0"/>
    <b v="0"/>
    <x v="3"/>
    <s v="N/A"/>
    <x v="2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P"/>
    <n v="1409337611"/>
    <n v="1407177611"/>
    <b v="0"/>
    <n v="26"/>
    <b v="0"/>
    <x v="3"/>
    <n v="49.88"/>
    <x v="2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0"/>
    <s v="USD"/>
    <n v="1438803999"/>
    <n v="1436211999"/>
    <b v="0"/>
    <n v="0"/>
    <b v="0"/>
    <x v="3"/>
    <s v="N/A"/>
    <x v="2"/>
    <x v="0"/>
    <x v="3"/>
  </r>
  <r>
    <n v="177"/>
    <s v="The Good Samaritan"/>
    <s v="I'm making a modern day version of the bible story &quot; The Good Samaritan&quot;"/>
    <n v="450"/>
    <n v="180"/>
    <n v="40"/>
    <x v="0"/>
    <s v="USD"/>
    <n v="1427155726"/>
    <n v="1425690526"/>
    <b v="0"/>
    <n v="7"/>
    <b v="0"/>
    <x v="3"/>
    <n v="25.71"/>
    <x v="2"/>
    <x v="0"/>
    <x v="3"/>
  </r>
  <r>
    <n v="178"/>
    <s v="El viaje de LucÃ­a"/>
    <s v="El viaje de LucÃ­a es un largometraje de ficciÃ³n con temÃ¡tica sobre el cÃ¡ncer infantil."/>
    <n v="500000"/>
    <n v="0"/>
    <n v="0"/>
    <x v="3"/>
    <s v="EUR"/>
    <n v="1448582145"/>
    <n v="1445986545"/>
    <b v="0"/>
    <n v="0"/>
    <b v="0"/>
    <x v="3"/>
    <s v="N/A"/>
    <x v="2"/>
    <x v="0"/>
    <x v="3"/>
  </r>
  <r>
    <n v="179"/>
    <s v="Sustain: A Film About Survival"/>
    <s v="A feature-length film about how three people survive in a diseased world."/>
    <n v="1000"/>
    <n v="200"/>
    <n v="20"/>
    <x v="0"/>
    <s v="USD"/>
    <n v="1457056555"/>
    <n v="1454464555"/>
    <b v="0"/>
    <n v="2"/>
    <b v="0"/>
    <x v="3"/>
    <n v="100"/>
    <x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P"/>
    <n v="1428951600"/>
    <n v="1425512843"/>
    <b v="0"/>
    <n v="13"/>
    <b v="0"/>
    <x v="3"/>
    <n v="30.85"/>
    <x v="2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P"/>
    <n v="1434995295"/>
    <n v="1432403295"/>
    <b v="0"/>
    <n v="4"/>
    <b v="0"/>
    <x v="3"/>
    <n v="180.5"/>
    <x v="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s v="USD"/>
    <n v="1483748232"/>
    <n v="1481156232"/>
    <b v="0"/>
    <n v="0"/>
    <b v="0"/>
    <x v="3"/>
    <s v="N/A"/>
    <x v="2"/>
    <x v="0"/>
    <x v="3"/>
  </r>
  <r>
    <n v="183"/>
    <s v="Three Little Words"/>
    <s v="Don't kill me until I meet my Dad"/>
    <n v="12500"/>
    <n v="4482"/>
    <n v="36"/>
    <x v="1"/>
    <s v="GBP"/>
    <n v="1417033610"/>
    <n v="1414438010"/>
    <b v="0"/>
    <n v="12"/>
    <b v="0"/>
    <x v="3"/>
    <n v="373.5"/>
    <x v="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5"/>
    <s v="CAD"/>
    <n v="1409543940"/>
    <n v="1404586762"/>
    <b v="0"/>
    <n v="2"/>
    <b v="0"/>
    <x v="3"/>
    <n v="25.5"/>
    <x v="2"/>
    <x v="0"/>
    <x v="3"/>
  </r>
  <r>
    <n v="185"/>
    <s v="BLANK Short Movie"/>
    <s v="Love has no boundaries!"/>
    <n v="40000"/>
    <n v="2200"/>
    <n v="6"/>
    <x v="10"/>
    <s v="NOK"/>
    <n v="1471557139"/>
    <n v="1468965139"/>
    <b v="0"/>
    <n v="10"/>
    <b v="0"/>
    <x v="3"/>
    <n v="220"/>
    <x v="2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0"/>
    <s v="USD"/>
    <n v="1488571200"/>
    <n v="1485977434"/>
    <b v="0"/>
    <n v="0"/>
    <b v="0"/>
    <x v="3"/>
    <s v="N/A"/>
    <x v="2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0"/>
    <s v="USD"/>
    <n v="1437461940"/>
    <n v="1435383457"/>
    <b v="0"/>
    <n v="5"/>
    <b v="0"/>
    <x v="3"/>
    <n v="160"/>
    <x v="2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s v="USD"/>
    <n v="1409891015"/>
    <n v="1407299015"/>
    <b v="0"/>
    <n v="0"/>
    <b v="0"/>
    <x v="3"/>
    <s v="N/A"/>
    <x v="2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s v="USD"/>
    <n v="1472920477"/>
    <n v="1467736477"/>
    <b v="0"/>
    <n v="5"/>
    <b v="0"/>
    <x v="3"/>
    <n v="69"/>
    <x v="2"/>
    <x v="0"/>
    <x v="3"/>
  </r>
  <r>
    <n v="190"/>
    <s v="REGIONRAT, the movie"/>
    <s v="Because hope can be a 4 letter word"/>
    <n v="12000"/>
    <n v="50"/>
    <n v="0"/>
    <x v="0"/>
    <s v="USD"/>
    <n v="1466091446"/>
    <n v="1465227446"/>
    <b v="0"/>
    <n v="1"/>
    <b v="0"/>
    <x v="3"/>
    <n v="50"/>
    <x v="2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D"/>
    <n v="1443782138"/>
    <n v="1440326138"/>
    <b v="0"/>
    <n v="3"/>
    <b v="0"/>
    <x v="3"/>
    <n v="83.33"/>
    <x v="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s v="USD"/>
    <n v="1413572432"/>
    <n v="1410980432"/>
    <b v="0"/>
    <n v="3"/>
    <b v="0"/>
    <x v="3"/>
    <n v="5.67"/>
    <x v="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P"/>
    <n v="1417217166"/>
    <n v="1412029566"/>
    <b v="0"/>
    <n v="0"/>
    <b v="0"/>
    <x v="3"/>
    <s v="N/A"/>
    <x v="2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P"/>
    <n v="1457308531"/>
    <n v="1452124531"/>
    <b v="0"/>
    <n v="3"/>
    <b v="0"/>
    <x v="3"/>
    <n v="1"/>
    <x v="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s v="USD"/>
    <n v="1436544332"/>
    <n v="1431360332"/>
    <b v="0"/>
    <n v="0"/>
    <b v="0"/>
    <x v="3"/>
    <s v="N/A"/>
    <x v="2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1"/>
    <s v="GBP"/>
    <n v="1444510800"/>
    <n v="1442062898"/>
    <b v="0"/>
    <n v="19"/>
    <b v="0"/>
    <x v="3"/>
    <n v="77.11"/>
    <x v="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P"/>
    <n v="1487365200"/>
    <n v="1483734100"/>
    <b v="0"/>
    <n v="8"/>
    <b v="0"/>
    <x v="3"/>
    <n v="32.75"/>
    <x v="2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0"/>
    <s v="USD"/>
    <n v="1412500322"/>
    <n v="1409908322"/>
    <b v="0"/>
    <n v="6"/>
    <b v="0"/>
    <x v="3"/>
    <n v="46.5"/>
    <x v="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s v="USD"/>
    <n v="1472698702"/>
    <n v="1470106702"/>
    <b v="0"/>
    <n v="0"/>
    <b v="0"/>
    <x v="3"/>
    <s v="N/A"/>
    <x v="2"/>
    <x v="0"/>
    <x v="3"/>
  </r>
  <r>
    <n v="200"/>
    <s v="The Crossing Shore"/>
    <s v="A film dedicated to an AAF Pilot's struggle to survive behind enemy lines during WWII."/>
    <n v="6000"/>
    <n v="1571.55"/>
    <n v="26"/>
    <x v="0"/>
    <s v="USD"/>
    <n v="1410746403"/>
    <n v="1408154403"/>
    <b v="0"/>
    <n v="18"/>
    <b v="0"/>
    <x v="3"/>
    <n v="87.31"/>
    <x v="2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0"/>
    <s v="USD"/>
    <n v="1423424329"/>
    <n v="1421696329"/>
    <b v="0"/>
    <n v="7"/>
    <b v="0"/>
    <x v="3"/>
    <n v="54.29"/>
    <x v="2"/>
    <x v="0"/>
    <x v="3"/>
  </r>
  <r>
    <n v="202"/>
    <s v="Modern Gangsters"/>
    <s v="new web series created by jonney terry"/>
    <n v="6000"/>
    <n v="0"/>
    <n v="0"/>
    <x v="0"/>
    <s v="USD"/>
    <n v="1444337940"/>
    <n v="1441750564"/>
    <b v="0"/>
    <n v="0"/>
    <b v="0"/>
    <x v="3"/>
    <s v="N/A"/>
    <x v="2"/>
    <x v="0"/>
    <x v="3"/>
  </r>
  <r>
    <n v="203"/>
    <s v="TheM"/>
    <s v="We are aiming to make a Web Series based on Youth Culture and the misrepresentation of socially stereotyped people."/>
    <n v="2500"/>
    <n v="746"/>
    <n v="30"/>
    <x v="1"/>
    <s v="GBP"/>
    <n v="1422562864"/>
    <n v="1417378864"/>
    <b v="0"/>
    <n v="8"/>
    <b v="0"/>
    <x v="3"/>
    <n v="93.25"/>
    <x v="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D"/>
    <n v="1470319203"/>
    <n v="1467727203"/>
    <b v="0"/>
    <n v="1293"/>
    <b v="0"/>
    <x v="3"/>
    <n v="117.68"/>
    <x v="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s v="USD"/>
    <n v="1444144222"/>
    <n v="1441120222"/>
    <b v="0"/>
    <n v="17"/>
    <b v="0"/>
    <x v="3"/>
    <n v="76.47"/>
    <x v="2"/>
    <x v="0"/>
    <x v="3"/>
  </r>
  <r>
    <n v="206"/>
    <s v="Blood Bond Movie Development"/>
    <s v="A love story featuring adoption,struggle,dysfunction,grace, healing, and restoration."/>
    <n v="12700"/>
    <n v="0"/>
    <n v="0"/>
    <x v="0"/>
    <s v="USD"/>
    <n v="1470441983"/>
    <n v="1468627583"/>
    <b v="0"/>
    <n v="0"/>
    <b v="0"/>
    <x v="3"/>
    <s v="N/A"/>
    <x v="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5"/>
    <s v="CAD"/>
    <n v="1420346638"/>
    <n v="1417754638"/>
    <b v="0"/>
    <n v="13"/>
    <b v="0"/>
    <x v="3"/>
    <n v="163.85"/>
    <x v="2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D"/>
    <n v="1418719967"/>
    <n v="1416127967"/>
    <b v="0"/>
    <n v="0"/>
    <b v="0"/>
    <x v="3"/>
    <s v="N/A"/>
    <x v="2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s v="USD"/>
    <n v="1436566135"/>
    <n v="1433974135"/>
    <b v="0"/>
    <n v="0"/>
    <b v="0"/>
    <x v="3"/>
    <s v="N/A"/>
    <x v="2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s v="USD"/>
    <n v="1443675600"/>
    <n v="1441157592"/>
    <b v="0"/>
    <n v="33"/>
    <b v="0"/>
    <x v="3"/>
    <n v="91.82"/>
    <x v="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s v="USD"/>
    <n v="1442634617"/>
    <n v="1440042617"/>
    <b v="0"/>
    <n v="12"/>
    <b v="0"/>
    <x v="3"/>
    <n v="185.83"/>
    <x v="2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0"/>
    <s v="USD"/>
    <n v="1460837320"/>
    <n v="1455656920"/>
    <b v="0"/>
    <n v="1"/>
    <b v="0"/>
    <x v="3"/>
    <n v="1"/>
    <x v="2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0"/>
    <s v="USD"/>
    <n v="1439734001"/>
    <n v="1437142547"/>
    <b v="0"/>
    <n v="1"/>
    <b v="0"/>
    <x v="3"/>
    <n v="20"/>
    <x v="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s v="USD"/>
    <n v="1425655349"/>
    <n v="1420471349"/>
    <b v="0"/>
    <n v="1"/>
    <b v="0"/>
    <x v="3"/>
    <n v="1"/>
    <x v="2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P"/>
    <n v="1455753540"/>
    <n v="1452058282"/>
    <b v="0"/>
    <n v="1"/>
    <b v="0"/>
    <x v="3"/>
    <n v="10"/>
    <x v="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s v="USD"/>
    <n v="1429740037"/>
    <n v="1425423637"/>
    <b v="0"/>
    <n v="84"/>
    <b v="0"/>
    <x v="3"/>
    <n v="331.54"/>
    <x v="2"/>
    <x v="0"/>
    <x v="3"/>
  </r>
  <r>
    <n v="217"/>
    <s v="Bitch"/>
    <s v="A roadmovie by paw"/>
    <n v="100000"/>
    <n v="11943"/>
    <n v="12"/>
    <x v="11"/>
    <s v="SEK"/>
    <n v="1419780149"/>
    <n v="1417101749"/>
    <b v="0"/>
    <n v="38"/>
    <b v="0"/>
    <x v="3"/>
    <n v="314.29000000000002"/>
    <x v="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s v="USD"/>
    <n v="1431702289"/>
    <n v="1426518289"/>
    <b v="0"/>
    <n v="1"/>
    <b v="0"/>
    <x v="3"/>
    <n v="100"/>
    <x v="2"/>
    <x v="0"/>
    <x v="3"/>
  </r>
  <r>
    <n v="219"/>
    <s v="True Colors"/>
    <s v="An hour-long pilot about a group of suburban LGBT teens coming of age in the early 90's."/>
    <n v="50000"/>
    <n v="8815"/>
    <n v="18"/>
    <x v="0"/>
    <s v="USD"/>
    <n v="1459493940"/>
    <n v="1456732225"/>
    <b v="0"/>
    <n v="76"/>
    <b v="0"/>
    <x v="3"/>
    <n v="115.99"/>
    <x v="2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0"/>
    <s v="USD"/>
    <n v="1440101160"/>
    <n v="1436542030"/>
    <b v="0"/>
    <n v="3"/>
    <b v="0"/>
    <x v="3"/>
    <n v="120"/>
    <x v="2"/>
    <x v="0"/>
    <x v="3"/>
  </r>
  <r>
    <n v="221"/>
    <s v="Archetypes"/>
    <s v="Film about Schizophrenia with Surreal Twists!"/>
    <n v="50000"/>
    <n v="0"/>
    <n v="0"/>
    <x v="0"/>
    <s v="USD"/>
    <n v="1427569564"/>
    <n v="1422389164"/>
    <b v="0"/>
    <n v="0"/>
    <b v="0"/>
    <x v="3"/>
    <s v="N/A"/>
    <x v="2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s v="USD"/>
    <n v="1427423940"/>
    <n v="1422383318"/>
    <b v="0"/>
    <n v="2"/>
    <b v="0"/>
    <x v="3"/>
    <n v="65"/>
    <x v="2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0"/>
    <s v="USD"/>
    <n v="1463879100"/>
    <n v="1461287350"/>
    <b v="0"/>
    <n v="0"/>
    <b v="0"/>
    <x v="3"/>
    <s v="N/A"/>
    <x v="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D"/>
    <n v="1436506726"/>
    <n v="1431322726"/>
    <b v="0"/>
    <n v="0"/>
    <b v="0"/>
    <x v="3"/>
    <s v="N/A"/>
    <x v="2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0"/>
    <s v="USD"/>
    <n v="1460153054"/>
    <n v="1457564654"/>
    <b v="0"/>
    <n v="0"/>
    <b v="0"/>
    <x v="3"/>
    <s v="N/A"/>
    <x v="2"/>
    <x v="0"/>
    <x v="3"/>
  </r>
  <r>
    <n v="226"/>
    <s v="MAGGIE Film"/>
    <s v="A TRUE STORY OF DOMESTIC VILOLENCE THAT SEEKS TO OFFER THE VIEWER OUTLEST OF SUPPORT."/>
    <n v="29000"/>
    <n v="250"/>
    <n v="1"/>
    <x v="1"/>
    <s v="GBP"/>
    <n v="1433064540"/>
    <n v="1428854344"/>
    <b v="0"/>
    <n v="2"/>
    <b v="0"/>
    <x v="3"/>
    <n v="125"/>
    <x v="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s v="USD"/>
    <n v="1436477241"/>
    <n v="1433885241"/>
    <b v="0"/>
    <n v="0"/>
    <b v="0"/>
    <x v="3"/>
    <s v="N/A"/>
    <x v="2"/>
    <x v="0"/>
    <x v="3"/>
  </r>
  <r>
    <n v="228"/>
    <s v="Facets of a Geek life"/>
    <s v="I am making a film from one one of my books called facets of a Geek life."/>
    <n v="8000"/>
    <n v="0"/>
    <n v="0"/>
    <x v="1"/>
    <s v="GBP"/>
    <n v="1433176105"/>
    <n v="1427992105"/>
    <b v="0"/>
    <n v="0"/>
    <b v="0"/>
    <x v="3"/>
    <s v="N/A"/>
    <x v="2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12"/>
    <s v="EUR"/>
    <n v="1455402297"/>
    <n v="1452810297"/>
    <b v="0"/>
    <n v="0"/>
    <b v="0"/>
    <x v="3"/>
    <s v="N/A"/>
    <x v="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s v="USD"/>
    <n v="1433443151"/>
    <n v="1430851151"/>
    <b v="0"/>
    <n v="2"/>
    <b v="0"/>
    <x v="3"/>
    <n v="30"/>
    <x v="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s v="USD"/>
    <n v="1451775651"/>
    <n v="1449183651"/>
    <b v="0"/>
    <n v="0"/>
    <b v="0"/>
    <x v="3"/>
    <s v="N/A"/>
    <x v="2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P"/>
    <n v="1425066546"/>
    <n v="1422474546"/>
    <b v="0"/>
    <n v="7"/>
    <b v="0"/>
    <x v="3"/>
    <n v="15.71"/>
    <x v="2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0"/>
    <s v="USD"/>
    <n v="1475185972"/>
    <n v="1472593972"/>
    <b v="0"/>
    <n v="0"/>
    <b v="0"/>
    <x v="3"/>
    <s v="N/A"/>
    <x v="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s v="USD"/>
    <n v="1434847859"/>
    <n v="1431391859"/>
    <b v="0"/>
    <n v="5"/>
    <b v="0"/>
    <x v="3"/>
    <n v="80.2"/>
    <x v="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s v="USD"/>
    <n v="1436478497"/>
    <n v="1433886497"/>
    <b v="0"/>
    <n v="0"/>
    <b v="0"/>
    <x v="3"/>
    <s v="N/A"/>
    <x v="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s v="USD"/>
    <n v="1451952000"/>
    <n v="1447380099"/>
    <b v="0"/>
    <n v="0"/>
    <b v="0"/>
    <x v="3"/>
    <s v="N/A"/>
    <x v="2"/>
    <x v="0"/>
    <x v="3"/>
  </r>
  <r>
    <n v="237"/>
    <s v="Making The Choice"/>
    <s v="Making The Choice is a christian short film series."/>
    <n v="15000"/>
    <n v="50"/>
    <n v="0"/>
    <x v="0"/>
    <s v="USD"/>
    <n v="1457445069"/>
    <n v="1452261069"/>
    <b v="0"/>
    <n v="1"/>
    <b v="0"/>
    <x v="3"/>
    <n v="50"/>
    <x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s v="USD"/>
    <n v="1483088400"/>
    <n v="1481324760"/>
    <b v="0"/>
    <n v="0"/>
    <b v="0"/>
    <x v="3"/>
    <s v="N/A"/>
    <x v="2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s v="AUD"/>
    <n v="1446984000"/>
    <n v="1445308730"/>
    <b v="0"/>
    <n v="5"/>
    <b v="0"/>
    <x v="3"/>
    <n v="50"/>
    <x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D"/>
    <n v="1367773211"/>
    <n v="1363885211"/>
    <b v="1"/>
    <n v="137"/>
    <b v="1"/>
    <x v="4"/>
    <n v="117.85"/>
    <x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D"/>
    <n v="1419180304"/>
    <n v="1415292304"/>
    <b v="1"/>
    <n v="376"/>
    <b v="1"/>
    <x v="4"/>
    <n v="109.04"/>
    <x v="0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s v="USD"/>
    <n v="1324381790"/>
    <n v="1321357790"/>
    <b v="1"/>
    <n v="202"/>
    <b v="1"/>
    <x v="4"/>
    <n v="73.02"/>
    <x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D"/>
    <n v="1393031304"/>
    <n v="1390439304"/>
    <b v="1"/>
    <n v="328"/>
    <b v="1"/>
    <x v="4"/>
    <n v="78.2"/>
    <x v="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D"/>
    <n v="1268723160"/>
    <n v="1265269559"/>
    <b v="1"/>
    <n v="84"/>
    <b v="1"/>
    <x v="4"/>
    <n v="47.4"/>
    <x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D"/>
    <n v="1345079785"/>
    <n v="1342487785"/>
    <b v="1"/>
    <n v="96"/>
    <b v="1"/>
    <x v="4"/>
    <n v="54.02"/>
    <x v="0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D"/>
    <n v="1292665405"/>
    <n v="1288341805"/>
    <b v="1"/>
    <n v="223"/>
    <b v="1"/>
    <x v="4"/>
    <n v="68.489999999999995"/>
    <x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D"/>
    <n v="1287200340"/>
    <n v="1284042614"/>
    <b v="1"/>
    <n v="62"/>
    <b v="1"/>
    <x v="4"/>
    <n v="108.15"/>
    <x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D"/>
    <n v="1325961309"/>
    <n v="1322073309"/>
    <b v="1"/>
    <n v="146"/>
    <b v="1"/>
    <x v="4"/>
    <n v="589.95000000000005"/>
    <x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D"/>
    <n v="1282498800"/>
    <n v="1275603020"/>
    <b v="1"/>
    <n v="235"/>
    <b v="1"/>
    <x v="4"/>
    <n v="48.05"/>
    <x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D"/>
    <n v="1370525691"/>
    <n v="1367933691"/>
    <b v="1"/>
    <n v="437"/>
    <b v="1"/>
    <x v="4"/>
    <n v="72.48"/>
    <x v="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D"/>
    <n v="1337194800"/>
    <n v="1334429646"/>
    <b v="1"/>
    <n v="77"/>
    <b v="1"/>
    <x v="4"/>
    <n v="57.08"/>
    <x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D"/>
    <n v="1275364740"/>
    <n v="1269878058"/>
    <b v="1"/>
    <n v="108"/>
    <b v="1"/>
    <x v="4"/>
    <n v="85.44"/>
    <x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D"/>
    <n v="1329320235"/>
    <n v="1326728235"/>
    <b v="1"/>
    <n v="7"/>
    <b v="1"/>
    <x v="4"/>
    <n v="215.86"/>
    <x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D"/>
    <n v="1445047200"/>
    <n v="1442443910"/>
    <b v="1"/>
    <n v="314"/>
    <b v="1"/>
    <x v="4"/>
    <n v="89.39"/>
    <x v="0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s v="USD"/>
    <n v="1300275482"/>
    <n v="1297687082"/>
    <b v="1"/>
    <n v="188"/>
    <b v="1"/>
    <x v="4"/>
    <n v="45.42"/>
    <x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D"/>
    <n v="1363458467"/>
    <n v="1360866467"/>
    <b v="1"/>
    <n v="275"/>
    <b v="1"/>
    <x v="4"/>
    <n v="65.760000000000005"/>
    <x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D"/>
    <n v="1463670162"/>
    <n v="1461078162"/>
    <b v="1"/>
    <n v="560"/>
    <b v="1"/>
    <x v="4"/>
    <n v="66.7"/>
    <x v="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D"/>
    <n v="1308359666"/>
    <n v="1305767666"/>
    <b v="1"/>
    <n v="688"/>
    <b v="1"/>
    <x v="4"/>
    <n v="83.35"/>
    <x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D"/>
    <n v="1428514969"/>
    <n v="1425922969"/>
    <b v="1"/>
    <n v="942"/>
    <b v="1"/>
    <x v="4"/>
    <n v="105.05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D"/>
    <n v="1279360740"/>
    <n v="1275415679"/>
    <b v="1"/>
    <n v="88"/>
    <b v="1"/>
    <x v="4"/>
    <n v="120.91"/>
    <x v="0"/>
    <x v="0"/>
    <x v="4"/>
  </r>
  <r>
    <n v="261"/>
    <s v="Empires: The Film"/>
    <s v="Empires explores the impact of networks on histories and philosophies of political thought."/>
    <n v="20000"/>
    <n v="21480"/>
    <n v="107"/>
    <x v="0"/>
    <s v="USD"/>
    <n v="1339080900"/>
    <n v="1334783704"/>
    <b v="1"/>
    <n v="220"/>
    <b v="1"/>
    <x v="4"/>
    <n v="97.64"/>
    <x v="0"/>
    <x v="0"/>
    <x v="4"/>
  </r>
  <r>
    <n v="262"/>
    <s v="The Last Cosmonaut"/>
    <s v="He can never die. He will live forever. He is the last cosmonaut, and this is his story."/>
    <n v="2500"/>
    <n v="6000"/>
    <n v="240"/>
    <x v="0"/>
    <s v="USD"/>
    <n v="1298699828"/>
    <n v="1294811828"/>
    <b v="1"/>
    <n v="145"/>
    <b v="1"/>
    <x v="4"/>
    <n v="41.38"/>
    <x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D"/>
    <n v="1348786494"/>
    <n v="1346194494"/>
    <b v="1"/>
    <n v="963"/>
    <b v="1"/>
    <x v="4"/>
    <n v="30.65"/>
    <x v="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D"/>
    <n v="1336747995"/>
    <n v="1334155995"/>
    <b v="1"/>
    <n v="91"/>
    <b v="1"/>
    <x v="4"/>
    <n v="64.95"/>
    <x v="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D"/>
    <n v="1273522560"/>
    <n v="1269928430"/>
    <b v="1"/>
    <n v="58"/>
    <b v="1"/>
    <x v="4"/>
    <n v="95.78"/>
    <x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D"/>
    <n v="1271994660"/>
    <n v="1264565507"/>
    <b v="1"/>
    <n v="36"/>
    <b v="1"/>
    <x v="4"/>
    <n v="40.42"/>
    <x v="0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1"/>
    <s v="GBP"/>
    <n v="1403693499"/>
    <n v="1401101499"/>
    <b v="1"/>
    <n v="165"/>
    <b v="1"/>
    <x v="4"/>
    <n v="78.58"/>
    <x v="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D"/>
    <n v="1320640778"/>
    <n v="1316749178"/>
    <b v="1"/>
    <n v="111"/>
    <b v="1"/>
    <x v="4"/>
    <n v="50.18"/>
    <x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s v="AUD"/>
    <n v="1487738622"/>
    <n v="1485146622"/>
    <b v="1"/>
    <n v="1596"/>
    <b v="1"/>
    <x v="4"/>
    <n v="92.25"/>
    <x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D"/>
    <n v="1306296000"/>
    <n v="1301950070"/>
    <b v="1"/>
    <n v="61"/>
    <b v="1"/>
    <x v="4"/>
    <n v="57.54"/>
    <x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D"/>
    <n v="1388649600"/>
    <n v="1386123861"/>
    <b v="1"/>
    <n v="287"/>
    <b v="1"/>
    <x v="4"/>
    <n v="109.42"/>
    <x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D"/>
    <n v="1272480540"/>
    <n v="1267220191"/>
    <b v="1"/>
    <n v="65"/>
    <b v="1"/>
    <x v="4"/>
    <n v="81.89"/>
    <x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D"/>
    <n v="1309694266"/>
    <n v="1307102266"/>
    <b v="1"/>
    <n v="118"/>
    <b v="1"/>
    <x v="4"/>
    <n v="45.67"/>
    <x v="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D"/>
    <n v="1333609140"/>
    <n v="1330638829"/>
    <b v="1"/>
    <n v="113"/>
    <b v="1"/>
    <x v="4"/>
    <n v="55.22"/>
    <x v="0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s v="USD"/>
    <n v="1352511966"/>
    <n v="1349916366"/>
    <b v="1"/>
    <n v="332"/>
    <b v="1"/>
    <x v="4"/>
    <n v="65.3"/>
    <x v="0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D"/>
    <n v="1335574674"/>
    <n v="1330394274"/>
    <b v="1"/>
    <n v="62"/>
    <b v="1"/>
    <x v="4"/>
    <n v="95.23"/>
    <x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D"/>
    <n v="1432416219"/>
    <n v="1429824219"/>
    <b v="1"/>
    <n v="951"/>
    <b v="1"/>
    <x v="4"/>
    <n v="75.44"/>
    <x v="0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s v="USD"/>
    <n v="1350003539"/>
    <n v="1347411539"/>
    <b v="1"/>
    <n v="415"/>
    <b v="1"/>
    <x v="4"/>
    <n v="97.82"/>
    <x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D"/>
    <n v="1488160860"/>
    <n v="1485237096"/>
    <b v="1"/>
    <n v="305"/>
    <b v="1"/>
    <x v="4"/>
    <n v="87.69"/>
    <x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D"/>
    <n v="1401459035"/>
    <n v="1397571035"/>
    <b v="1"/>
    <n v="2139"/>
    <b v="1"/>
    <x v="4"/>
    <n v="54.75"/>
    <x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D"/>
    <n v="1249932360"/>
    <n v="1242532513"/>
    <b v="1"/>
    <n v="79"/>
    <b v="1"/>
    <x v="4"/>
    <n v="83.95"/>
    <x v="0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D"/>
    <n v="1266876000"/>
    <n v="1263679492"/>
    <b v="1"/>
    <n v="179"/>
    <b v="1"/>
    <x v="4"/>
    <n v="254.39"/>
    <x v="0"/>
    <x v="0"/>
    <x v="4"/>
  </r>
  <r>
    <n v="283"/>
    <s v="SOLE SURVIVOR"/>
    <s v="What is the impact of survivorship on the human condition?"/>
    <n v="18000"/>
    <n v="20569.05"/>
    <n v="114"/>
    <x v="0"/>
    <s v="USD"/>
    <n v="1306904340"/>
    <n v="1305219744"/>
    <b v="1"/>
    <n v="202"/>
    <b v="1"/>
    <x v="4"/>
    <n v="101.83"/>
    <x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D"/>
    <n v="1327167780"/>
    <n v="1325007780"/>
    <b v="1"/>
    <n v="760"/>
    <b v="1"/>
    <x v="4"/>
    <n v="55.07"/>
    <x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D"/>
    <n v="1379614128"/>
    <n v="1377022128"/>
    <b v="1"/>
    <n v="563"/>
    <b v="1"/>
    <x v="4"/>
    <n v="56.9"/>
    <x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D"/>
    <n v="1364236524"/>
    <n v="1360352124"/>
    <b v="1"/>
    <n v="135"/>
    <b v="1"/>
    <x v="4"/>
    <n v="121.28"/>
    <x v="0"/>
    <x v="0"/>
    <x v="4"/>
  </r>
  <r>
    <n v="287"/>
    <s v="In Country: A Documentary Film (POSTPRODUCTION)"/>
    <s v="War is hell. Why would anyone want to spend their weekends there?"/>
    <n v="15000"/>
    <n v="26445"/>
    <n v="176"/>
    <x v="0"/>
    <s v="USD"/>
    <n v="1351828800"/>
    <n v="1349160018"/>
    <b v="1"/>
    <n v="290"/>
    <b v="1"/>
    <x v="4"/>
    <n v="91.19"/>
    <x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D"/>
    <n v="1340683393"/>
    <n v="1337659393"/>
    <b v="1"/>
    <n v="447"/>
    <b v="1"/>
    <x v="4"/>
    <n v="115.45"/>
    <x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s v="GBP"/>
    <n v="1383389834"/>
    <n v="1380797834"/>
    <b v="1"/>
    <n v="232"/>
    <b v="1"/>
    <x v="4"/>
    <n v="67.77"/>
    <x v="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D"/>
    <n v="1296633540"/>
    <n v="1292316697"/>
    <b v="1"/>
    <n v="168"/>
    <b v="1"/>
    <x v="4"/>
    <n v="28.58"/>
    <x v="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D"/>
    <n v="1367366460"/>
    <n v="1365791246"/>
    <b v="1"/>
    <n v="128"/>
    <b v="1"/>
    <x v="4"/>
    <n v="46.88"/>
    <x v="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D"/>
    <n v="1319860740"/>
    <n v="1317064599"/>
    <b v="1"/>
    <n v="493"/>
    <b v="1"/>
    <x v="4"/>
    <n v="154.41999999999999"/>
    <x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D"/>
    <n v="1398009714"/>
    <n v="1395417714"/>
    <b v="1"/>
    <n v="131"/>
    <b v="1"/>
    <x v="4"/>
    <n v="201.22"/>
    <x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D"/>
    <n v="1279555200"/>
    <n v="1276480894"/>
    <b v="1"/>
    <n v="50"/>
    <b v="1"/>
    <x v="4"/>
    <n v="100"/>
    <x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D"/>
    <n v="1383264000"/>
    <n v="1378080409"/>
    <b v="1"/>
    <n v="665"/>
    <b v="1"/>
    <x v="4"/>
    <n v="100.08"/>
    <x v="0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D"/>
    <n v="1347017083"/>
    <n v="1344857083"/>
    <b v="1"/>
    <n v="129"/>
    <b v="1"/>
    <x v="4"/>
    <n v="230.09"/>
    <x v="0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s v="USD"/>
    <n v="1430452740"/>
    <n v="1427390901"/>
    <b v="1"/>
    <n v="142"/>
    <b v="1"/>
    <x v="4"/>
    <n v="141.75"/>
    <x v="0"/>
    <x v="0"/>
    <x v="4"/>
  </r>
  <r>
    <n v="298"/>
    <s v="DisHonesty - A Documentary Feature Film"/>
    <s v="The truth is, we all lie - and by &quot;we,&quot; we mean everyone!"/>
    <n v="126000"/>
    <n v="137254.84"/>
    <n v="109"/>
    <x v="0"/>
    <s v="USD"/>
    <n v="1399669200"/>
    <n v="1394536048"/>
    <b v="1"/>
    <n v="2436"/>
    <b v="1"/>
    <x v="4"/>
    <n v="56.34"/>
    <x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D"/>
    <n v="1289975060"/>
    <n v="1287379460"/>
    <b v="1"/>
    <n v="244"/>
    <b v="1"/>
    <x v="4"/>
    <n v="73.34"/>
    <x v="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D"/>
    <n v="1303686138"/>
    <n v="1301007738"/>
    <b v="1"/>
    <n v="298"/>
    <b v="1"/>
    <x v="4"/>
    <n v="85.34"/>
    <x v="0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s v="USD"/>
    <n v="1363711335"/>
    <n v="1360258935"/>
    <b v="1"/>
    <n v="251"/>
    <b v="1"/>
    <x v="4"/>
    <n v="61.5"/>
    <x v="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D"/>
    <n v="1330115638"/>
    <n v="1327523638"/>
    <b v="1"/>
    <n v="108"/>
    <b v="1"/>
    <x v="4"/>
    <n v="93.02"/>
    <x v="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D"/>
    <n v="1338601346"/>
    <n v="1336009346"/>
    <b v="1"/>
    <n v="82"/>
    <b v="1"/>
    <x v="4"/>
    <n v="50.29"/>
    <x v="0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D"/>
    <n v="1346464800"/>
    <n v="1343096197"/>
    <b v="1"/>
    <n v="74"/>
    <b v="1"/>
    <x v="4"/>
    <n v="106.43"/>
    <x v="0"/>
    <x v="0"/>
    <x v="4"/>
  </r>
  <r>
    <n v="305"/>
    <s v="My Friend Mott-ly"/>
    <s v="A documentary that I am making about the difficult, but inspiring, life of a late friend of mine."/>
    <n v="7500"/>
    <n v="9775"/>
    <n v="130"/>
    <x v="0"/>
    <s v="USD"/>
    <n v="1331392049"/>
    <n v="1328800049"/>
    <b v="1"/>
    <n v="189"/>
    <b v="1"/>
    <x v="4"/>
    <n v="51.72"/>
    <x v="0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s v="USD"/>
    <n v="1363806333"/>
    <n v="1362081933"/>
    <b v="1"/>
    <n v="80"/>
    <b v="1"/>
    <x v="4"/>
    <n v="36.61"/>
    <x v="0"/>
    <x v="0"/>
    <x v="4"/>
  </r>
  <r>
    <n v="307"/>
    <s v="Grammar Revolution"/>
    <s v="Why is grammar important?"/>
    <n v="22000"/>
    <n v="24490"/>
    <n v="111"/>
    <x v="0"/>
    <s v="USD"/>
    <n v="1360276801"/>
    <n v="1357684801"/>
    <b v="1"/>
    <n v="576"/>
    <b v="1"/>
    <x v="4"/>
    <n v="42.52"/>
    <x v="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D"/>
    <n v="1299775210"/>
    <n v="1295887210"/>
    <b v="1"/>
    <n v="202"/>
    <b v="1"/>
    <x v="4"/>
    <n v="62.71"/>
    <x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D"/>
    <n v="1346695334"/>
    <n v="1344880934"/>
    <b v="1"/>
    <n v="238"/>
    <b v="1"/>
    <x v="4"/>
    <n v="89.96"/>
    <x v="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D"/>
    <n v="1319076000"/>
    <n v="1317788623"/>
    <b v="1"/>
    <n v="36"/>
    <b v="1"/>
    <x v="4"/>
    <n v="28.92"/>
    <x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D"/>
    <n v="1325404740"/>
    <n v="1321852592"/>
    <b v="1"/>
    <n v="150"/>
    <b v="1"/>
    <x v="4"/>
    <n v="138.80000000000001"/>
    <x v="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D"/>
    <n v="1365973432"/>
    <n v="1363381432"/>
    <b v="1"/>
    <n v="146"/>
    <b v="1"/>
    <x v="4"/>
    <n v="61.3"/>
    <x v="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D"/>
    <n v="1281542340"/>
    <n v="1277702894"/>
    <b v="1"/>
    <n v="222"/>
    <b v="1"/>
    <x v="4"/>
    <n v="80.2"/>
    <x v="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D"/>
    <n v="1362167988"/>
    <n v="1359575988"/>
    <b v="1"/>
    <n v="120"/>
    <b v="1"/>
    <x v="4"/>
    <n v="32.1"/>
    <x v="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D"/>
    <n v="1345660334"/>
    <n v="1343068334"/>
    <b v="1"/>
    <n v="126"/>
    <b v="1"/>
    <x v="4"/>
    <n v="200.89"/>
    <x v="0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5"/>
    <s v="CAD"/>
    <n v="1418273940"/>
    <n v="1415398197"/>
    <b v="1"/>
    <n v="158"/>
    <b v="1"/>
    <x v="4"/>
    <n v="108.01"/>
    <x v="0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D"/>
    <n v="1386778483"/>
    <n v="1384186483"/>
    <b v="1"/>
    <n v="316"/>
    <b v="1"/>
    <x v="4"/>
    <n v="95.7"/>
    <x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D"/>
    <n v="1364342151"/>
    <n v="1361753751"/>
    <b v="1"/>
    <n v="284"/>
    <b v="1"/>
    <x v="4"/>
    <n v="49.88"/>
    <x v="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D"/>
    <n v="1265097540"/>
    <n v="1257538029"/>
    <b v="1"/>
    <n v="51"/>
    <b v="1"/>
    <x v="4"/>
    <n v="110.47"/>
    <x v="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s v="GBP"/>
    <n v="1450825200"/>
    <n v="1448284433"/>
    <b v="1"/>
    <n v="158"/>
    <b v="1"/>
    <x v="4"/>
    <n v="134.91"/>
    <x v="0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12"/>
    <s v="EUR"/>
    <n v="1478605386"/>
    <n v="1475577786"/>
    <b v="1"/>
    <n v="337"/>
    <b v="1"/>
    <x v="4"/>
    <n v="106.62"/>
    <x v="0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s v="USD"/>
    <n v="1463146848"/>
    <n v="1460554848"/>
    <b v="1"/>
    <n v="186"/>
    <b v="1"/>
    <x v="4"/>
    <n v="145.04"/>
    <x v="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D"/>
    <n v="1482307140"/>
    <n v="1479886966"/>
    <b v="1"/>
    <n v="58"/>
    <b v="1"/>
    <x v="4"/>
    <n v="114.59"/>
    <x v="0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D"/>
    <n v="1438441308"/>
    <n v="1435590108"/>
    <b v="1"/>
    <n v="82"/>
    <b v="1"/>
    <x v="4"/>
    <n v="105.32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D"/>
    <n v="1482208233"/>
    <n v="1479184233"/>
    <b v="1"/>
    <n v="736"/>
    <b v="1"/>
    <x v="4"/>
    <n v="70.92"/>
    <x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D"/>
    <n v="1489532220"/>
    <n v="1486625606"/>
    <b v="1"/>
    <n v="1151"/>
    <b v="1"/>
    <x v="4"/>
    <n v="147.16999999999999"/>
    <x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D"/>
    <n v="1427011200"/>
    <n v="1424669929"/>
    <b v="1"/>
    <n v="34"/>
    <b v="1"/>
    <x v="4"/>
    <n v="160.47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D"/>
    <n v="1446350400"/>
    <n v="1443739388"/>
    <b v="1"/>
    <n v="498"/>
    <b v="1"/>
    <x v="4"/>
    <n v="156.05000000000001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D"/>
    <n v="1446868800"/>
    <n v="1444821127"/>
    <b v="1"/>
    <n v="167"/>
    <b v="1"/>
    <x v="4"/>
    <n v="63.17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D"/>
    <n v="1368763140"/>
    <n v="1366028563"/>
    <b v="1"/>
    <n v="340"/>
    <b v="1"/>
    <x v="4"/>
    <n v="104.82"/>
    <x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D"/>
    <n v="1466171834"/>
    <n v="1463493434"/>
    <b v="1"/>
    <n v="438"/>
    <b v="1"/>
    <x v="4"/>
    <n v="97.36"/>
    <x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D"/>
    <n v="1446019200"/>
    <n v="1442420377"/>
    <b v="1"/>
    <n v="555"/>
    <b v="1"/>
    <x v="4"/>
    <n v="203.63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D"/>
    <n v="1460038591"/>
    <n v="1457450191"/>
    <b v="1"/>
    <n v="266"/>
    <b v="1"/>
    <x v="4"/>
    <n v="188.31"/>
    <x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D"/>
    <n v="1431716400"/>
    <n v="1428423757"/>
    <b v="1"/>
    <n v="69"/>
    <b v="1"/>
    <x v="4"/>
    <n v="146.65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D"/>
    <n v="1431122400"/>
    <n v="1428428515"/>
    <b v="1"/>
    <n v="80"/>
    <b v="1"/>
    <x v="4"/>
    <n v="109.19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D"/>
    <n v="1447427918"/>
    <n v="1444832318"/>
    <b v="1"/>
    <n v="493"/>
    <b v="1"/>
    <x v="4"/>
    <n v="59.25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D"/>
    <n v="1426298708"/>
    <n v="1423710308"/>
    <b v="1"/>
    <n v="31"/>
    <b v="1"/>
    <x v="4"/>
    <n v="97.9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D"/>
    <n v="1472864400"/>
    <n v="1468001290"/>
    <b v="1"/>
    <n v="236"/>
    <b v="1"/>
    <x v="4"/>
    <n v="70"/>
    <x v="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D"/>
    <n v="1430331268"/>
    <n v="1427739268"/>
    <b v="1"/>
    <n v="89"/>
    <b v="1"/>
    <x v="4"/>
    <n v="72.87"/>
    <x v="0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s v="USD"/>
    <n v="1489006800"/>
    <n v="1486397007"/>
    <b v="1"/>
    <n v="299"/>
    <b v="1"/>
    <x v="4"/>
    <n v="146.35"/>
    <x v="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D"/>
    <n v="1412135940"/>
    <n v="1410555998"/>
    <b v="1"/>
    <n v="55"/>
    <b v="1"/>
    <x v="4"/>
    <n v="67.91"/>
    <x v="0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s v="USD"/>
    <n v="1461955465"/>
    <n v="1459363465"/>
    <b v="1"/>
    <n v="325"/>
    <b v="1"/>
    <x v="4"/>
    <n v="169.85"/>
    <x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D"/>
    <n v="1415934000"/>
    <n v="1413308545"/>
    <b v="1"/>
    <n v="524"/>
    <b v="1"/>
    <x v="4"/>
    <n v="58.41"/>
    <x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D"/>
    <n v="1433125200"/>
    <n v="1429312694"/>
    <b v="1"/>
    <n v="285"/>
    <b v="1"/>
    <x v="4"/>
    <n v="119.99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D"/>
    <n v="1432161590"/>
    <n v="1429569590"/>
    <b v="1"/>
    <n v="179"/>
    <b v="1"/>
    <x v="4"/>
    <n v="99.86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D"/>
    <n v="1444824021"/>
    <n v="1442232021"/>
    <b v="1"/>
    <n v="188"/>
    <b v="1"/>
    <x v="4"/>
    <n v="90.58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D"/>
    <n v="1447505609"/>
    <n v="1444910009"/>
    <b v="1"/>
    <n v="379"/>
    <b v="1"/>
    <x v="4"/>
    <n v="117.77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D"/>
    <n v="1440165916"/>
    <n v="1437573916"/>
    <b v="1"/>
    <n v="119"/>
    <b v="1"/>
    <x v="4"/>
    <n v="86.55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D"/>
    <n v="1487937508"/>
    <n v="1485345508"/>
    <b v="1"/>
    <n v="167"/>
    <b v="1"/>
    <x v="4"/>
    <n v="71.900000000000006"/>
    <x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D"/>
    <n v="1473566340"/>
    <n v="1470274509"/>
    <b v="1"/>
    <n v="221"/>
    <b v="1"/>
    <x v="4"/>
    <n v="129.82"/>
    <x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3"/>
    <s v="EUR"/>
    <n v="1460066954"/>
    <n v="1456614554"/>
    <b v="1"/>
    <n v="964"/>
    <b v="1"/>
    <x v="4"/>
    <n v="44.91"/>
    <x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D"/>
    <n v="1412740868"/>
    <n v="1410148868"/>
    <b v="1"/>
    <n v="286"/>
    <b v="1"/>
    <x v="4"/>
    <n v="40.76"/>
    <x v="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D"/>
    <n v="1447963219"/>
    <n v="1445367619"/>
    <b v="1"/>
    <n v="613"/>
    <b v="1"/>
    <x v="4"/>
    <n v="103.52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D"/>
    <n v="1460141521"/>
    <n v="1457553121"/>
    <b v="1"/>
    <n v="29"/>
    <b v="1"/>
    <x v="4"/>
    <n v="125.45"/>
    <x v="0"/>
    <x v="0"/>
    <x v="4"/>
  </r>
  <r>
    <n v="355"/>
    <s v="REZA ABDOH -Theatre Visionary"/>
    <s v="A documentary film about the late REZA ABDOH and his performance company DAR A LUZ."/>
    <n v="35000"/>
    <n v="40690"/>
    <n v="116"/>
    <x v="0"/>
    <s v="USD"/>
    <n v="1417420994"/>
    <n v="1414738994"/>
    <b v="1"/>
    <n v="165"/>
    <b v="1"/>
    <x v="4"/>
    <n v="246.61"/>
    <x v="0"/>
    <x v="0"/>
    <x v="4"/>
  </r>
  <r>
    <n v="356"/>
    <s v="43 and 80"/>
    <s v="A documentary about halibut conservation and how it impacts communities of Southeast Alaska."/>
    <n v="7500"/>
    <n v="7701.93"/>
    <n v="103"/>
    <x v="0"/>
    <s v="USD"/>
    <n v="1458152193"/>
    <n v="1455563793"/>
    <b v="1"/>
    <n v="97"/>
    <b v="1"/>
    <x v="4"/>
    <n v="79.400000000000006"/>
    <x v="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D"/>
    <n v="1429852797"/>
    <n v="1426396797"/>
    <b v="1"/>
    <n v="303"/>
    <b v="1"/>
    <x v="4"/>
    <n v="86.14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D"/>
    <n v="1466002800"/>
    <n v="1463517521"/>
    <b v="1"/>
    <n v="267"/>
    <b v="1"/>
    <x v="4"/>
    <n v="193.05"/>
    <x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D"/>
    <n v="1415941920"/>
    <n v="1414028490"/>
    <b v="1"/>
    <n v="302"/>
    <b v="1"/>
    <x v="4"/>
    <n v="84.02"/>
    <x v="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D"/>
    <n v="1437621060"/>
    <n v="1433799180"/>
    <b v="0"/>
    <n v="87"/>
    <b v="1"/>
    <x v="4"/>
    <n v="139.83000000000001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D"/>
    <n v="1416704506"/>
    <n v="1414108906"/>
    <b v="0"/>
    <n v="354"/>
    <b v="1"/>
    <x v="4"/>
    <n v="109.82"/>
    <x v="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D"/>
    <n v="1407456000"/>
    <n v="1405573391"/>
    <b v="0"/>
    <n v="86"/>
    <b v="1"/>
    <x v="4"/>
    <n v="139.53"/>
    <x v="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D"/>
    <n v="1272828120"/>
    <n v="1268934736"/>
    <b v="0"/>
    <n v="26"/>
    <b v="1"/>
    <x v="4"/>
    <n v="347.85"/>
    <x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D"/>
    <n v="1403323140"/>
    <n v="1400704672"/>
    <b v="0"/>
    <n v="113"/>
    <b v="1"/>
    <x v="4"/>
    <n v="68.239999999999995"/>
    <x v="0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1"/>
    <s v="GBP"/>
    <n v="1393597999"/>
    <n v="1391005999"/>
    <b v="0"/>
    <n v="65"/>
    <b v="1"/>
    <x v="4"/>
    <n v="239.94"/>
    <x v="0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s v="USD"/>
    <n v="1337540518"/>
    <n v="1334948518"/>
    <b v="0"/>
    <n v="134"/>
    <b v="1"/>
    <x v="4"/>
    <n v="287.31"/>
    <x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D"/>
    <n v="1367384340"/>
    <n v="1363960278"/>
    <b v="0"/>
    <n v="119"/>
    <b v="1"/>
    <x v="4"/>
    <n v="86.85"/>
    <x v="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D"/>
    <n v="1426426322"/>
    <n v="1423405922"/>
    <b v="0"/>
    <n v="159"/>
    <b v="1"/>
    <x v="4"/>
    <n v="81.849999999999994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D"/>
    <n v="1326633269"/>
    <n v="1324041269"/>
    <b v="0"/>
    <n v="167"/>
    <b v="1"/>
    <x v="4"/>
    <n v="42.87"/>
    <x v="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D"/>
    <n v="1483729500"/>
    <n v="1481137500"/>
    <b v="0"/>
    <n v="43"/>
    <b v="1"/>
    <x v="4"/>
    <n v="709.42"/>
    <x v="0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s v="USD"/>
    <n v="1359743139"/>
    <n v="1355855139"/>
    <b v="0"/>
    <n v="1062"/>
    <b v="1"/>
    <x v="4"/>
    <n v="161.26"/>
    <x v="0"/>
    <x v="0"/>
    <x v="4"/>
  </r>
  <r>
    <n v="372"/>
    <s v="Wild Equus"/>
    <s v="A short documentary exploring the uses of 'Natural Horsemanship' across Europe"/>
    <n v="300"/>
    <n v="376"/>
    <n v="125"/>
    <x v="1"/>
    <s v="GBP"/>
    <n v="1459872000"/>
    <n v="1456408244"/>
    <b v="0"/>
    <n v="9"/>
    <b v="1"/>
    <x v="4"/>
    <n v="41.78"/>
    <x v="0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D"/>
    <n v="1342648398"/>
    <n v="1340056398"/>
    <b v="0"/>
    <n v="89"/>
    <b v="1"/>
    <x v="4"/>
    <n v="89.89"/>
    <x v="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D"/>
    <n v="1316208031"/>
    <n v="1312320031"/>
    <b v="0"/>
    <n v="174"/>
    <b v="1"/>
    <x v="4"/>
    <n v="45.05"/>
    <x v="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D"/>
    <n v="1393694280"/>
    <n v="1390088311"/>
    <b v="0"/>
    <n v="14"/>
    <b v="1"/>
    <x v="4"/>
    <n v="42.86"/>
    <x v="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s v="GBP"/>
    <n v="1472122316"/>
    <n v="1469443916"/>
    <b v="0"/>
    <n v="48"/>
    <b v="1"/>
    <x v="4"/>
    <n v="54.08"/>
    <x v="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D"/>
    <n v="1447484460"/>
    <n v="1444888868"/>
    <b v="0"/>
    <n v="133"/>
    <b v="1"/>
    <x v="4"/>
    <n v="103.22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5"/>
    <s v="CAD"/>
    <n v="1453765920"/>
    <n v="1451655808"/>
    <b v="0"/>
    <n v="83"/>
    <b v="1"/>
    <x v="4"/>
    <n v="40.4"/>
    <x v="0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D"/>
    <n v="1336062672"/>
    <n v="1332174672"/>
    <b v="0"/>
    <n v="149"/>
    <b v="1"/>
    <x v="4"/>
    <n v="116.86"/>
    <x v="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D"/>
    <n v="1453569392"/>
    <n v="1451409392"/>
    <b v="0"/>
    <n v="49"/>
    <b v="1"/>
    <x v="4"/>
    <n v="115.51"/>
    <x v="0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s v="USD"/>
    <n v="1343624400"/>
    <n v="1340642717"/>
    <b v="0"/>
    <n v="251"/>
    <b v="1"/>
    <x v="4"/>
    <n v="104.31"/>
    <x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D"/>
    <n v="1346950900"/>
    <n v="1345741300"/>
    <b v="0"/>
    <n v="22"/>
    <b v="1"/>
    <x v="4"/>
    <n v="69.77"/>
    <x v="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D"/>
    <n v="1400467759"/>
    <n v="1398480559"/>
    <b v="0"/>
    <n v="48"/>
    <b v="1"/>
    <x v="4"/>
    <n v="43.02"/>
    <x v="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D"/>
    <n v="1420569947"/>
    <n v="1417977947"/>
    <b v="0"/>
    <n v="383"/>
    <b v="1"/>
    <x v="4"/>
    <n v="58.54"/>
    <x v="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D"/>
    <n v="1416582101"/>
    <n v="1413986501"/>
    <b v="0"/>
    <n v="237"/>
    <b v="1"/>
    <x v="4"/>
    <n v="111.8"/>
    <x v="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D"/>
    <n v="1439246991"/>
    <n v="1437950991"/>
    <b v="0"/>
    <n v="13"/>
    <b v="1"/>
    <x v="4"/>
    <n v="46.23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D"/>
    <n v="1439618400"/>
    <n v="1436976858"/>
    <b v="0"/>
    <n v="562"/>
    <b v="1"/>
    <x v="4"/>
    <n v="144.69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D"/>
    <n v="1469670580"/>
    <n v="1467078580"/>
    <b v="0"/>
    <n v="71"/>
    <b v="1"/>
    <x v="4"/>
    <n v="88.85"/>
    <x v="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D"/>
    <n v="1394233140"/>
    <n v="1391477450"/>
    <b v="0"/>
    <n v="1510"/>
    <b v="1"/>
    <x v="4"/>
    <n v="81.75"/>
    <x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D"/>
    <n v="1431046372"/>
    <n v="1429318372"/>
    <b v="0"/>
    <n v="14"/>
    <b v="1"/>
    <x v="4"/>
    <n v="71.430000000000007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D"/>
    <n v="1324169940"/>
    <n v="1321578051"/>
    <b v="0"/>
    <n v="193"/>
    <b v="1"/>
    <x v="4"/>
    <n v="104.26"/>
    <x v="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D"/>
    <n v="1315450800"/>
    <n v="1312823571"/>
    <b v="0"/>
    <n v="206"/>
    <b v="1"/>
    <x v="4"/>
    <n v="90.62"/>
    <x v="0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D"/>
    <n v="1381424452"/>
    <n v="1378746052"/>
    <b v="0"/>
    <n v="351"/>
    <b v="1"/>
    <x v="4"/>
    <n v="157.33000000000001"/>
    <x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3"/>
    <s v="EUR"/>
    <n v="1460918282"/>
    <n v="1455737882"/>
    <b v="0"/>
    <n v="50"/>
    <b v="1"/>
    <x v="4"/>
    <n v="105.18"/>
    <x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D"/>
    <n v="1335562320"/>
    <n v="1332452960"/>
    <b v="0"/>
    <n v="184"/>
    <b v="1"/>
    <x v="4"/>
    <n v="58.72"/>
    <x v="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D"/>
    <n v="1341668006"/>
    <n v="1340372006"/>
    <b v="0"/>
    <n v="196"/>
    <b v="1"/>
    <x v="4"/>
    <n v="81.63"/>
    <x v="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D"/>
    <n v="1283312640"/>
    <n v="1279651084"/>
    <b v="0"/>
    <n v="229"/>
    <b v="1"/>
    <x v="4"/>
    <n v="56.46"/>
    <x v="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D"/>
    <n v="1430334126"/>
    <n v="1426446126"/>
    <b v="0"/>
    <n v="67"/>
    <b v="1"/>
    <x v="4"/>
    <n v="140.1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s v="GBP"/>
    <n v="1481716800"/>
    <n v="1479070867"/>
    <b v="0"/>
    <n v="95"/>
    <b v="1"/>
    <x v="4"/>
    <n v="224.85"/>
    <x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D"/>
    <n v="1400297400"/>
    <n v="1397661347"/>
    <b v="0"/>
    <n v="62"/>
    <b v="1"/>
    <x v="4"/>
    <n v="181.13"/>
    <x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D"/>
    <n v="1312747970"/>
    <n v="1310155970"/>
    <b v="0"/>
    <n v="73"/>
    <b v="1"/>
    <x v="4"/>
    <n v="711.04"/>
    <x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D"/>
    <n v="1446731817"/>
    <n v="1444913817"/>
    <b v="0"/>
    <n v="43"/>
    <b v="1"/>
    <x v="4"/>
    <n v="65.88"/>
    <x v="0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s v="USD"/>
    <n v="1312960080"/>
    <n v="1308900441"/>
    <b v="0"/>
    <n v="70"/>
    <b v="1"/>
    <x v="4"/>
    <n v="75.19"/>
    <x v="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D"/>
    <n v="1391641440"/>
    <n v="1389107062"/>
    <b v="0"/>
    <n v="271"/>
    <b v="1"/>
    <x v="4"/>
    <n v="133.13999999999999"/>
    <x v="0"/>
    <x v="0"/>
    <x v="4"/>
  </r>
  <r>
    <n v="405"/>
    <s v="The Healing Effect Movie"/>
    <s v="Come, join our movie movement.  A new documentary about the healing power of food."/>
    <n v="2820"/>
    <n v="3036"/>
    <n v="108"/>
    <x v="0"/>
    <s v="USD"/>
    <n v="1394071339"/>
    <n v="1391479339"/>
    <b v="0"/>
    <n v="55"/>
    <b v="1"/>
    <x v="4"/>
    <n v="55.2"/>
    <x v="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D"/>
    <n v="1304920740"/>
    <n v="1301975637"/>
    <b v="0"/>
    <n v="35"/>
    <b v="1"/>
    <x v="4"/>
    <n v="86.16"/>
    <x v="0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s v="USD"/>
    <n v="1321739650"/>
    <n v="1316552050"/>
    <b v="0"/>
    <n v="22"/>
    <b v="1"/>
    <x v="4"/>
    <n v="92.32"/>
    <x v="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D"/>
    <n v="1383676790"/>
    <n v="1380217190"/>
    <b v="0"/>
    <n v="38"/>
    <b v="1"/>
    <x v="4"/>
    <n v="160.16"/>
    <x v="0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1"/>
    <s v="GBP"/>
    <n v="1469220144"/>
    <n v="1466628144"/>
    <b v="0"/>
    <n v="15"/>
    <b v="1"/>
    <x v="4"/>
    <n v="45.6"/>
    <x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5"/>
    <s v="CAD"/>
    <n v="1434670397"/>
    <n v="1429486397"/>
    <b v="0"/>
    <n v="7"/>
    <b v="1"/>
    <x v="4"/>
    <n v="183.29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D"/>
    <n v="1387688400"/>
    <n v="1384920804"/>
    <b v="0"/>
    <n v="241"/>
    <b v="1"/>
    <x v="4"/>
    <n v="125.79"/>
    <x v="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D"/>
    <n v="1343238578"/>
    <n v="1341856178"/>
    <b v="0"/>
    <n v="55"/>
    <b v="1"/>
    <x v="4"/>
    <n v="57.65"/>
    <x v="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D"/>
    <n v="1342731811"/>
    <n v="1340139811"/>
    <b v="0"/>
    <n v="171"/>
    <b v="1"/>
    <x v="4"/>
    <n v="78.66"/>
    <x v="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D"/>
    <n v="1381541465"/>
    <n v="1378949465"/>
    <b v="0"/>
    <n v="208"/>
    <b v="1"/>
    <x v="4"/>
    <n v="91.48"/>
    <x v="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5"/>
    <s v="CAD"/>
    <n v="1413547200"/>
    <n v="1411417602"/>
    <b v="0"/>
    <n v="21"/>
    <b v="1"/>
    <x v="4"/>
    <n v="68.099999999999994"/>
    <x v="0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D"/>
    <n v="1391851831"/>
    <n v="1389259831"/>
    <b v="0"/>
    <n v="25"/>
    <b v="1"/>
    <x v="4"/>
    <n v="48.09"/>
    <x v="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D"/>
    <n v="1365395580"/>
    <n v="1364426260"/>
    <b v="0"/>
    <n v="52"/>
    <b v="1"/>
    <x v="4"/>
    <n v="202.42"/>
    <x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D"/>
    <n v="1437633997"/>
    <n v="1435041997"/>
    <b v="0"/>
    <n v="104"/>
    <b v="1"/>
    <x v="4"/>
    <n v="216.75"/>
    <x v="0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s v="USD"/>
    <n v="1372536787"/>
    <n v="1367352787"/>
    <b v="0"/>
    <n v="73"/>
    <b v="1"/>
    <x v="4"/>
    <n v="110.07"/>
    <x v="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s v="USD"/>
    <n v="1394772031"/>
    <n v="1392183631"/>
    <b v="0"/>
    <n v="3"/>
    <b v="0"/>
    <x v="5"/>
    <n v="4.83"/>
    <x v="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s v="USD"/>
    <n v="1440157656"/>
    <n v="1434973656"/>
    <b v="0"/>
    <n v="6"/>
    <b v="0"/>
    <x v="5"/>
    <n v="50.17"/>
    <x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s v="USD"/>
    <n v="1410416097"/>
    <n v="1407824097"/>
    <b v="0"/>
    <n v="12"/>
    <b v="0"/>
    <x v="5"/>
    <n v="35.83"/>
    <x v="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s v="USD"/>
    <n v="1370470430"/>
    <n v="1367878430"/>
    <b v="0"/>
    <n v="13"/>
    <b v="0"/>
    <x v="5"/>
    <n v="11.77"/>
    <x v="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s v="USD"/>
    <n v="1332748899"/>
    <n v="1327568499"/>
    <b v="0"/>
    <n v="5"/>
    <b v="0"/>
    <x v="5"/>
    <n v="40.78"/>
    <x v="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s v="USD"/>
    <n v="1448660404"/>
    <n v="1443472804"/>
    <b v="0"/>
    <n v="2"/>
    <b v="0"/>
    <x v="5"/>
    <n v="3"/>
    <x v="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s v="USD"/>
    <n v="1456851914"/>
    <n v="1454259914"/>
    <b v="0"/>
    <n v="8"/>
    <b v="0"/>
    <x v="5"/>
    <n v="16.63"/>
    <x v="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s v="USD"/>
    <n v="1445540340"/>
    <n v="1444340940"/>
    <b v="0"/>
    <n v="0"/>
    <b v="0"/>
    <x v="5"/>
    <s v="N/A"/>
    <x v="2"/>
    <x v="0"/>
    <x v="5"/>
  </r>
  <r>
    <n v="428"/>
    <s v="Little Clay Bible - Zacchaeus"/>
    <s v="Fresh, fun, entertaining Bible stories on YouTube, stop-motion style."/>
    <n v="12000"/>
    <n v="676"/>
    <n v="6"/>
    <x v="0"/>
    <s v="USD"/>
    <n v="1402956000"/>
    <n v="1400523845"/>
    <b v="0"/>
    <n v="13"/>
    <b v="0"/>
    <x v="5"/>
    <n v="52"/>
    <x v="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s v="USD"/>
    <n v="1259297940"/>
    <n v="1252964282"/>
    <b v="0"/>
    <n v="0"/>
    <b v="0"/>
    <x v="5"/>
    <s v="N/A"/>
    <x v="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s v="USD"/>
    <n v="1378866867"/>
    <n v="1377570867"/>
    <b v="0"/>
    <n v="5"/>
    <b v="0"/>
    <x v="5"/>
    <n v="4.8"/>
    <x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P"/>
    <n v="1467752083"/>
    <n v="1465160083"/>
    <b v="0"/>
    <n v="8"/>
    <b v="0"/>
    <x v="5"/>
    <n v="51.88"/>
    <x v="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s v="USD"/>
    <n v="1445448381"/>
    <n v="1440264381"/>
    <b v="0"/>
    <n v="8"/>
    <b v="0"/>
    <x v="5"/>
    <n v="71.25"/>
    <x v="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s v="USD"/>
    <n v="1444576022"/>
    <n v="1439392022"/>
    <b v="0"/>
    <n v="0"/>
    <b v="0"/>
    <x v="5"/>
    <s v="N/A"/>
    <x v="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s v="USD"/>
    <n v="1385931702"/>
    <n v="1383076902"/>
    <b v="0"/>
    <n v="2"/>
    <b v="0"/>
    <x v="5"/>
    <n v="62.5"/>
    <x v="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s v="USD"/>
    <n v="1379094980"/>
    <n v="1376502980"/>
    <b v="0"/>
    <n v="3"/>
    <b v="0"/>
    <x v="5"/>
    <n v="1"/>
    <x v="2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0"/>
    <s v="USD"/>
    <n v="1375260113"/>
    <n v="1372668113"/>
    <b v="0"/>
    <n v="0"/>
    <b v="0"/>
    <x v="5"/>
    <s v="N/A"/>
    <x v="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5"/>
    <s v="CAD"/>
    <n v="1475912326"/>
    <n v="1470728326"/>
    <b v="0"/>
    <n v="0"/>
    <b v="0"/>
    <x v="5"/>
    <s v="N/A"/>
    <x v="2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0"/>
    <s v="USD"/>
    <n v="1447830958"/>
    <n v="1445235358"/>
    <b v="0"/>
    <n v="11"/>
    <b v="0"/>
    <x v="5"/>
    <n v="170.55"/>
    <x v="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s v="USD"/>
    <n v="1413569818"/>
    <n v="1412705818"/>
    <b v="0"/>
    <n v="0"/>
    <b v="0"/>
    <x v="5"/>
    <s v="N/A"/>
    <x v="2"/>
    <x v="0"/>
    <x v="5"/>
  </r>
  <r>
    <n v="440"/>
    <s v="Consumed"/>
    <s v="A stop-motion animation made by a one girl team, with a camera, creativity, and a lot of determination."/>
    <n v="5000"/>
    <n v="5"/>
    <n v="0"/>
    <x v="0"/>
    <s v="USD"/>
    <n v="1458859153"/>
    <n v="1456270753"/>
    <b v="0"/>
    <n v="1"/>
    <b v="0"/>
    <x v="5"/>
    <n v="5"/>
    <x v="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P"/>
    <n v="1383418996"/>
    <n v="1380826996"/>
    <b v="0"/>
    <n v="0"/>
    <b v="0"/>
    <x v="5"/>
    <s v="N/A"/>
    <x v="2"/>
    <x v="0"/>
    <x v="5"/>
  </r>
  <r>
    <n v="442"/>
    <s v="The Paranormal Idiot"/>
    <s v="Doomsday is here"/>
    <n v="17000"/>
    <n v="6691"/>
    <n v="39"/>
    <x v="0"/>
    <s v="USD"/>
    <n v="1424380783"/>
    <n v="1421788783"/>
    <b v="0"/>
    <n v="17"/>
    <b v="0"/>
    <x v="5"/>
    <n v="393.59"/>
    <x v="2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5"/>
    <s v="CAD"/>
    <n v="1391991701"/>
    <n v="1389399701"/>
    <b v="0"/>
    <n v="2"/>
    <b v="0"/>
    <x v="5"/>
    <n v="5"/>
    <x v="2"/>
    <x v="0"/>
    <x v="5"/>
  </r>
  <r>
    <n v="444"/>
    <s v="Discovering the Other Woman"/>
    <s v="An upcoming animated web sitcom series centered around dealing with life, love, and relationships."/>
    <n v="1000"/>
    <n v="50"/>
    <n v="5"/>
    <x v="0"/>
    <s v="USD"/>
    <n v="1329342361"/>
    <n v="1324158361"/>
    <b v="0"/>
    <n v="1"/>
    <b v="0"/>
    <x v="5"/>
    <n v="50"/>
    <x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s v="USD"/>
    <n v="1432195375"/>
    <n v="1430899375"/>
    <b v="0"/>
    <n v="2"/>
    <b v="0"/>
    <x v="5"/>
    <n v="1"/>
    <x v="2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0"/>
    <s v="USD"/>
    <n v="1425434420"/>
    <n v="1422842420"/>
    <b v="0"/>
    <n v="16"/>
    <b v="0"/>
    <x v="5"/>
    <n v="47.88"/>
    <x v="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P"/>
    <n v="1364041163"/>
    <n v="1361884763"/>
    <b v="0"/>
    <n v="1"/>
    <b v="0"/>
    <x v="5"/>
    <n v="5"/>
    <x v="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0"/>
    <s v="USD"/>
    <n v="1400091095"/>
    <n v="1398363095"/>
    <b v="0"/>
    <n v="4"/>
    <b v="0"/>
    <x v="5"/>
    <n v="20.5"/>
    <x v="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P"/>
    <n v="1382017085"/>
    <n v="1379425085"/>
    <b v="0"/>
    <n v="5"/>
    <b v="0"/>
    <x v="5"/>
    <n v="9"/>
    <x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0"/>
    <s v="USD"/>
    <n v="1392417800"/>
    <n v="1389825800"/>
    <b v="0"/>
    <n v="7"/>
    <b v="0"/>
    <x v="5"/>
    <n v="56.57"/>
    <x v="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s v="USD"/>
    <n v="1390669791"/>
    <n v="1388077791"/>
    <b v="0"/>
    <n v="0"/>
    <b v="0"/>
    <x v="5"/>
    <s v="N/A"/>
    <x v="2"/>
    <x v="0"/>
    <x v="5"/>
  </r>
  <r>
    <n v="452"/>
    <s v="Lost in the Shadows"/>
    <s v="A man must find his way out of the depths of the shadows by using the aid of a little girl."/>
    <n v="750"/>
    <n v="480"/>
    <n v="64"/>
    <x v="0"/>
    <s v="USD"/>
    <n v="1431536015"/>
    <n v="1428944015"/>
    <b v="0"/>
    <n v="12"/>
    <b v="0"/>
    <x v="5"/>
    <n v="40"/>
    <x v="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s v="USD"/>
    <n v="1424375279"/>
    <n v="1422992879"/>
    <b v="0"/>
    <n v="2"/>
    <b v="0"/>
    <x v="5"/>
    <n v="13"/>
    <x v="2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0"/>
    <s v="USD"/>
    <n v="1417007640"/>
    <n v="1414343571"/>
    <b v="0"/>
    <n v="5"/>
    <b v="0"/>
    <x v="5"/>
    <n v="16.399999999999999"/>
    <x v="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s v="USD"/>
    <n v="1334622660"/>
    <n v="1330733022"/>
    <b v="0"/>
    <n v="2"/>
    <b v="0"/>
    <x v="5"/>
    <n v="22.5"/>
    <x v="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s v="USD"/>
    <n v="1382414340"/>
    <n v="1380559201"/>
    <b v="0"/>
    <n v="3"/>
    <b v="0"/>
    <x v="5"/>
    <n v="20.329999999999998"/>
    <x v="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5"/>
    <s v="CAD"/>
    <n v="1408213512"/>
    <n v="1405621512"/>
    <b v="0"/>
    <n v="0"/>
    <b v="0"/>
    <x v="5"/>
    <s v="N/A"/>
    <x v="2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P"/>
    <n v="1368550060"/>
    <n v="1365958060"/>
    <b v="0"/>
    <n v="49"/>
    <b v="0"/>
    <x v="5"/>
    <n v="16.760000000000002"/>
    <x v="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s v="USD"/>
    <n v="1321201327"/>
    <n v="1316013727"/>
    <b v="0"/>
    <n v="1"/>
    <b v="0"/>
    <x v="5"/>
    <n v="25"/>
    <x v="2"/>
    <x v="0"/>
    <x v="5"/>
  </r>
  <r>
    <n v="460"/>
    <s v="Darwin's Kiss"/>
    <s v="An animated web series about biological evolution gone haywire."/>
    <n v="8500"/>
    <n v="25"/>
    <n v="0"/>
    <x v="0"/>
    <s v="USD"/>
    <n v="1401595200"/>
    <n v="1398862875"/>
    <b v="0"/>
    <n v="2"/>
    <b v="0"/>
    <x v="5"/>
    <n v="12.5"/>
    <x v="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P"/>
    <n v="1370204367"/>
    <n v="1368476367"/>
    <b v="0"/>
    <n v="0"/>
    <b v="0"/>
    <x v="5"/>
    <s v="N/A"/>
    <x v="2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0"/>
    <s v="USD"/>
    <n v="1312945341"/>
    <n v="1307761341"/>
    <b v="0"/>
    <n v="0"/>
    <b v="0"/>
    <x v="5"/>
    <s v="N/A"/>
    <x v="2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0"/>
    <s v="USD"/>
    <n v="1316883753"/>
    <n v="1311699753"/>
    <b v="0"/>
    <n v="11"/>
    <b v="0"/>
    <x v="5"/>
    <n v="113.64"/>
    <x v="2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12"/>
    <s v="EUR"/>
    <n v="1463602935"/>
    <n v="1461874935"/>
    <b v="0"/>
    <n v="1"/>
    <b v="0"/>
    <x v="5"/>
    <n v="1"/>
    <x v="2"/>
    <x v="0"/>
    <x v="5"/>
  </r>
  <r>
    <n v="465"/>
    <s v="&quot;Amp&quot; A Story About a Robot"/>
    <s v="&quot;Amp&quot; is a short film about a robot with needs."/>
    <n v="512"/>
    <n v="138"/>
    <n v="27"/>
    <x v="0"/>
    <s v="USD"/>
    <n v="1403837574"/>
    <n v="1402455174"/>
    <b v="0"/>
    <n v="8"/>
    <b v="0"/>
    <x v="5"/>
    <n v="17.25"/>
    <x v="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s v="USD"/>
    <n v="1347057464"/>
    <n v="1344465464"/>
    <b v="0"/>
    <n v="5"/>
    <b v="0"/>
    <x v="5"/>
    <n v="15.2"/>
    <x v="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s v="USD"/>
    <n v="1348849134"/>
    <n v="1344961134"/>
    <b v="0"/>
    <n v="39"/>
    <b v="0"/>
    <x v="5"/>
    <n v="110.64"/>
    <x v="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s v="USD"/>
    <n v="1341978665"/>
    <n v="1336795283"/>
    <b v="0"/>
    <n v="0"/>
    <b v="0"/>
    <x v="5"/>
    <s v="N/A"/>
    <x v="2"/>
    <x v="0"/>
    <x v="5"/>
  </r>
  <r>
    <n v="469"/>
    <s v="Dreamland PERSONALISED Animated Shorts Film"/>
    <s v="Create a personalised animation film using your child's name and photo."/>
    <n v="6000"/>
    <n v="0"/>
    <n v="0"/>
    <x v="1"/>
    <s v="GBP"/>
    <n v="1409960724"/>
    <n v="1404776724"/>
    <b v="0"/>
    <n v="0"/>
    <b v="0"/>
    <x v="5"/>
    <s v="N/A"/>
    <x v="2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s v="USD"/>
    <n v="1389844800"/>
    <n v="1385524889"/>
    <b v="0"/>
    <n v="2"/>
    <b v="0"/>
    <x v="5"/>
    <n v="25.5"/>
    <x v="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s v="USD"/>
    <n v="1397924379"/>
    <n v="1394039979"/>
    <b v="0"/>
    <n v="170"/>
    <b v="0"/>
    <x v="5"/>
    <n v="38.479999999999997"/>
    <x v="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s v="USD"/>
    <n v="1408831718"/>
    <n v="1406239718"/>
    <b v="0"/>
    <n v="5"/>
    <b v="0"/>
    <x v="5"/>
    <n v="28.2"/>
    <x v="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s v="USD"/>
    <n v="1410972319"/>
    <n v="1408380319"/>
    <b v="0"/>
    <n v="14"/>
    <b v="0"/>
    <x v="5"/>
    <n v="61.5"/>
    <x v="2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0"/>
    <s v="USD"/>
    <n v="1487318029"/>
    <n v="1484726029"/>
    <b v="0"/>
    <n v="1"/>
    <b v="0"/>
    <x v="5"/>
    <n v="1"/>
    <x v="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s v="USD"/>
    <n v="1430877843"/>
    <n v="1428285843"/>
    <b v="0"/>
    <n v="0"/>
    <b v="0"/>
    <x v="5"/>
    <s v="N/A"/>
    <x v="2"/>
    <x v="0"/>
    <x v="5"/>
  </r>
  <r>
    <n v="476"/>
    <s v="Sight Word Music Videos"/>
    <s v="Animated Music Videos that teach kids how to read."/>
    <n v="220000"/>
    <n v="4906.59"/>
    <n v="2"/>
    <x v="0"/>
    <s v="USD"/>
    <n v="1401767940"/>
    <n v="1398727441"/>
    <b v="0"/>
    <n v="124"/>
    <b v="0"/>
    <x v="5"/>
    <n v="39.57"/>
    <x v="2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0"/>
    <s v="USD"/>
    <n v="1337371334"/>
    <n v="1332187334"/>
    <b v="0"/>
    <n v="0"/>
    <b v="0"/>
    <x v="5"/>
    <s v="N/A"/>
    <x v="2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s v="USD"/>
    <n v="1427921509"/>
    <n v="1425333109"/>
    <b v="0"/>
    <n v="0"/>
    <b v="0"/>
    <x v="5"/>
    <s v="N/A"/>
    <x v="2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s v="USD"/>
    <n v="1416566835"/>
    <n v="1411379235"/>
    <b v="0"/>
    <n v="55"/>
    <b v="0"/>
    <x v="5"/>
    <n v="88.8"/>
    <x v="2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0"/>
    <s v="USD"/>
    <n v="1376049615"/>
    <n v="1373457615"/>
    <b v="0"/>
    <n v="140"/>
    <b v="0"/>
    <x v="5"/>
    <n v="55.46"/>
    <x v="2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0"/>
    <s v="USD"/>
    <n v="1349885289"/>
    <n v="1347293289"/>
    <b v="0"/>
    <n v="21"/>
    <b v="0"/>
    <x v="5"/>
    <n v="87.14"/>
    <x v="2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0"/>
    <s v="USD"/>
    <n v="1460644440"/>
    <n v="1458336690"/>
    <b v="0"/>
    <n v="1"/>
    <b v="0"/>
    <x v="5"/>
    <n v="10"/>
    <x v="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P"/>
    <n v="1359434672"/>
    <n v="1354250672"/>
    <b v="0"/>
    <n v="147"/>
    <b v="0"/>
    <x v="5"/>
    <n v="51.22"/>
    <x v="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P"/>
    <n v="1446766372"/>
    <n v="1443220372"/>
    <b v="0"/>
    <n v="11"/>
    <b v="0"/>
    <x v="5"/>
    <n v="13.55"/>
    <x v="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P"/>
    <n v="1368792499"/>
    <n v="1366200499"/>
    <b v="0"/>
    <n v="125"/>
    <b v="0"/>
    <x v="5"/>
    <n v="66.52"/>
    <x v="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D"/>
    <n v="1401662239"/>
    <n v="1399070239"/>
    <b v="0"/>
    <n v="1"/>
    <b v="0"/>
    <x v="5"/>
    <n v="50"/>
    <x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5"/>
    <s v="CAD"/>
    <n v="1482678994"/>
    <n v="1477491394"/>
    <b v="0"/>
    <n v="0"/>
    <b v="0"/>
    <x v="5"/>
    <s v="N/A"/>
    <x v="2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0"/>
    <s v="USD"/>
    <n v="1483924700"/>
    <n v="1481332700"/>
    <b v="0"/>
    <n v="0"/>
    <b v="0"/>
    <x v="5"/>
    <s v="N/A"/>
    <x v="2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0"/>
    <s v="USD"/>
    <n v="1325763180"/>
    <n v="1323084816"/>
    <b v="0"/>
    <n v="3"/>
    <b v="0"/>
    <x v="5"/>
    <n v="71.67"/>
    <x v="2"/>
    <x v="0"/>
    <x v="5"/>
  </r>
  <r>
    <n v="490"/>
    <s v="PROJECT IS CANCELLED"/>
    <s v="Cancelled"/>
    <n v="1000"/>
    <n v="0"/>
    <n v="0"/>
    <x v="0"/>
    <s v="USD"/>
    <n v="1345677285"/>
    <n v="1343085285"/>
    <b v="0"/>
    <n v="0"/>
    <b v="0"/>
    <x v="5"/>
    <s v="N/A"/>
    <x v="2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0"/>
    <s v="USD"/>
    <n v="1453937699"/>
    <n v="1451345699"/>
    <b v="0"/>
    <n v="0"/>
    <b v="0"/>
    <x v="5"/>
    <s v="N/A"/>
    <x v="2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1"/>
    <s v="SEK"/>
    <n v="1476319830"/>
    <n v="1471135830"/>
    <b v="0"/>
    <n v="0"/>
    <b v="0"/>
    <x v="5"/>
    <s v="N/A"/>
    <x v="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P"/>
    <n v="1432142738"/>
    <n v="1429550738"/>
    <b v="0"/>
    <n v="0"/>
    <b v="0"/>
    <x v="5"/>
    <s v="N/A"/>
    <x v="2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s v="USD"/>
    <n v="1404356400"/>
    <n v="1402343765"/>
    <b v="0"/>
    <n v="3"/>
    <b v="0"/>
    <x v="5"/>
    <n v="10.33"/>
    <x v="2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0"/>
    <s v="USD"/>
    <n v="1437076305"/>
    <n v="1434484305"/>
    <b v="0"/>
    <n v="0"/>
    <b v="0"/>
    <x v="5"/>
    <s v="N/A"/>
    <x v="2"/>
    <x v="0"/>
    <x v="5"/>
  </r>
  <r>
    <n v="496"/>
    <s v="Airships and Anatasia: The Movie"/>
    <s v="The movie is about the adventures of Ethan, Danna, The mysterious inventor and more."/>
    <n v="60000"/>
    <n v="1"/>
    <n v="0"/>
    <x v="0"/>
    <s v="USD"/>
    <n v="1392070874"/>
    <n v="1386886874"/>
    <b v="0"/>
    <n v="1"/>
    <b v="0"/>
    <x v="5"/>
    <n v="1"/>
    <x v="2"/>
    <x v="0"/>
    <x v="5"/>
  </r>
  <r>
    <n v="497"/>
    <s v="Galaxy Probe Kids"/>
    <s v="live-action/animated series pilot."/>
    <n v="4480"/>
    <n v="30"/>
    <n v="1"/>
    <x v="0"/>
    <s v="USD"/>
    <n v="1419483600"/>
    <n v="1414889665"/>
    <b v="0"/>
    <n v="3"/>
    <b v="0"/>
    <x v="5"/>
    <n v="10"/>
    <x v="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s v="USD"/>
    <n v="1324664249"/>
    <n v="1321035449"/>
    <b v="0"/>
    <n v="22"/>
    <b v="0"/>
    <x v="5"/>
    <n v="136.09"/>
    <x v="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s v="USD"/>
    <n v="1255381140"/>
    <n v="1250630968"/>
    <b v="0"/>
    <n v="26"/>
    <b v="0"/>
    <x v="5"/>
    <n v="73.459999999999994"/>
    <x v="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s v="USD"/>
    <n v="1273356960"/>
    <n v="1268255751"/>
    <b v="0"/>
    <n v="4"/>
    <b v="0"/>
    <x v="5"/>
    <n v="53.75"/>
    <x v="2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0"/>
    <s v="USD"/>
    <n v="1310189851"/>
    <n v="1307597851"/>
    <b v="0"/>
    <n v="0"/>
    <b v="0"/>
    <x v="5"/>
    <s v="N/A"/>
    <x v="2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s v="USD"/>
    <n v="1332073025"/>
    <n v="1329484625"/>
    <b v="0"/>
    <n v="4"/>
    <b v="0"/>
    <x v="5"/>
    <n v="57.5"/>
    <x v="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P"/>
    <n v="1421498303"/>
    <n v="1418906303"/>
    <b v="0"/>
    <n v="9"/>
    <b v="0"/>
    <x v="5"/>
    <n v="12.67"/>
    <x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s v="USD"/>
    <n v="1334097387"/>
    <n v="1328916987"/>
    <b v="0"/>
    <n v="5"/>
    <b v="0"/>
    <x v="5"/>
    <n v="67"/>
    <x v="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s v="USD"/>
    <n v="1451010086"/>
    <n v="1447122086"/>
    <b v="0"/>
    <n v="14"/>
    <b v="0"/>
    <x v="5"/>
    <n v="3.71"/>
    <x v="2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0"/>
    <s v="USD"/>
    <n v="1376140520"/>
    <n v="1373548520"/>
    <b v="0"/>
    <n v="1"/>
    <b v="0"/>
    <x v="5"/>
    <n v="250"/>
    <x v="2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s v="USD"/>
    <n v="1350687657"/>
    <n v="1346799657"/>
    <b v="0"/>
    <n v="10"/>
    <b v="0"/>
    <x v="5"/>
    <n v="64"/>
    <x v="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s v="USD"/>
    <n v="1337955240"/>
    <n v="1332808501"/>
    <b v="0"/>
    <n v="3"/>
    <b v="0"/>
    <x v="5"/>
    <n v="133.33000000000001"/>
    <x v="2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1"/>
    <s v="GBP"/>
    <n v="1435504170"/>
    <n v="1432912170"/>
    <b v="0"/>
    <n v="1"/>
    <b v="0"/>
    <x v="5"/>
    <n v="10"/>
    <x v="2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0"/>
    <s v="USD"/>
    <n v="1456805639"/>
    <n v="1454213639"/>
    <b v="0"/>
    <n v="0"/>
    <b v="0"/>
    <x v="5"/>
    <s v="N/A"/>
    <x v="2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0"/>
    <s v="USD"/>
    <n v="1365228982"/>
    <n v="1362640582"/>
    <b v="0"/>
    <n v="5"/>
    <b v="0"/>
    <x v="5"/>
    <n v="30"/>
    <x v="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s v="USD"/>
    <n v="1479667727"/>
    <n v="1475776127"/>
    <b v="0"/>
    <n v="2"/>
    <b v="0"/>
    <x v="5"/>
    <n v="5.5"/>
    <x v="2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0"/>
    <s v="USD"/>
    <n v="1471244400"/>
    <n v="1467387705"/>
    <b v="0"/>
    <n v="68"/>
    <b v="0"/>
    <x v="5"/>
    <n v="102.38"/>
    <x v="2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5"/>
    <s v="CAD"/>
    <n v="1407595447"/>
    <n v="1405003447"/>
    <b v="0"/>
    <n v="3"/>
    <b v="0"/>
    <x v="5"/>
    <n v="16.670000000000002"/>
    <x v="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0"/>
    <s v="USD"/>
    <n v="1451389601"/>
    <n v="1447933601"/>
    <b v="0"/>
    <n v="34"/>
    <b v="0"/>
    <x v="5"/>
    <n v="725.03"/>
    <x v="2"/>
    <x v="0"/>
    <x v="5"/>
  </r>
  <r>
    <n v="516"/>
    <s v="Shipmates"/>
    <s v="A big brother style comedy animation series starring famous seafarers"/>
    <n v="5000"/>
    <n v="0"/>
    <n v="0"/>
    <x v="1"/>
    <s v="GBP"/>
    <n v="1432752080"/>
    <n v="1427568080"/>
    <b v="0"/>
    <n v="0"/>
    <b v="0"/>
    <x v="5"/>
    <s v="N/A"/>
    <x v="2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s v="USD"/>
    <n v="1486046761"/>
    <n v="1483454761"/>
    <b v="0"/>
    <n v="3"/>
    <b v="0"/>
    <x v="5"/>
    <n v="68.33"/>
    <x v="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s v="USD"/>
    <n v="1441550760"/>
    <n v="1438958824"/>
    <b v="0"/>
    <n v="0"/>
    <b v="0"/>
    <x v="5"/>
    <s v="N/A"/>
    <x v="2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s v="USD"/>
    <n v="1354699421"/>
    <n v="1352107421"/>
    <b v="0"/>
    <n v="70"/>
    <b v="0"/>
    <x v="5"/>
    <n v="39.229999999999997"/>
    <x v="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s v="GBP"/>
    <n v="1449766261"/>
    <n v="1447174261"/>
    <b v="0"/>
    <n v="34"/>
    <b v="1"/>
    <x v="6"/>
    <n v="150.15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D"/>
    <n v="1477976340"/>
    <n v="1475460819"/>
    <b v="0"/>
    <n v="56"/>
    <b v="1"/>
    <x v="6"/>
    <n v="93.43"/>
    <x v="0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s v="USD"/>
    <n v="1458518325"/>
    <n v="1456793925"/>
    <b v="0"/>
    <n v="31"/>
    <b v="1"/>
    <x v="6"/>
    <n v="110.97"/>
    <x v="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D"/>
    <n v="1442805076"/>
    <n v="1440213076"/>
    <b v="0"/>
    <n v="84"/>
    <b v="1"/>
    <x v="6"/>
    <n v="71.790000000000006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1"/>
    <s v="GBP"/>
    <n v="1464801169"/>
    <n v="1462209169"/>
    <b v="0"/>
    <n v="130"/>
    <b v="1"/>
    <x v="6"/>
    <n v="29.26"/>
    <x v="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D"/>
    <n v="1410601041"/>
    <n v="1406713041"/>
    <b v="0"/>
    <n v="12"/>
    <b v="1"/>
    <x v="6"/>
    <n v="1000"/>
    <x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1"/>
    <s v="GBP"/>
    <n v="1438966800"/>
    <n v="1436278344"/>
    <b v="0"/>
    <n v="23"/>
    <b v="1"/>
    <x v="6"/>
    <n v="74.349999999999994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D"/>
    <n v="1487347500"/>
    <n v="1484715366"/>
    <b v="0"/>
    <n v="158"/>
    <b v="1"/>
    <x v="6"/>
    <n v="63.83"/>
    <x v="0"/>
    <x v="1"/>
    <x v="6"/>
  </r>
  <r>
    <n v="528"/>
    <s v="Devastated No Matter What"/>
    <s v="A Festival Backed Production of a Full-Length Play."/>
    <n v="1150"/>
    <n v="1330"/>
    <n v="116"/>
    <x v="0"/>
    <s v="USD"/>
    <n v="1434921600"/>
    <n v="1433109907"/>
    <b v="0"/>
    <n v="30"/>
    <b v="1"/>
    <x v="6"/>
    <n v="44.33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5"/>
    <s v="CAD"/>
    <n v="1484110800"/>
    <n v="1482281094"/>
    <b v="0"/>
    <n v="18"/>
    <b v="1"/>
    <x v="6"/>
    <n v="86.94"/>
    <x v="0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D"/>
    <n v="1435111200"/>
    <n v="1433254268"/>
    <b v="0"/>
    <n v="29"/>
    <b v="1"/>
    <x v="6"/>
    <n v="126.55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D"/>
    <n v="1481957940"/>
    <n v="1478050429"/>
    <b v="0"/>
    <n v="31"/>
    <b v="1"/>
    <x v="6"/>
    <n v="129.03"/>
    <x v="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D"/>
    <n v="1463098208"/>
    <n v="1460506208"/>
    <b v="0"/>
    <n v="173"/>
    <b v="1"/>
    <x v="6"/>
    <n v="71.239999999999995"/>
    <x v="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s v="GBP"/>
    <n v="1463394365"/>
    <n v="1461320765"/>
    <b v="0"/>
    <n v="17"/>
    <b v="1"/>
    <x v="6"/>
    <n v="117.88"/>
    <x v="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0"/>
    <s v="NOK"/>
    <n v="1446418800"/>
    <n v="1443036470"/>
    <b v="0"/>
    <n v="48"/>
    <b v="1"/>
    <x v="6"/>
    <n v="327.08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s v="GBP"/>
    <n v="1483707905"/>
    <n v="1481115905"/>
    <b v="0"/>
    <n v="59"/>
    <b v="1"/>
    <x v="6"/>
    <n v="34.75"/>
    <x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s v="GBP"/>
    <n v="1438624800"/>
    <n v="1435133807"/>
    <b v="0"/>
    <n v="39"/>
    <b v="1"/>
    <x v="6"/>
    <n v="100.06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D"/>
    <n v="1446665191"/>
    <n v="1444069591"/>
    <b v="0"/>
    <n v="59"/>
    <b v="1"/>
    <x v="6"/>
    <n v="40.85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D"/>
    <n v="1463166263"/>
    <n v="1460574263"/>
    <b v="0"/>
    <n v="60"/>
    <b v="1"/>
    <x v="6"/>
    <n v="252.02"/>
    <x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s v="GBP"/>
    <n v="1467681107"/>
    <n v="1465866707"/>
    <b v="0"/>
    <n v="20"/>
    <b v="1"/>
    <x v="6"/>
    <n v="25.16"/>
    <x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s v="USD"/>
    <n v="1423078606"/>
    <n v="1420486606"/>
    <b v="0"/>
    <n v="1"/>
    <b v="0"/>
    <x v="7"/>
    <n v="1"/>
    <x v="2"/>
    <x v="2"/>
    <x v="7"/>
  </r>
  <r>
    <n v="541"/>
    <s v="Deviations"/>
    <s v="A website dedicated to local Kink Communities; to find others with matching interests and bring them together."/>
    <n v="4500"/>
    <n v="25"/>
    <n v="1"/>
    <x v="0"/>
    <s v="USD"/>
    <n v="1446080834"/>
    <n v="1443488834"/>
    <b v="0"/>
    <n v="1"/>
    <b v="0"/>
    <x v="7"/>
    <n v="25"/>
    <x v="2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s v="USD"/>
    <n v="1462293716"/>
    <n v="1457113316"/>
    <b v="0"/>
    <n v="1"/>
    <b v="0"/>
    <x v="7"/>
    <n v="1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D"/>
    <n v="1414807962"/>
    <n v="1412215962"/>
    <b v="0"/>
    <n v="2"/>
    <b v="0"/>
    <x v="7"/>
    <n v="35"/>
    <x v="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s v="USD"/>
    <n v="1467647160"/>
    <n v="1465055160"/>
    <b v="0"/>
    <n v="2"/>
    <b v="0"/>
    <x v="7"/>
    <n v="3"/>
    <x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6"/>
    <s v="EUR"/>
    <n v="1447600389"/>
    <n v="1444140789"/>
    <b v="0"/>
    <n v="34"/>
    <b v="0"/>
    <x v="7"/>
    <n v="402.71"/>
    <x v="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s v="USD"/>
    <n v="1445097715"/>
    <n v="1441209715"/>
    <b v="0"/>
    <n v="2"/>
    <b v="0"/>
    <x v="7"/>
    <n v="26"/>
    <x v="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P"/>
    <n v="1455122564"/>
    <n v="1452530564"/>
    <b v="0"/>
    <n v="0"/>
    <b v="0"/>
    <x v="7"/>
    <s v="N/A"/>
    <x v="2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P"/>
    <n v="1446154848"/>
    <n v="1443562848"/>
    <b v="0"/>
    <n v="1"/>
    <b v="0"/>
    <x v="7"/>
    <n v="9"/>
    <x v="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P"/>
    <n v="1436368622"/>
    <n v="1433776622"/>
    <b v="0"/>
    <n v="8"/>
    <b v="0"/>
    <x v="7"/>
    <n v="8.5"/>
    <x v="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5"/>
    <s v="CAD"/>
    <n v="1485838800"/>
    <n v="1484756245"/>
    <b v="0"/>
    <n v="4"/>
    <b v="0"/>
    <x v="7"/>
    <n v="8.75"/>
    <x v="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s v="USD"/>
    <n v="1438451580"/>
    <n v="1434609424"/>
    <b v="0"/>
    <n v="28"/>
    <b v="0"/>
    <x v="7"/>
    <n v="135.04"/>
    <x v="2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5"/>
    <s v="CAD"/>
    <n v="1452350896"/>
    <n v="1447166896"/>
    <b v="0"/>
    <n v="0"/>
    <b v="0"/>
    <x v="7"/>
    <s v="N/A"/>
    <x v="2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0"/>
    <s v="USD"/>
    <n v="1415988991"/>
    <n v="1413393391"/>
    <b v="0"/>
    <n v="6"/>
    <b v="0"/>
    <x v="7"/>
    <n v="20.5"/>
    <x v="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s v="USD"/>
    <n v="1413735972"/>
    <n v="1411143972"/>
    <b v="0"/>
    <n v="22"/>
    <b v="0"/>
    <x v="7"/>
    <n v="64.36"/>
    <x v="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P"/>
    <n v="1465720143"/>
    <n v="1463128143"/>
    <b v="0"/>
    <n v="0"/>
    <b v="0"/>
    <x v="7"/>
    <s v="N/A"/>
    <x v="2"/>
    <x v="2"/>
    <x v="7"/>
  </r>
  <r>
    <n v="556"/>
    <s v="Braille Academy"/>
    <s v="An educational platform for learning Unified English Braille Code"/>
    <n v="8000"/>
    <n v="200"/>
    <n v="3"/>
    <x v="0"/>
    <s v="USD"/>
    <n v="1452112717"/>
    <n v="1449520717"/>
    <b v="0"/>
    <n v="1"/>
    <b v="0"/>
    <x v="7"/>
    <n v="200"/>
    <x v="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2"/>
    <s v="EUR"/>
    <n v="1480721803"/>
    <n v="1478126203"/>
    <b v="0"/>
    <n v="20"/>
    <b v="0"/>
    <x v="7"/>
    <n v="68.3"/>
    <x v="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s v="USD"/>
    <n v="1427227905"/>
    <n v="1424639505"/>
    <b v="0"/>
    <n v="0"/>
    <b v="0"/>
    <x v="7"/>
    <s v="N/A"/>
    <x v="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s v="USD"/>
    <n v="1449989260"/>
    <n v="1447397260"/>
    <b v="0"/>
    <n v="1"/>
    <b v="0"/>
    <x v="7"/>
    <n v="50"/>
    <x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5"/>
    <s v="CAD"/>
    <n v="1418841045"/>
    <n v="1416249045"/>
    <b v="0"/>
    <n v="3"/>
    <b v="0"/>
    <x v="7"/>
    <n v="4"/>
    <x v="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s v="USD"/>
    <n v="1445874513"/>
    <n v="1442850513"/>
    <b v="0"/>
    <n v="2"/>
    <b v="0"/>
    <x v="7"/>
    <n v="27.5"/>
    <x v="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9"/>
    <s v="EUR"/>
    <n v="1482052815"/>
    <n v="1479460815"/>
    <b v="0"/>
    <n v="0"/>
    <b v="0"/>
    <x v="7"/>
    <s v="N/A"/>
    <x v="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D"/>
    <n v="1424137247"/>
    <n v="1421545247"/>
    <b v="0"/>
    <n v="2"/>
    <b v="0"/>
    <x v="7"/>
    <n v="34"/>
    <x v="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6"/>
    <s v="EUR"/>
    <n v="1457822275"/>
    <n v="1455230275"/>
    <b v="0"/>
    <n v="1"/>
    <b v="0"/>
    <x v="7"/>
    <n v="1"/>
    <x v="2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P"/>
    <n v="1436554249"/>
    <n v="1433962249"/>
    <b v="0"/>
    <n v="0"/>
    <b v="0"/>
    <x v="7"/>
    <s v="N/A"/>
    <x v="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s v="USD"/>
    <n v="1468513533"/>
    <n v="1465921533"/>
    <b v="0"/>
    <n v="1"/>
    <b v="0"/>
    <x v="7"/>
    <n v="1"/>
    <x v="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s v="USD"/>
    <n v="1420143194"/>
    <n v="1417551194"/>
    <b v="0"/>
    <n v="0"/>
    <b v="0"/>
    <x v="7"/>
    <s v="N/A"/>
    <x v="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4"/>
    <s v="NZD"/>
    <n v="1452942000"/>
    <n v="1449785223"/>
    <b v="0"/>
    <n v="5"/>
    <b v="0"/>
    <x v="7"/>
    <n v="49"/>
    <x v="2"/>
    <x v="2"/>
    <x v="7"/>
  </r>
  <r>
    <n v="569"/>
    <s v="Mioti"/>
    <s v="Mioti is an indie game marketplace that doubles as a community for developers to join networks and discuss projects."/>
    <n v="2500"/>
    <n v="20"/>
    <n v="1"/>
    <x v="5"/>
    <s v="CAD"/>
    <n v="1451679612"/>
    <n v="1449087612"/>
    <b v="0"/>
    <n v="1"/>
    <b v="0"/>
    <x v="7"/>
    <n v="20"/>
    <x v="2"/>
    <x v="2"/>
    <x v="7"/>
  </r>
  <r>
    <n v="570"/>
    <s v="Relaunching in May"/>
    <s v="Humans have AM/FM/Satellite radio, kids have radio Disney, pets have DogCatRadio."/>
    <n v="85000"/>
    <n v="142"/>
    <n v="0"/>
    <x v="0"/>
    <s v="USD"/>
    <n v="1455822569"/>
    <n v="1453230569"/>
    <b v="0"/>
    <n v="1"/>
    <b v="0"/>
    <x v="7"/>
    <n v="142"/>
    <x v="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0"/>
    <s v="USD"/>
    <n v="1437969540"/>
    <n v="1436297723"/>
    <b v="0"/>
    <n v="2"/>
    <b v="0"/>
    <x v="7"/>
    <n v="53"/>
    <x v="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s v="USD"/>
    <n v="1446660688"/>
    <n v="1444065088"/>
    <b v="0"/>
    <n v="0"/>
    <b v="0"/>
    <x v="7"/>
    <s v="N/A"/>
    <x v="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s v="USD"/>
    <n v="1421543520"/>
    <n v="1416445931"/>
    <b v="0"/>
    <n v="9"/>
    <b v="0"/>
    <x v="7"/>
    <n v="38.44"/>
    <x v="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P"/>
    <n v="1476873507"/>
    <n v="1474281507"/>
    <b v="0"/>
    <n v="4"/>
    <b v="0"/>
    <x v="7"/>
    <n v="20"/>
    <x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2"/>
    <s v="EUR"/>
    <n v="1434213443"/>
    <n v="1431621443"/>
    <b v="0"/>
    <n v="4"/>
    <b v="0"/>
    <x v="7"/>
    <n v="64.75"/>
    <x v="2"/>
    <x v="2"/>
    <x v="7"/>
  </r>
  <r>
    <n v="576"/>
    <s v="Uthtopia"/>
    <s v="UthTopia Is a social media organization that believes in positive online usage, youth mentorship, and youth empowerment."/>
    <n v="80000"/>
    <n v="1"/>
    <n v="0"/>
    <x v="0"/>
    <s v="USD"/>
    <n v="1427537952"/>
    <n v="1422357552"/>
    <b v="0"/>
    <n v="1"/>
    <b v="0"/>
    <x v="7"/>
    <n v="1"/>
    <x v="2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0"/>
    <s v="USD"/>
    <n v="1463753302"/>
    <n v="1458569302"/>
    <b v="0"/>
    <n v="1"/>
    <b v="0"/>
    <x v="7"/>
    <n v="10"/>
    <x v="2"/>
    <x v="2"/>
    <x v="7"/>
  </r>
  <r>
    <n v="578"/>
    <s v="weBuy Crowdsourced Shopping"/>
    <s v="weBuy trade built on technology and Crowd Sourced Power"/>
    <n v="125000"/>
    <n v="14"/>
    <n v="0"/>
    <x v="1"/>
    <s v="GBP"/>
    <n v="1441633993"/>
    <n v="1439560393"/>
    <b v="0"/>
    <n v="7"/>
    <b v="0"/>
    <x v="7"/>
    <n v="2"/>
    <x v="2"/>
    <x v="2"/>
    <x v="7"/>
  </r>
  <r>
    <n v="579"/>
    <s v="Course: Learn Cryptography"/>
    <s v="Learn classic and public key cryptography with a full proof-of-concept system in JavaScript."/>
    <n v="12000"/>
    <n v="175"/>
    <n v="1"/>
    <x v="0"/>
    <s v="USD"/>
    <n v="1419539223"/>
    <n v="1416947223"/>
    <b v="0"/>
    <n v="5"/>
    <b v="0"/>
    <x v="7"/>
    <n v="35"/>
    <x v="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s v="USD"/>
    <n v="1474580867"/>
    <n v="1471988867"/>
    <b v="0"/>
    <n v="1"/>
    <b v="0"/>
    <x v="7"/>
    <n v="1"/>
    <x v="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s v="USD"/>
    <n v="1438474704"/>
    <n v="1435882704"/>
    <b v="0"/>
    <n v="0"/>
    <b v="0"/>
    <x v="7"/>
    <s v="N/A"/>
    <x v="2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s v="USD"/>
    <n v="1426442400"/>
    <n v="1424454319"/>
    <b v="0"/>
    <n v="0"/>
    <b v="0"/>
    <x v="7"/>
    <s v="N/A"/>
    <x v="2"/>
    <x v="2"/>
    <x v="7"/>
  </r>
  <r>
    <n v="583"/>
    <s v="HackersArchive.com"/>
    <s v="HackersArchive.com will help rid the web of viruses and scams found everywhere else you look!"/>
    <n v="9000"/>
    <n v="1"/>
    <n v="0"/>
    <x v="0"/>
    <s v="USD"/>
    <n v="1426800687"/>
    <n v="1424212287"/>
    <b v="0"/>
    <n v="1"/>
    <b v="0"/>
    <x v="7"/>
    <n v="1"/>
    <x v="2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0"/>
    <s v="USD"/>
    <n v="1426522316"/>
    <n v="1423933916"/>
    <b v="0"/>
    <n v="2"/>
    <b v="0"/>
    <x v="7"/>
    <n v="5"/>
    <x v="2"/>
    <x v="2"/>
    <x v="7"/>
  </r>
  <r>
    <n v="585"/>
    <s v="Link Card"/>
    <s v="SAVE UP TO 40% WHEN YOU SPEND!_x000a__x000a_PRE-ORDER YOUR LINK CARD TODAY"/>
    <n v="9000"/>
    <n v="0"/>
    <n v="0"/>
    <x v="1"/>
    <s v="GBP"/>
    <n v="1448928000"/>
    <n v="1444123377"/>
    <b v="0"/>
    <n v="0"/>
    <b v="0"/>
    <x v="7"/>
    <s v="N/A"/>
    <x v="2"/>
    <x v="2"/>
    <x v="7"/>
  </r>
  <r>
    <n v="586"/>
    <s v="Employ College 2K"/>
    <s v="Employ College is a movement for companies to hire college graduates from their respected institutions."/>
    <n v="10000"/>
    <n v="56"/>
    <n v="1"/>
    <x v="0"/>
    <s v="USD"/>
    <n v="1424032207"/>
    <n v="1421440207"/>
    <b v="0"/>
    <n v="4"/>
    <b v="0"/>
    <x v="7"/>
    <n v="14"/>
    <x v="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5"/>
    <s v="CAD"/>
    <n v="1429207833"/>
    <n v="1426615833"/>
    <b v="0"/>
    <n v="7"/>
    <b v="0"/>
    <x v="7"/>
    <n v="389.29"/>
    <x v="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3"/>
    <s v="EUR"/>
    <n v="1479410886"/>
    <n v="1474223286"/>
    <b v="0"/>
    <n v="2"/>
    <b v="0"/>
    <x v="7"/>
    <n v="150.5"/>
    <x v="2"/>
    <x v="2"/>
    <x v="7"/>
  </r>
  <r>
    <n v="589"/>
    <s v="Get Neighborly"/>
    <s v="Services closer than you think..."/>
    <n v="7500"/>
    <n v="1"/>
    <n v="0"/>
    <x v="0"/>
    <s v="USD"/>
    <n v="1436366699"/>
    <n v="1435070699"/>
    <b v="0"/>
    <n v="1"/>
    <b v="0"/>
    <x v="7"/>
    <n v="1"/>
    <x v="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P"/>
    <n v="1454936460"/>
    <n v="1452259131"/>
    <b v="0"/>
    <n v="9"/>
    <b v="0"/>
    <x v="7"/>
    <n v="24.78"/>
    <x v="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s v="USD"/>
    <n v="1437570130"/>
    <n v="1434978130"/>
    <b v="0"/>
    <n v="2"/>
    <b v="0"/>
    <x v="7"/>
    <n v="30.5"/>
    <x v="2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0"/>
    <s v="USD"/>
    <n v="1417584860"/>
    <n v="1414992860"/>
    <b v="0"/>
    <n v="1"/>
    <b v="0"/>
    <x v="7"/>
    <n v="250"/>
    <x v="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P"/>
    <n v="1428333345"/>
    <n v="1425744945"/>
    <b v="0"/>
    <n v="7"/>
    <b v="0"/>
    <x v="7"/>
    <n v="16.43"/>
    <x v="2"/>
    <x v="2"/>
    <x v="7"/>
  </r>
  <r>
    <n v="594"/>
    <s v="Unleashed Fitness"/>
    <s v="Creating a fitness site that will change the fitness game forever!"/>
    <n v="25000"/>
    <n v="26"/>
    <n v="0"/>
    <x v="0"/>
    <s v="USD"/>
    <n v="1460832206"/>
    <n v="1458240206"/>
    <b v="0"/>
    <n v="2"/>
    <b v="0"/>
    <x v="7"/>
    <n v="13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0"/>
    <s v="USD"/>
    <n v="1430703638"/>
    <n v="1426815638"/>
    <b v="0"/>
    <n v="8"/>
    <b v="0"/>
    <x v="7"/>
    <n v="53.25"/>
    <x v="2"/>
    <x v="2"/>
    <x v="7"/>
  </r>
  <r>
    <n v="596"/>
    <s v="DigitaliBook free library"/>
    <s v="We present digitaibook,com site which can become a free electronic library with your help,"/>
    <n v="20000"/>
    <n v="6"/>
    <n v="0"/>
    <x v="0"/>
    <s v="USD"/>
    <n v="1478122292"/>
    <n v="1475530292"/>
    <b v="0"/>
    <n v="2"/>
    <b v="0"/>
    <x v="7"/>
    <n v="3"/>
    <x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s v="USD"/>
    <n v="1469980800"/>
    <n v="1466787335"/>
    <b v="0"/>
    <n v="2"/>
    <b v="0"/>
    <x v="7"/>
    <n v="10"/>
    <x v="2"/>
    <x v="2"/>
    <x v="7"/>
  </r>
  <r>
    <n v="598"/>
    <s v="Goals not creeds"/>
    <s v="This is a project to create a crowd-funding site for Urantia Book readers worldwide."/>
    <n v="2500"/>
    <n v="850"/>
    <n v="34"/>
    <x v="0"/>
    <s v="USD"/>
    <n v="1417737781"/>
    <n v="1415145781"/>
    <b v="0"/>
    <n v="7"/>
    <b v="0"/>
    <x v="7"/>
    <n v="121.43"/>
    <x v="2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0"/>
    <s v="USD"/>
    <n v="1425827760"/>
    <n v="1423769402"/>
    <b v="0"/>
    <n v="2"/>
    <b v="0"/>
    <x v="7"/>
    <n v="15.5"/>
    <x v="2"/>
    <x v="2"/>
    <x v="7"/>
  </r>
  <r>
    <n v="600"/>
    <s v="Anaheim California here we come but we need your help."/>
    <s v="Science Technology Engineering and Math + youth = a brighter tomorrow."/>
    <n v="5000"/>
    <n v="100"/>
    <n v="2"/>
    <x v="0"/>
    <s v="USD"/>
    <n v="1431198562"/>
    <n v="1426014562"/>
    <b v="0"/>
    <n v="1"/>
    <b v="0"/>
    <x v="7"/>
    <n v="100"/>
    <x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5"/>
    <s v="CAD"/>
    <n v="1419626139"/>
    <n v="1417034139"/>
    <b v="0"/>
    <n v="6"/>
    <b v="0"/>
    <x v="7"/>
    <n v="23.33"/>
    <x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D"/>
    <n v="1434654215"/>
    <n v="1432062215"/>
    <b v="0"/>
    <n v="0"/>
    <b v="0"/>
    <x v="7"/>
    <s v="N/A"/>
    <x v="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D"/>
    <n v="1408029623"/>
    <n v="1405437623"/>
    <b v="0"/>
    <n v="13"/>
    <b v="0"/>
    <x v="7"/>
    <n v="45.39"/>
    <x v="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D"/>
    <n v="1409187056"/>
    <n v="1406595056"/>
    <b v="0"/>
    <n v="0"/>
    <b v="0"/>
    <x v="7"/>
    <s v="N/A"/>
    <x v="1"/>
    <x v="2"/>
    <x v="7"/>
  </r>
  <r>
    <n v="605"/>
    <s v="Teach Your Parents iPad (Canceled)"/>
    <s v="An iPad support care package for your parents / seniors."/>
    <n v="5000"/>
    <n v="131"/>
    <n v="3"/>
    <x v="0"/>
    <s v="USD"/>
    <n v="1440318908"/>
    <n v="1436430908"/>
    <b v="0"/>
    <n v="8"/>
    <b v="0"/>
    <x v="7"/>
    <n v="16.38"/>
    <x v="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9"/>
    <s v="EUR"/>
    <n v="1432479600"/>
    <n v="1428507409"/>
    <b v="0"/>
    <n v="1"/>
    <b v="0"/>
    <x v="7"/>
    <n v="10"/>
    <x v="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D"/>
    <n v="1448225336"/>
    <n v="1445629736"/>
    <b v="0"/>
    <n v="0"/>
    <b v="0"/>
    <x v="7"/>
    <s v="N/A"/>
    <x v="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D"/>
    <n v="1434405980"/>
    <n v="1431813980"/>
    <b v="0"/>
    <n v="5"/>
    <b v="0"/>
    <x v="7"/>
    <n v="292.2"/>
    <x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P"/>
    <n v="1448761744"/>
    <n v="1446166144"/>
    <b v="0"/>
    <n v="1"/>
    <b v="0"/>
    <x v="7"/>
    <n v="5"/>
    <x v="1"/>
    <x v="2"/>
    <x v="7"/>
  </r>
  <r>
    <n v="610"/>
    <s v="UniteChrist (Canceled)"/>
    <s v="We are creating a Christian social network to empower, educate, and connect Christians all over the world."/>
    <n v="13803"/>
    <n v="0"/>
    <n v="0"/>
    <x v="0"/>
    <s v="USD"/>
    <n v="1429732586"/>
    <n v="1427140586"/>
    <b v="0"/>
    <n v="0"/>
    <b v="0"/>
    <x v="7"/>
    <s v="N/A"/>
    <x v="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6"/>
    <s v="EUR"/>
    <n v="1453210037"/>
    <n v="1448026037"/>
    <b v="0"/>
    <n v="0"/>
    <b v="0"/>
    <x v="7"/>
    <s v="N/A"/>
    <x v="1"/>
    <x v="2"/>
    <x v="7"/>
  </r>
  <r>
    <n v="612"/>
    <s v="Web Streaming 2.0 (Canceled)"/>
    <s v="A Fast and Reliable new Web platform to stream videos from Internet"/>
    <n v="10000"/>
    <n v="0"/>
    <n v="0"/>
    <x v="13"/>
    <s v="EUR"/>
    <n v="1472777146"/>
    <n v="1470185146"/>
    <b v="0"/>
    <n v="0"/>
    <b v="0"/>
    <x v="7"/>
    <s v="N/A"/>
    <x v="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D"/>
    <n v="1443675540"/>
    <n v="1441022120"/>
    <b v="0"/>
    <n v="121"/>
    <b v="0"/>
    <x v="7"/>
    <n v="105.93"/>
    <x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D"/>
    <n v="1466731740"/>
    <n v="1464139740"/>
    <b v="0"/>
    <n v="0"/>
    <b v="0"/>
    <x v="7"/>
    <s v="N/A"/>
    <x v="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4"/>
    <s v="NZD"/>
    <n v="1443149759"/>
    <n v="1440557759"/>
    <b v="0"/>
    <n v="0"/>
    <b v="0"/>
    <x v="7"/>
    <s v="N/A"/>
    <x v="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6"/>
    <s v="EUR"/>
    <n v="1488013307"/>
    <n v="1485421307"/>
    <b v="0"/>
    <n v="0"/>
    <b v="0"/>
    <x v="7"/>
    <s v="N/A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P"/>
    <n v="1431072843"/>
    <n v="1427184843"/>
    <b v="0"/>
    <n v="3"/>
    <b v="0"/>
    <x v="7"/>
    <n v="20"/>
    <x v="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D"/>
    <n v="1449689203"/>
    <n v="1447097203"/>
    <b v="0"/>
    <n v="0"/>
    <b v="0"/>
    <x v="7"/>
    <s v="N/A"/>
    <x v="1"/>
    <x v="2"/>
    <x v="7"/>
  </r>
  <r>
    <n v="619"/>
    <s v="Big Data (Canceled)"/>
    <s v="Big Data Sets for researchers interested in improving the quality of life."/>
    <n v="2500000"/>
    <n v="1"/>
    <n v="0"/>
    <x v="0"/>
    <s v="USD"/>
    <n v="1416933390"/>
    <n v="1411745790"/>
    <b v="0"/>
    <n v="1"/>
    <b v="0"/>
    <x v="7"/>
    <n v="1"/>
    <x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5"/>
    <s v="CAD"/>
    <n v="1408986738"/>
    <n v="1405098738"/>
    <b v="0"/>
    <n v="1"/>
    <b v="0"/>
    <x v="7"/>
    <n v="300"/>
    <x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D"/>
    <n v="1467934937"/>
    <n v="1465342937"/>
    <b v="0"/>
    <n v="3"/>
    <b v="0"/>
    <x v="7"/>
    <n v="87"/>
    <x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D"/>
    <n v="1467398138"/>
    <n v="1465670138"/>
    <b v="0"/>
    <n v="9"/>
    <b v="0"/>
    <x v="7"/>
    <n v="37.89"/>
    <x v="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s v="AUD"/>
    <n v="1432771997"/>
    <n v="1430179997"/>
    <b v="0"/>
    <n v="0"/>
    <b v="0"/>
    <x v="7"/>
    <s v="N/A"/>
    <x v="1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D"/>
    <n v="1431647041"/>
    <n v="1429055041"/>
    <b v="0"/>
    <n v="0"/>
    <b v="0"/>
    <x v="7"/>
    <s v="N/A"/>
    <x v="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5"/>
    <s v="CAD"/>
    <n v="1490560177"/>
    <n v="1487971777"/>
    <b v="0"/>
    <n v="0"/>
    <b v="0"/>
    <x v="7"/>
    <s v="N/A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D"/>
    <n v="1439644920"/>
    <n v="1436793939"/>
    <b v="0"/>
    <n v="39"/>
    <b v="0"/>
    <x v="7"/>
    <n v="111.41"/>
    <x v="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1"/>
    <s v="SEK"/>
    <n v="1457996400"/>
    <n v="1452842511"/>
    <b v="0"/>
    <n v="1"/>
    <b v="0"/>
    <x v="7"/>
    <n v="90"/>
    <x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D"/>
    <n v="1405269457"/>
    <n v="1402677457"/>
    <b v="0"/>
    <n v="0"/>
    <b v="0"/>
    <x v="7"/>
    <s v="N/A"/>
    <x v="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s v="AUD"/>
    <n v="1463239108"/>
    <n v="1460647108"/>
    <b v="0"/>
    <n v="3"/>
    <b v="0"/>
    <x v="7"/>
    <n v="116.67"/>
    <x v="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D"/>
    <n v="1441516200"/>
    <n v="1438959121"/>
    <b v="0"/>
    <n v="1"/>
    <b v="0"/>
    <x v="7"/>
    <n v="10"/>
    <x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5"/>
    <s v="CAD"/>
    <n v="1464460329"/>
    <n v="1461954729"/>
    <b v="0"/>
    <n v="9"/>
    <b v="0"/>
    <x v="7"/>
    <n v="76.67"/>
    <x v="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9"/>
    <s v="EUR"/>
    <n v="1448470165"/>
    <n v="1445874565"/>
    <b v="0"/>
    <n v="0"/>
    <b v="0"/>
    <x v="7"/>
    <s v="N/A"/>
    <x v="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D"/>
    <n v="1466204400"/>
    <n v="1463469062"/>
    <b v="0"/>
    <n v="25"/>
    <b v="0"/>
    <x v="7"/>
    <n v="49.8"/>
    <x v="1"/>
    <x v="2"/>
    <x v="7"/>
  </r>
  <r>
    <n v="634"/>
    <s v="pitchtograndma (Canceled)"/>
    <s v="We help companies to explain what they do in simple, grandma-would-understand terms."/>
    <n v="5000"/>
    <n v="1"/>
    <n v="0"/>
    <x v="0"/>
    <s v="USD"/>
    <n v="1424989029"/>
    <n v="1422397029"/>
    <b v="0"/>
    <n v="1"/>
    <b v="0"/>
    <x v="7"/>
    <n v="1"/>
    <x v="1"/>
    <x v="2"/>
    <x v="7"/>
  </r>
  <r>
    <n v="635"/>
    <s v="Pleero, A Technology Team Building Website (Canceled)"/>
    <s v="Network used for building technology development teams."/>
    <n v="25000"/>
    <n v="2"/>
    <n v="0"/>
    <x v="0"/>
    <s v="USD"/>
    <n v="1428804762"/>
    <n v="1426212762"/>
    <b v="0"/>
    <n v="1"/>
    <b v="0"/>
    <x v="7"/>
    <n v="2"/>
    <x v="1"/>
    <x v="2"/>
    <x v="7"/>
  </r>
  <r>
    <n v="636"/>
    <s v="Keto Advice (Canceled)"/>
    <s v="With no central location for keto knowledge, keto advice will be a community run knowledge base."/>
    <n v="2000"/>
    <n v="4"/>
    <n v="0"/>
    <x v="1"/>
    <s v="GBP"/>
    <n v="1433587620"/>
    <n v="1430996150"/>
    <b v="0"/>
    <n v="1"/>
    <b v="0"/>
    <x v="7"/>
    <n v="4"/>
    <x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P"/>
    <n v="1488063840"/>
    <n v="1485558318"/>
    <b v="0"/>
    <n v="0"/>
    <b v="0"/>
    <x v="7"/>
    <s v="N/A"/>
    <x v="1"/>
    <x v="2"/>
    <x v="7"/>
  </r>
  <r>
    <n v="638"/>
    <s v="W (Canceled)"/>
    <s v="O0"/>
    <n v="200000"/>
    <n v="18"/>
    <n v="0"/>
    <x v="12"/>
    <s v="EUR"/>
    <n v="1490447662"/>
    <n v="1485267262"/>
    <b v="0"/>
    <n v="6"/>
    <b v="0"/>
    <x v="7"/>
    <n v="3"/>
    <x v="1"/>
    <x v="2"/>
    <x v="7"/>
  </r>
  <r>
    <n v="639"/>
    <s v="Kids Educational Social Media Site (Canceled)"/>
    <s v="Development of a Safe and Educational Social Media site for kids."/>
    <n v="1000000"/>
    <n v="1"/>
    <n v="0"/>
    <x v="0"/>
    <s v="USD"/>
    <n v="1413208795"/>
    <n v="1408024795"/>
    <b v="0"/>
    <n v="1"/>
    <b v="0"/>
    <x v="7"/>
    <n v="1"/>
    <x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6"/>
    <s v="EUR"/>
    <n v="1480028400"/>
    <n v="1478685915"/>
    <b v="0"/>
    <n v="2"/>
    <b v="1"/>
    <x v="8"/>
    <n v="50.5"/>
    <x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D"/>
    <n v="1439473248"/>
    <n v="1436881248"/>
    <b v="0"/>
    <n v="315"/>
    <b v="1"/>
    <x v="8"/>
    <n v="151.32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2"/>
    <s v="EUR"/>
    <n v="1439998674"/>
    <n v="1436888274"/>
    <b v="0"/>
    <n v="2174"/>
    <b v="1"/>
    <x v="8"/>
    <n v="134.36000000000001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D"/>
    <n v="1433085875"/>
    <n v="1428333875"/>
    <b v="0"/>
    <n v="152"/>
    <b v="1"/>
    <x v="8"/>
    <n v="174.03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D"/>
    <n v="1414544400"/>
    <n v="1410883139"/>
    <b v="0"/>
    <n v="1021"/>
    <b v="1"/>
    <x v="8"/>
    <n v="73.489999999999995"/>
    <x v="0"/>
    <x v="2"/>
    <x v="8"/>
  </r>
  <r>
    <n v="645"/>
    <s v="Carbon Fiber Collar Stays"/>
    <s v="Ever wanted to own something made out of carbon fiber? Now you can!"/>
    <n v="2000"/>
    <n v="5574"/>
    <n v="279"/>
    <x v="0"/>
    <s v="USD"/>
    <n v="1470962274"/>
    <n v="1468370274"/>
    <b v="0"/>
    <n v="237"/>
    <b v="1"/>
    <x v="8"/>
    <n v="23.52"/>
    <x v="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D"/>
    <n v="1407788867"/>
    <n v="1405196867"/>
    <b v="0"/>
    <n v="27"/>
    <b v="1"/>
    <x v="8"/>
    <n v="39.07"/>
    <x v="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5"/>
    <s v="CAD"/>
    <n v="1458235549"/>
    <n v="1455647149"/>
    <b v="0"/>
    <n v="17"/>
    <b v="1"/>
    <x v="8"/>
    <n v="125.94"/>
    <x v="0"/>
    <x v="2"/>
    <x v="8"/>
  </r>
  <r>
    <n v="648"/>
    <s v="Audio Jacket"/>
    <s v="Get ready for the next product that you canâ€™t live without"/>
    <n v="35000"/>
    <n v="44388"/>
    <n v="127"/>
    <x v="0"/>
    <s v="USD"/>
    <n v="1413304708"/>
    <n v="1410280708"/>
    <b v="0"/>
    <n v="27"/>
    <b v="1"/>
    <x v="8"/>
    <n v="1644"/>
    <x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D"/>
    <n v="1410904413"/>
    <n v="1409090013"/>
    <b v="0"/>
    <n v="82"/>
    <b v="1"/>
    <x v="8"/>
    <n v="42.67"/>
    <x v="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D"/>
    <n v="1418953984"/>
    <n v="1413766384"/>
    <b v="0"/>
    <n v="48"/>
    <b v="1"/>
    <x v="8"/>
    <n v="35.130000000000003"/>
    <x v="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D"/>
    <n v="1418430311"/>
    <n v="1415838311"/>
    <b v="0"/>
    <n v="105"/>
    <b v="1"/>
    <x v="8"/>
    <n v="239.35"/>
    <x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D"/>
    <n v="1480613650"/>
    <n v="1478018050"/>
    <b v="0"/>
    <n v="28"/>
    <b v="1"/>
    <x v="8"/>
    <n v="107.64"/>
    <x v="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D"/>
    <n v="1440082240"/>
    <n v="1436885440"/>
    <b v="0"/>
    <n v="1107"/>
    <b v="1"/>
    <x v="8"/>
    <n v="95.83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D"/>
    <n v="1436396313"/>
    <n v="1433804313"/>
    <b v="0"/>
    <n v="1013"/>
    <b v="1"/>
    <x v="8"/>
    <n v="31.66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D"/>
    <n v="1426197512"/>
    <n v="1423609112"/>
    <b v="0"/>
    <n v="274"/>
    <b v="1"/>
    <x v="8"/>
    <n v="42.89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D"/>
    <n v="1460917119"/>
    <n v="1455736719"/>
    <b v="0"/>
    <n v="87"/>
    <b v="1"/>
    <x v="8"/>
    <n v="122.74"/>
    <x v="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D"/>
    <n v="1450901872"/>
    <n v="1448309872"/>
    <b v="0"/>
    <n v="99"/>
    <b v="1"/>
    <x v="8"/>
    <n v="190.45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D"/>
    <n v="1437933600"/>
    <n v="1435117889"/>
    <b v="0"/>
    <n v="276"/>
    <b v="1"/>
    <x v="8"/>
    <n v="109.34"/>
    <x v="0"/>
    <x v="2"/>
    <x v="8"/>
  </r>
  <r>
    <n v="659"/>
    <s v="Lulu Watch Designs - Apple Watch"/>
    <s v="Sync up your lifestyle"/>
    <n v="3000"/>
    <n v="3017"/>
    <n v="101"/>
    <x v="0"/>
    <s v="USD"/>
    <n v="1440339295"/>
    <n v="1437747295"/>
    <b v="0"/>
    <n v="21"/>
    <b v="1"/>
    <x v="8"/>
    <n v="143.66999999999999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s v="USD"/>
    <n v="1415558879"/>
    <n v="1412963279"/>
    <b v="0"/>
    <n v="18"/>
    <b v="0"/>
    <x v="8"/>
    <n v="84.94"/>
    <x v="2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0"/>
    <s v="USD"/>
    <n v="1477236559"/>
    <n v="1474644559"/>
    <b v="0"/>
    <n v="9"/>
    <b v="0"/>
    <x v="8"/>
    <n v="10.56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0"/>
    <s v="USD"/>
    <n v="1421404247"/>
    <n v="1418812247"/>
    <b v="0"/>
    <n v="4"/>
    <b v="0"/>
    <x v="8"/>
    <n v="39"/>
    <x v="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8"/>
    <s v="DKK"/>
    <n v="1437250456"/>
    <n v="1434658456"/>
    <b v="0"/>
    <n v="7"/>
    <b v="0"/>
    <x v="8"/>
    <n v="100"/>
    <x v="2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0"/>
    <s v="USD"/>
    <n v="1428940775"/>
    <n v="1426348775"/>
    <b v="0"/>
    <n v="29"/>
    <b v="0"/>
    <x v="8"/>
    <n v="31.17"/>
    <x v="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s v="USD"/>
    <n v="1484327061"/>
    <n v="1479143061"/>
    <b v="0"/>
    <n v="12"/>
    <b v="0"/>
    <x v="8"/>
    <n v="155.33000000000001"/>
    <x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0"/>
    <s v="USD"/>
    <n v="1408305498"/>
    <n v="1405713498"/>
    <b v="0"/>
    <n v="4"/>
    <b v="0"/>
    <x v="8"/>
    <n v="2"/>
    <x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3"/>
    <s v="EUR"/>
    <n v="1477731463"/>
    <n v="1474275463"/>
    <b v="0"/>
    <n v="28"/>
    <b v="0"/>
    <x v="8"/>
    <n v="178.93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s v="USD"/>
    <n v="1431374222"/>
    <n v="1427486222"/>
    <b v="0"/>
    <n v="25"/>
    <b v="0"/>
    <x v="8"/>
    <n v="27.36"/>
    <x v="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11"/>
    <s v="SEK"/>
    <n v="1467817258"/>
    <n v="1465225258"/>
    <b v="0"/>
    <n v="28"/>
    <b v="0"/>
    <x v="8"/>
    <n v="1536.25"/>
    <x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3"/>
    <s v="EUR"/>
    <n v="1466323800"/>
    <n v="1463418120"/>
    <b v="0"/>
    <n v="310"/>
    <b v="0"/>
    <x v="8"/>
    <n v="85"/>
    <x v="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s v="USD"/>
    <n v="1421208000"/>
    <n v="1418315852"/>
    <b v="0"/>
    <n v="15"/>
    <b v="0"/>
    <x v="8"/>
    <n v="788.53"/>
    <x v="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s v="USD"/>
    <n v="1420088340"/>
    <n v="1417410964"/>
    <b v="0"/>
    <n v="215"/>
    <b v="0"/>
    <x v="8"/>
    <n v="50.3"/>
    <x v="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s v="USD"/>
    <n v="1409602217"/>
    <n v="1405714217"/>
    <b v="0"/>
    <n v="3"/>
    <b v="0"/>
    <x v="8"/>
    <n v="68.33"/>
    <x v="2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0"/>
    <s v="USD"/>
    <n v="1407811627"/>
    <n v="1402627627"/>
    <b v="0"/>
    <n v="2"/>
    <b v="0"/>
    <x v="8"/>
    <n v="7.5"/>
    <x v="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s v="USD"/>
    <n v="1420095540"/>
    <n v="1417558804"/>
    <b v="0"/>
    <n v="26"/>
    <b v="0"/>
    <x v="8"/>
    <n v="34.270000000000003"/>
    <x v="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5"/>
    <s v="CAD"/>
    <n v="1423333581"/>
    <n v="1420741581"/>
    <b v="0"/>
    <n v="24"/>
    <b v="0"/>
    <x v="8"/>
    <n v="61.29"/>
    <x v="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3"/>
    <s v="EUR"/>
    <n v="1467106895"/>
    <n v="1463218895"/>
    <b v="0"/>
    <n v="96"/>
    <b v="0"/>
    <x v="8"/>
    <n v="133.25"/>
    <x v="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s v="USD"/>
    <n v="1463821338"/>
    <n v="1461229338"/>
    <b v="0"/>
    <n v="17"/>
    <b v="0"/>
    <x v="8"/>
    <n v="65.180000000000007"/>
    <x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s v="USD"/>
    <n v="1472920909"/>
    <n v="1467736909"/>
    <b v="0"/>
    <n v="94"/>
    <b v="0"/>
    <x v="8"/>
    <n v="93.9"/>
    <x v="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s v="USD"/>
    <n v="1410955331"/>
    <n v="1407931331"/>
    <b v="0"/>
    <n v="129"/>
    <b v="0"/>
    <x v="8"/>
    <n v="150.65"/>
    <x v="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s v="USD"/>
    <n v="1477509604"/>
    <n v="1474917604"/>
    <b v="0"/>
    <n v="1"/>
    <b v="0"/>
    <x v="8"/>
    <n v="1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0"/>
    <s v="USD"/>
    <n v="1489512122"/>
    <n v="1486923722"/>
    <b v="0"/>
    <n v="4"/>
    <b v="0"/>
    <x v="8"/>
    <n v="13.25"/>
    <x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s v="USD"/>
    <n v="1477949764"/>
    <n v="1474493764"/>
    <b v="0"/>
    <n v="3"/>
    <b v="0"/>
    <x v="8"/>
    <n v="99.33"/>
    <x v="2"/>
    <x v="2"/>
    <x v="8"/>
  </r>
  <r>
    <n v="684"/>
    <s v="Arcus Motion Analyzer | The Versatile Smart Ring"/>
    <s v="Arcus gives your fingers super powers."/>
    <n v="320000"/>
    <n v="23948"/>
    <n v="7"/>
    <x v="0"/>
    <s v="USD"/>
    <n v="1406257200"/>
    <n v="1403176891"/>
    <b v="0"/>
    <n v="135"/>
    <b v="0"/>
    <x v="8"/>
    <n v="177.39"/>
    <x v="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s v="USD"/>
    <n v="1421095672"/>
    <n v="1417207672"/>
    <b v="0"/>
    <n v="10"/>
    <b v="0"/>
    <x v="8"/>
    <n v="55.3"/>
    <x v="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13"/>
    <s v="EUR"/>
    <n v="1438618170"/>
    <n v="1436026170"/>
    <b v="0"/>
    <n v="0"/>
    <b v="0"/>
    <x v="8"/>
    <s v="N/A"/>
    <x v="2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4"/>
    <s v="MXN"/>
    <n v="1486317653"/>
    <n v="1481133653"/>
    <b v="0"/>
    <n v="6"/>
    <b v="0"/>
    <x v="8"/>
    <n v="591.66999999999996"/>
    <x v="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s v="USD"/>
    <n v="1444876253"/>
    <n v="1442284253"/>
    <b v="0"/>
    <n v="36"/>
    <b v="0"/>
    <x v="8"/>
    <n v="405.5"/>
    <x v="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s v="USD"/>
    <n v="1481173140"/>
    <n v="1478016097"/>
    <b v="0"/>
    <n v="336"/>
    <b v="0"/>
    <x v="8"/>
    <n v="343.15"/>
    <x v="2"/>
    <x v="2"/>
    <x v="8"/>
  </r>
  <r>
    <n v="690"/>
    <s v="BLOXSHIELD"/>
    <s v="A radiation shield for your fitness tracker, smartwatch or other wearable smart device"/>
    <n v="20000"/>
    <n v="2468"/>
    <n v="12"/>
    <x v="0"/>
    <s v="USD"/>
    <n v="1473400800"/>
    <n v="1469718841"/>
    <b v="0"/>
    <n v="34"/>
    <b v="0"/>
    <x v="8"/>
    <n v="72.59"/>
    <x v="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s v="USD"/>
    <n v="1435711246"/>
    <n v="1433292046"/>
    <b v="0"/>
    <n v="10"/>
    <b v="0"/>
    <x v="8"/>
    <n v="26"/>
    <x v="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P"/>
    <n v="1482397263"/>
    <n v="1479805263"/>
    <b v="0"/>
    <n v="201"/>
    <b v="0"/>
    <x v="8"/>
    <n v="6.5"/>
    <x v="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0"/>
    <s v="USD"/>
    <n v="1430421827"/>
    <n v="1427829827"/>
    <b v="0"/>
    <n v="296"/>
    <b v="0"/>
    <x v="8"/>
    <n v="119.39"/>
    <x v="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s v="USD"/>
    <n v="1485964559"/>
    <n v="1483372559"/>
    <b v="0"/>
    <n v="7"/>
    <b v="0"/>
    <x v="8"/>
    <n v="84.29"/>
    <x v="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s v="USD"/>
    <n v="1414758620"/>
    <n v="1412166620"/>
    <b v="0"/>
    <n v="7"/>
    <b v="0"/>
    <x v="8"/>
    <n v="90.86"/>
    <x v="2"/>
    <x v="2"/>
    <x v="8"/>
  </r>
  <r>
    <n v="696"/>
    <s v="trustee"/>
    <s v="Show your fidelity by wearing the Trustee rings! Show where you are (at)!"/>
    <n v="175000"/>
    <n v="1"/>
    <n v="0"/>
    <x v="9"/>
    <s v="EUR"/>
    <n v="1406326502"/>
    <n v="1403734502"/>
    <b v="0"/>
    <n v="1"/>
    <b v="0"/>
    <x v="8"/>
    <n v="1"/>
    <x v="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2"/>
    <s v="EUR"/>
    <n v="1454502789"/>
    <n v="1453206789"/>
    <b v="0"/>
    <n v="114"/>
    <b v="0"/>
    <x v="8"/>
    <n v="20.34"/>
    <x v="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s v="USD"/>
    <n v="1411005600"/>
    <n v="1408141245"/>
    <b v="0"/>
    <n v="29"/>
    <b v="0"/>
    <x v="8"/>
    <n v="530.69000000000005"/>
    <x v="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s v="USD"/>
    <n v="1385136000"/>
    <n v="1381923548"/>
    <b v="0"/>
    <n v="890"/>
    <b v="0"/>
    <x v="8"/>
    <n v="120.39"/>
    <x v="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UR"/>
    <n v="1484065881"/>
    <n v="1481473881"/>
    <b v="0"/>
    <n v="31"/>
    <b v="0"/>
    <x v="8"/>
    <n v="13"/>
    <x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P"/>
    <n v="1406130880"/>
    <n v="1403538880"/>
    <b v="0"/>
    <n v="21"/>
    <b v="0"/>
    <x v="8"/>
    <n v="291.33"/>
    <x v="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s v="USD"/>
    <n v="1480011987"/>
    <n v="1477416387"/>
    <b v="0"/>
    <n v="37"/>
    <b v="0"/>
    <x v="8"/>
    <n v="124.92"/>
    <x v="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s v="USD"/>
    <n v="1485905520"/>
    <n v="1481150949"/>
    <b v="0"/>
    <n v="7"/>
    <b v="0"/>
    <x v="8"/>
    <n v="119.57"/>
    <x v="2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5"/>
    <s v="CAD"/>
    <n v="1487565468"/>
    <n v="1482381468"/>
    <b v="0"/>
    <n v="4"/>
    <b v="0"/>
    <x v="8"/>
    <n v="120.25"/>
    <x v="2"/>
    <x v="2"/>
    <x v="8"/>
  </r>
  <r>
    <n v="705"/>
    <s v="SomnoScope"/>
    <s v="The closest thing ever to the Holy Grail of wearables technology"/>
    <n v="100000"/>
    <n v="977"/>
    <n v="1"/>
    <x v="9"/>
    <s v="EUR"/>
    <n v="1484999278"/>
    <n v="1482407278"/>
    <b v="0"/>
    <n v="5"/>
    <b v="0"/>
    <x v="8"/>
    <n v="195.4"/>
    <x v="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UR"/>
    <n v="1481740740"/>
    <n v="1478130783"/>
    <b v="0"/>
    <n v="0"/>
    <b v="0"/>
    <x v="8"/>
    <s v="N/A"/>
    <x v="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P"/>
    <n v="1483286127"/>
    <n v="1479830127"/>
    <b v="0"/>
    <n v="456"/>
    <b v="0"/>
    <x v="8"/>
    <n v="117.7"/>
    <x v="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P"/>
    <n v="1410616600"/>
    <n v="1405432600"/>
    <b v="0"/>
    <n v="369"/>
    <b v="0"/>
    <x v="8"/>
    <n v="23.95"/>
    <x v="2"/>
    <x v="2"/>
    <x v="8"/>
  </r>
  <r>
    <n v="709"/>
    <s v="lumiglove"/>
    <s v="A &quot;handheld&quot; light, which eases the way you illuminate objects and/or paths."/>
    <n v="15000"/>
    <n v="61"/>
    <n v="0"/>
    <x v="0"/>
    <s v="USD"/>
    <n v="1417741159"/>
    <n v="1415149159"/>
    <b v="0"/>
    <n v="2"/>
    <b v="0"/>
    <x v="8"/>
    <n v="30.5"/>
    <x v="2"/>
    <x v="2"/>
    <x v="8"/>
  </r>
  <r>
    <n v="710"/>
    <s v="Hate York Shirt 2.0"/>
    <s v="Shirts, so technologically advanced, they connect mentally to their audience upon sight."/>
    <n v="1200"/>
    <n v="0"/>
    <n v="0"/>
    <x v="5"/>
    <s v="CAD"/>
    <n v="1408495440"/>
    <n v="1405640302"/>
    <b v="0"/>
    <n v="0"/>
    <b v="0"/>
    <x v="8"/>
    <s v="N/A"/>
    <x v="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9"/>
    <s v="EUR"/>
    <n v="1481716868"/>
    <n v="1478257268"/>
    <b v="0"/>
    <n v="338"/>
    <b v="0"/>
    <x v="8"/>
    <n v="99.97"/>
    <x v="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s v="USD"/>
    <n v="1455466832"/>
    <n v="1452874832"/>
    <b v="0"/>
    <n v="4"/>
    <b v="0"/>
    <x v="8"/>
    <n v="26.25"/>
    <x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3"/>
    <s v="EUR"/>
    <n v="1465130532"/>
    <n v="1462538532"/>
    <b v="0"/>
    <n v="1"/>
    <b v="0"/>
    <x v="8"/>
    <n v="199"/>
    <x v="2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0"/>
    <s v="USD"/>
    <n v="1488308082"/>
    <n v="1483124082"/>
    <b v="0"/>
    <n v="28"/>
    <b v="0"/>
    <x v="8"/>
    <n v="80.319999999999993"/>
    <x v="2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0"/>
    <s v="USD"/>
    <n v="1446693040"/>
    <n v="1443233440"/>
    <b v="0"/>
    <n v="12"/>
    <b v="0"/>
    <x v="8"/>
    <n v="115.75"/>
    <x v="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s v="USD"/>
    <n v="1417392000"/>
    <n v="1414511307"/>
    <b v="0"/>
    <n v="16"/>
    <b v="0"/>
    <x v="8"/>
    <n v="44.69"/>
    <x v="2"/>
    <x v="2"/>
    <x v="8"/>
  </r>
  <r>
    <n v="717"/>
    <s v="cool air belt"/>
    <s v="Cool air flowing under clothing keeps you cool."/>
    <n v="100000"/>
    <n v="305"/>
    <n v="0"/>
    <x v="0"/>
    <s v="USD"/>
    <n v="1409949002"/>
    <n v="1407357002"/>
    <b v="0"/>
    <n v="4"/>
    <b v="0"/>
    <x v="8"/>
    <n v="76.25"/>
    <x v="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s v="USD"/>
    <n v="1487397540"/>
    <n v="1484684247"/>
    <b v="0"/>
    <n v="4"/>
    <b v="0"/>
    <x v="8"/>
    <n v="22.5"/>
    <x v="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s v="USD"/>
    <n v="1456189076"/>
    <n v="1454979476"/>
    <b v="0"/>
    <n v="10"/>
    <b v="0"/>
    <x v="8"/>
    <n v="19.399999999999999"/>
    <x v="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D"/>
    <n v="1327851291"/>
    <n v="1325432091"/>
    <b v="0"/>
    <n v="41"/>
    <b v="1"/>
    <x v="9"/>
    <n v="66.709999999999994"/>
    <x v="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D"/>
    <n v="1406900607"/>
    <n v="1403012607"/>
    <b v="0"/>
    <n v="119"/>
    <b v="1"/>
    <x v="9"/>
    <n v="84.14"/>
    <x v="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D"/>
    <n v="1333909178"/>
    <n v="1331320778"/>
    <b v="0"/>
    <n v="153"/>
    <b v="1"/>
    <x v="9"/>
    <n v="215.73"/>
    <x v="0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s v="USD"/>
    <n v="1438228740"/>
    <n v="1435606549"/>
    <b v="0"/>
    <n v="100"/>
    <b v="1"/>
    <x v="9"/>
    <n v="54.69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D"/>
    <n v="1309447163"/>
    <n v="1306855163"/>
    <b v="0"/>
    <n v="143"/>
    <b v="1"/>
    <x v="9"/>
    <n v="51.63"/>
    <x v="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D"/>
    <n v="1450018912"/>
    <n v="1447426912"/>
    <b v="0"/>
    <n v="140"/>
    <b v="1"/>
    <x v="9"/>
    <n v="143.36000000000001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D"/>
    <n v="1365728487"/>
    <n v="1363136487"/>
    <b v="0"/>
    <n v="35"/>
    <b v="1"/>
    <x v="9"/>
    <n v="72.430000000000007"/>
    <x v="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D"/>
    <n v="1358198400"/>
    <n v="1354580949"/>
    <b v="0"/>
    <n v="149"/>
    <b v="1"/>
    <x v="9"/>
    <n v="36.53"/>
    <x v="0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D"/>
    <n v="1313957157"/>
    <n v="1310069157"/>
    <b v="0"/>
    <n v="130"/>
    <b v="1"/>
    <x v="9"/>
    <n v="60.9"/>
    <x v="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D"/>
    <n v="1348028861"/>
    <n v="1342844861"/>
    <b v="0"/>
    <n v="120"/>
    <b v="1"/>
    <x v="9"/>
    <n v="43.55"/>
    <x v="0"/>
    <x v="3"/>
    <x v="9"/>
  </r>
  <r>
    <n v="730"/>
    <s v="Encyclopedia of Surfing"/>
    <s v="A Massive but Cheerful Online Digital Archive of Surfing"/>
    <n v="20000"/>
    <n v="26438"/>
    <n v="132"/>
    <x v="0"/>
    <s v="USD"/>
    <n v="1323280391"/>
    <n v="1320688391"/>
    <b v="0"/>
    <n v="265"/>
    <b v="1"/>
    <x v="9"/>
    <n v="99.77"/>
    <x v="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D"/>
    <n v="1327212000"/>
    <n v="1322852747"/>
    <b v="0"/>
    <n v="71"/>
    <b v="1"/>
    <x v="9"/>
    <n v="88.73"/>
    <x v="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s v="GBP"/>
    <n v="1380449461"/>
    <n v="1375265461"/>
    <b v="0"/>
    <n v="13"/>
    <b v="1"/>
    <x v="9"/>
    <n v="4.92"/>
    <x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s v="GBP"/>
    <n v="1387533892"/>
    <n v="1384941892"/>
    <b v="0"/>
    <n v="169"/>
    <b v="1"/>
    <x v="9"/>
    <n v="17.82"/>
    <x v="0"/>
    <x v="3"/>
    <x v="9"/>
  </r>
  <r>
    <n v="734"/>
    <s v="Sideswiped"/>
    <s v="Sideswiped is my story of growing in and trusting God through the mess and mysteries of life."/>
    <n v="8500"/>
    <n v="10670"/>
    <n v="126"/>
    <x v="5"/>
    <s v="CAD"/>
    <n v="1431147600"/>
    <n v="1428465420"/>
    <b v="0"/>
    <n v="57"/>
    <b v="1"/>
    <x v="9"/>
    <n v="187.19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D"/>
    <n v="1417653540"/>
    <n v="1414975346"/>
    <b v="0"/>
    <n v="229"/>
    <b v="1"/>
    <x v="9"/>
    <n v="234.81"/>
    <x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D"/>
    <n v="1385009940"/>
    <n v="1383327440"/>
    <b v="0"/>
    <n v="108"/>
    <b v="1"/>
    <x v="9"/>
    <n v="105.05"/>
    <x v="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D"/>
    <n v="1392408000"/>
    <n v="1390890987"/>
    <b v="0"/>
    <n v="108"/>
    <b v="1"/>
    <x v="9"/>
    <n v="56.67"/>
    <x v="0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s v="USD"/>
    <n v="1417409940"/>
    <n v="1414765794"/>
    <b v="0"/>
    <n v="41"/>
    <b v="1"/>
    <x v="9"/>
    <n v="39.049999999999997"/>
    <x v="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D"/>
    <n v="1407758629"/>
    <n v="1404907429"/>
    <b v="0"/>
    <n v="139"/>
    <b v="1"/>
    <x v="9"/>
    <n v="68.349999999999994"/>
    <x v="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D"/>
    <n v="1434857482"/>
    <n v="1433647882"/>
    <b v="0"/>
    <n v="19"/>
    <b v="1"/>
    <x v="9"/>
    <n v="169.58"/>
    <x v="0"/>
    <x v="3"/>
    <x v="9"/>
  </r>
  <r>
    <n v="741"/>
    <s v="reVILNA: the vilna ghetto project"/>
    <s v="A revolutionary digital mapping project of the Vilna Ghetto"/>
    <n v="13000"/>
    <n v="13293.8"/>
    <n v="102"/>
    <x v="0"/>
    <s v="USD"/>
    <n v="1370964806"/>
    <n v="1367940806"/>
    <b v="0"/>
    <n v="94"/>
    <b v="1"/>
    <x v="9"/>
    <n v="141.41999999999999"/>
    <x v="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D"/>
    <n v="1395435712"/>
    <n v="1392847312"/>
    <b v="0"/>
    <n v="23"/>
    <b v="1"/>
    <x v="9"/>
    <n v="67.39"/>
    <x v="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D"/>
    <n v="1334610000"/>
    <n v="1332435685"/>
    <b v="0"/>
    <n v="15"/>
    <b v="1"/>
    <x v="9"/>
    <n v="54.27"/>
    <x v="0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s v="USD"/>
    <n v="1355439503"/>
    <n v="1352847503"/>
    <b v="0"/>
    <n v="62"/>
    <b v="1"/>
    <x v="9"/>
    <n v="82.52"/>
    <x v="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D"/>
    <n v="1367588645"/>
    <n v="1364996645"/>
    <b v="0"/>
    <n v="74"/>
    <b v="1"/>
    <x v="9"/>
    <n v="53.73"/>
    <x v="0"/>
    <x v="3"/>
    <x v="9"/>
  </r>
  <r>
    <n v="746"/>
    <s v="Attention: People With Body Parts"/>
    <s v="This is a book of letters. Letters to our body parts."/>
    <n v="2987"/>
    <n v="3318"/>
    <n v="111"/>
    <x v="0"/>
    <s v="USD"/>
    <n v="1348372740"/>
    <n v="1346806909"/>
    <b v="0"/>
    <n v="97"/>
    <b v="1"/>
    <x v="9"/>
    <n v="34.21"/>
    <x v="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9"/>
    <s v="EUR"/>
    <n v="1421319240"/>
    <n v="1418649019"/>
    <b v="0"/>
    <n v="55"/>
    <b v="1"/>
    <x v="9"/>
    <n v="127.33"/>
    <x v="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D"/>
    <n v="1407701966"/>
    <n v="1405109966"/>
    <b v="0"/>
    <n v="44"/>
    <b v="1"/>
    <x v="9"/>
    <n v="45.57"/>
    <x v="0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D"/>
    <n v="1485642930"/>
    <n v="1483050930"/>
    <b v="0"/>
    <n v="110"/>
    <b v="1"/>
    <x v="9"/>
    <n v="95.96"/>
    <x v="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D"/>
    <n v="1361739872"/>
    <n v="1359147872"/>
    <b v="0"/>
    <n v="59"/>
    <b v="1"/>
    <x v="9"/>
    <n v="77.27"/>
    <x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D"/>
    <n v="1312470475"/>
    <n v="1308496075"/>
    <b v="0"/>
    <n v="62"/>
    <b v="1"/>
    <x v="9"/>
    <n v="57.34"/>
    <x v="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s v="AUD"/>
    <n v="1476615600"/>
    <n v="1474884417"/>
    <b v="0"/>
    <n v="105"/>
    <b v="1"/>
    <x v="9"/>
    <n v="53.19"/>
    <x v="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D"/>
    <n v="1423922991"/>
    <n v="1421330991"/>
    <b v="0"/>
    <n v="26"/>
    <b v="1"/>
    <x v="9"/>
    <n v="492.31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D"/>
    <n v="1357408721"/>
    <n v="1354816721"/>
    <b v="0"/>
    <n v="49"/>
    <b v="1"/>
    <x v="9"/>
    <n v="42.35"/>
    <x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D"/>
    <n v="1369010460"/>
    <n v="1366381877"/>
    <b v="0"/>
    <n v="68"/>
    <b v="1"/>
    <x v="9"/>
    <n v="37.47"/>
    <x v="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D"/>
    <n v="1303147459"/>
    <n v="1297880659"/>
    <b v="0"/>
    <n v="22"/>
    <b v="1"/>
    <x v="9"/>
    <n v="37.450000000000003"/>
    <x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D"/>
    <n v="1354756714"/>
    <n v="1353547114"/>
    <b v="0"/>
    <n v="18"/>
    <b v="1"/>
    <x v="9"/>
    <n v="33.06"/>
    <x v="0"/>
    <x v="3"/>
    <x v="9"/>
  </r>
  <r>
    <n v="758"/>
    <s v="Publish Waiting On Humanity"/>
    <s v="I am publishing my book, Waiting on Humanity and need some finishing funds to do so."/>
    <n v="2500"/>
    <n v="2550"/>
    <n v="102"/>
    <x v="0"/>
    <s v="USD"/>
    <n v="1286568268"/>
    <n v="1283976268"/>
    <b v="0"/>
    <n v="19"/>
    <b v="1"/>
    <x v="9"/>
    <n v="134.21"/>
    <x v="0"/>
    <x v="3"/>
    <x v="9"/>
  </r>
  <r>
    <n v="759"/>
    <s v="Wild Ruins"/>
    <s v="Help me search for the lost ruins of the UK. A unique guide to  lesser known and somewhat known ruins of Britain."/>
    <n v="5000"/>
    <n v="5096"/>
    <n v="102"/>
    <x v="1"/>
    <s v="GBP"/>
    <n v="1404892539"/>
    <n v="1401436539"/>
    <b v="0"/>
    <n v="99"/>
    <b v="1"/>
    <x v="9"/>
    <n v="51.47"/>
    <x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s v="USD"/>
    <n v="1480188013"/>
    <n v="1477592413"/>
    <b v="0"/>
    <n v="0"/>
    <b v="0"/>
    <x v="10"/>
    <s v="N/A"/>
    <x v="2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0"/>
    <s v="USD"/>
    <n v="1391364126"/>
    <n v="1388772126"/>
    <b v="0"/>
    <n v="6"/>
    <b v="0"/>
    <x v="10"/>
    <n v="39.17"/>
    <x v="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14"/>
    <s v="MXN"/>
    <n v="1480831200"/>
    <n v="1479328570"/>
    <b v="0"/>
    <n v="0"/>
    <b v="0"/>
    <x v="10"/>
    <s v="N/A"/>
    <x v="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P"/>
    <n v="1376563408"/>
    <n v="1373971408"/>
    <b v="0"/>
    <n v="1"/>
    <b v="0"/>
    <x v="10"/>
    <n v="5"/>
    <x v="2"/>
    <x v="3"/>
    <x v="10"/>
  </r>
  <r>
    <n v="764"/>
    <s v="[JOE]KES"/>
    <s v="[JOE]KES is a book full of over 200 original, sometimes funny, pun-ish Joekes. If you hate the book, use it as a coster!"/>
    <n v="5000"/>
    <n v="0"/>
    <n v="0"/>
    <x v="0"/>
    <s v="USD"/>
    <n v="1441858161"/>
    <n v="1439266161"/>
    <b v="0"/>
    <n v="0"/>
    <b v="0"/>
    <x v="10"/>
    <s v="N/A"/>
    <x v="2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s v="USD"/>
    <n v="1413723684"/>
    <n v="1411131684"/>
    <b v="0"/>
    <n v="44"/>
    <b v="0"/>
    <x v="10"/>
    <n v="57.3"/>
    <x v="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5"/>
    <s v="CAD"/>
    <n v="1424112483"/>
    <n v="1421520483"/>
    <b v="0"/>
    <n v="0"/>
    <b v="0"/>
    <x v="10"/>
    <s v="N/A"/>
    <x v="2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s v="USD"/>
    <n v="1432178810"/>
    <n v="1429586810"/>
    <b v="0"/>
    <n v="3"/>
    <b v="0"/>
    <x v="10"/>
    <n v="59"/>
    <x v="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s v="USD"/>
    <n v="1387169890"/>
    <n v="1384577890"/>
    <b v="0"/>
    <n v="0"/>
    <b v="0"/>
    <x v="10"/>
    <s v="N/A"/>
    <x v="2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s v="USD"/>
    <n v="1388102094"/>
    <n v="1385510094"/>
    <b v="0"/>
    <n v="52"/>
    <b v="0"/>
    <x v="10"/>
    <n v="31.85"/>
    <x v="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s v="USD"/>
    <n v="1361750369"/>
    <n v="1358294369"/>
    <b v="0"/>
    <n v="0"/>
    <b v="0"/>
    <x v="10"/>
    <s v="N/A"/>
    <x v="2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s v="USD"/>
    <n v="1454183202"/>
    <n v="1449863202"/>
    <b v="0"/>
    <n v="1"/>
    <b v="0"/>
    <x v="10"/>
    <n v="10"/>
    <x v="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s v="USD"/>
    <n v="1257047940"/>
    <n v="1252718519"/>
    <b v="0"/>
    <n v="1"/>
    <b v="0"/>
    <x v="10"/>
    <n v="50"/>
    <x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P"/>
    <n v="1431298860"/>
    <n v="1428341985"/>
    <b v="0"/>
    <n v="2"/>
    <b v="0"/>
    <x v="10"/>
    <n v="16"/>
    <x v="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s v="USD"/>
    <n v="1393181018"/>
    <n v="1390589018"/>
    <b v="0"/>
    <n v="9"/>
    <b v="0"/>
    <x v="10"/>
    <n v="39"/>
    <x v="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s v="USD"/>
    <n v="1323998795"/>
    <n v="1321406795"/>
    <b v="0"/>
    <n v="5"/>
    <b v="0"/>
    <x v="10"/>
    <n v="34"/>
    <x v="2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0"/>
    <s v="USD"/>
    <n v="1444539600"/>
    <n v="1441297645"/>
    <b v="0"/>
    <n v="57"/>
    <b v="0"/>
    <x v="10"/>
    <n v="63.12"/>
    <x v="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s v="USD"/>
    <n v="1375313577"/>
    <n v="1372721577"/>
    <b v="0"/>
    <n v="3"/>
    <b v="0"/>
    <x v="10"/>
    <n v="7"/>
    <x v="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s v="USD"/>
    <n v="1398876680"/>
    <n v="1396284680"/>
    <b v="0"/>
    <n v="1"/>
    <b v="0"/>
    <x v="10"/>
    <n v="2"/>
    <x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s v="USD"/>
    <n v="1287115200"/>
    <n v="1284567905"/>
    <b v="0"/>
    <n v="6"/>
    <b v="0"/>
    <x v="10"/>
    <n v="66.67"/>
    <x v="2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D"/>
    <n v="1304439025"/>
    <n v="1301847025"/>
    <b v="0"/>
    <n v="27"/>
    <b v="1"/>
    <x v="11"/>
    <n v="38.520000000000003"/>
    <x v="0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D"/>
    <n v="1370649674"/>
    <n v="1368057674"/>
    <b v="0"/>
    <n v="25"/>
    <b v="1"/>
    <x v="11"/>
    <n v="42.61"/>
    <x v="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D"/>
    <n v="1345918302"/>
    <n v="1343326302"/>
    <b v="0"/>
    <n v="14"/>
    <b v="1"/>
    <x v="11"/>
    <n v="50"/>
    <x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D"/>
    <n v="1335564000"/>
    <n v="1332182049"/>
    <b v="0"/>
    <n v="35"/>
    <b v="1"/>
    <x v="11"/>
    <n v="63.49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D"/>
    <n v="1395023719"/>
    <n v="1391571319"/>
    <b v="0"/>
    <n v="10"/>
    <b v="1"/>
    <x v="11"/>
    <n v="102.5"/>
    <x v="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D"/>
    <n v="1362060915"/>
    <n v="1359468915"/>
    <b v="0"/>
    <n v="29"/>
    <b v="1"/>
    <x v="11"/>
    <n v="31.14"/>
    <x v="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D"/>
    <n v="1336751220"/>
    <n v="1331774434"/>
    <b v="0"/>
    <n v="44"/>
    <b v="1"/>
    <x v="11"/>
    <n v="162.27000000000001"/>
    <x v="0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D"/>
    <n v="1383318226"/>
    <n v="1380726226"/>
    <b v="0"/>
    <n v="17"/>
    <b v="1"/>
    <x v="11"/>
    <n v="80.59"/>
    <x v="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D"/>
    <n v="1341633540"/>
    <n v="1338336588"/>
    <b v="0"/>
    <n v="34"/>
    <b v="1"/>
    <x v="11"/>
    <n v="59.85"/>
    <x v="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D"/>
    <n v="1358755140"/>
    <n v="1357187280"/>
    <b v="0"/>
    <n v="14"/>
    <b v="1"/>
    <x v="11"/>
    <n v="132.86000000000001"/>
    <x v="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D"/>
    <n v="1359680939"/>
    <n v="1357088939"/>
    <b v="0"/>
    <n v="156"/>
    <b v="1"/>
    <x v="11"/>
    <n v="92.55"/>
    <x v="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D"/>
    <n v="1384322340"/>
    <n v="1381430646"/>
    <b v="0"/>
    <n v="128"/>
    <b v="1"/>
    <x v="11"/>
    <n v="60.86"/>
    <x v="0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s v="USD"/>
    <n v="1383861483"/>
    <n v="1381265883"/>
    <b v="0"/>
    <n v="60"/>
    <b v="1"/>
    <x v="11"/>
    <n v="41.85"/>
    <x v="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D"/>
    <n v="1372827540"/>
    <n v="1371491244"/>
    <b v="0"/>
    <n v="32"/>
    <b v="1"/>
    <x v="11"/>
    <n v="88.33"/>
    <x v="0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D"/>
    <n v="1315242360"/>
    <n v="1310438737"/>
    <b v="0"/>
    <n v="53"/>
    <b v="1"/>
    <x v="11"/>
    <n v="158.96"/>
    <x v="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D"/>
    <n v="1333774740"/>
    <n v="1330094566"/>
    <b v="0"/>
    <n v="184"/>
    <b v="1"/>
    <x v="11"/>
    <n v="85.05"/>
    <x v="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D"/>
    <n v="1379279400"/>
    <n v="1376687485"/>
    <b v="0"/>
    <n v="90"/>
    <b v="1"/>
    <x v="11"/>
    <n v="112.61"/>
    <x v="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D"/>
    <n v="1335672000"/>
    <n v="1332978688"/>
    <b v="0"/>
    <n v="71"/>
    <b v="1"/>
    <x v="11"/>
    <n v="45.44"/>
    <x v="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D"/>
    <n v="1412086187"/>
    <n v="1409494187"/>
    <b v="0"/>
    <n v="87"/>
    <b v="1"/>
    <x v="11"/>
    <n v="46.22"/>
    <x v="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D"/>
    <n v="1335542446"/>
    <n v="1332950446"/>
    <b v="0"/>
    <n v="28"/>
    <b v="1"/>
    <x v="11"/>
    <n v="178.61"/>
    <x v="0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1"/>
    <s v="GBP"/>
    <n v="1410431054"/>
    <n v="1407839054"/>
    <b v="0"/>
    <n v="56"/>
    <b v="1"/>
    <x v="11"/>
    <n v="40.75"/>
    <x v="0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s v="USD"/>
    <n v="1309547120"/>
    <n v="1306955120"/>
    <b v="0"/>
    <n v="51"/>
    <b v="1"/>
    <x v="11"/>
    <n v="43.73"/>
    <x v="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D"/>
    <n v="1347854700"/>
    <n v="1343867524"/>
    <b v="0"/>
    <n v="75"/>
    <b v="1"/>
    <x v="11"/>
    <n v="81.069999999999993"/>
    <x v="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D"/>
    <n v="1306630800"/>
    <n v="1304376478"/>
    <b v="0"/>
    <n v="38"/>
    <b v="1"/>
    <x v="11"/>
    <n v="74.61"/>
    <x v="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D"/>
    <n v="1311393540"/>
    <n v="1309919526"/>
    <b v="0"/>
    <n v="18"/>
    <b v="1"/>
    <x v="11"/>
    <n v="305.56"/>
    <x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D"/>
    <n v="1310857200"/>
    <n v="1306525512"/>
    <b v="0"/>
    <n v="54"/>
    <b v="1"/>
    <x v="11"/>
    <n v="58.33"/>
    <x v="0"/>
    <x v="4"/>
    <x v="11"/>
  </r>
  <r>
    <n v="806"/>
    <s v="Golden Animals NEW Album!"/>
    <s v="Help Golden Animals finish their NEW Album!"/>
    <n v="8000"/>
    <n v="8355"/>
    <n v="104"/>
    <x v="0"/>
    <s v="USD"/>
    <n v="1315413339"/>
    <n v="1312821339"/>
    <b v="0"/>
    <n v="71"/>
    <b v="1"/>
    <x v="11"/>
    <n v="117.68"/>
    <x v="0"/>
    <x v="4"/>
    <x v="11"/>
  </r>
  <r>
    <n v="807"/>
    <s v="Sic Vita - New EP Release - 2017"/>
    <s v="Join the Sic Vita family and lend a hand as we create a new album!"/>
    <n v="4000"/>
    <n v="4205"/>
    <n v="105"/>
    <x v="0"/>
    <s v="USD"/>
    <n v="1488333600"/>
    <n v="1485270311"/>
    <b v="0"/>
    <n v="57"/>
    <b v="1"/>
    <x v="11"/>
    <n v="73.77"/>
    <x v="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5"/>
    <s v="CAD"/>
    <n v="1419224340"/>
    <n v="1416363886"/>
    <b v="0"/>
    <n v="43"/>
    <b v="1"/>
    <x v="11"/>
    <n v="104.65"/>
    <x v="0"/>
    <x v="4"/>
    <x v="11"/>
  </r>
  <r>
    <n v="809"/>
    <s v="Peter's New Album!!"/>
    <s v="Acknowledged songwriter looking to record album of new songs to secure a Publishing Contract"/>
    <n v="4000"/>
    <n v="4151"/>
    <n v="104"/>
    <x v="0"/>
    <s v="USD"/>
    <n v="1390161630"/>
    <n v="1387569630"/>
    <b v="0"/>
    <n v="52"/>
    <b v="1"/>
    <x v="11"/>
    <n v="79.83"/>
    <x v="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D"/>
    <n v="1346462462"/>
    <n v="1343870462"/>
    <b v="0"/>
    <n v="27"/>
    <b v="1"/>
    <x v="11"/>
    <n v="58.33"/>
    <x v="0"/>
    <x v="4"/>
    <x v="11"/>
  </r>
  <r>
    <n v="811"/>
    <s v="Love Water Tour"/>
    <s v="We need your financial support to cover the tour costs!  (Sound, lights, travel, stage design)"/>
    <n v="1000"/>
    <n v="1040"/>
    <n v="104"/>
    <x v="0"/>
    <s v="USD"/>
    <n v="1373475120"/>
    <n v="1371569202"/>
    <b v="0"/>
    <n v="12"/>
    <b v="1"/>
    <x v="11"/>
    <n v="86.67"/>
    <x v="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D"/>
    <n v="1362146280"/>
    <n v="1357604752"/>
    <b v="0"/>
    <n v="33"/>
    <b v="1"/>
    <x v="11"/>
    <n v="27.61"/>
    <x v="0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s v="USD"/>
    <n v="1342825365"/>
    <n v="1340233365"/>
    <b v="0"/>
    <n v="96"/>
    <b v="1"/>
    <x v="11"/>
    <n v="25"/>
    <x v="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D"/>
    <n v="1306865040"/>
    <n v="1305568201"/>
    <b v="0"/>
    <n v="28"/>
    <b v="1"/>
    <x v="11"/>
    <n v="45.46"/>
    <x v="0"/>
    <x v="4"/>
    <x v="11"/>
  </r>
  <r>
    <n v="815"/>
    <s v="Some Late Help for The Early Reset"/>
    <s v="Be a part of helping The Early Reset finish their new 7 song EP."/>
    <n v="4000"/>
    <n v="4280"/>
    <n v="107"/>
    <x v="0"/>
    <s v="USD"/>
    <n v="1414879303"/>
    <n v="1412287303"/>
    <b v="0"/>
    <n v="43"/>
    <b v="1"/>
    <x v="11"/>
    <n v="99.53"/>
    <x v="0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D"/>
    <n v="1365489000"/>
    <n v="1362776043"/>
    <b v="0"/>
    <n v="205"/>
    <b v="1"/>
    <x v="11"/>
    <n v="39.31"/>
    <x v="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D"/>
    <n v="1331441940"/>
    <n v="1326810211"/>
    <b v="0"/>
    <n v="23"/>
    <b v="1"/>
    <x v="11"/>
    <n v="89.42"/>
    <x v="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D"/>
    <n v="1344358860"/>
    <n v="1343682681"/>
    <b v="0"/>
    <n v="19"/>
    <b v="1"/>
    <x v="11"/>
    <n v="28.68"/>
    <x v="0"/>
    <x v="4"/>
    <x v="11"/>
  </r>
  <r>
    <n v="819"/>
    <s v="Winter Tour"/>
    <s v="We are touring the Southeast in support of our new EP"/>
    <n v="400"/>
    <n v="435"/>
    <n v="109"/>
    <x v="0"/>
    <s v="USD"/>
    <n v="1387601040"/>
    <n v="1386806254"/>
    <b v="0"/>
    <n v="14"/>
    <b v="1"/>
    <x v="11"/>
    <n v="31.07"/>
    <x v="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D"/>
    <n v="1402290000"/>
    <n v="1399666342"/>
    <b v="0"/>
    <n v="38"/>
    <b v="1"/>
    <x v="11"/>
    <n v="70.55"/>
    <x v="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D"/>
    <n v="1430712060"/>
    <n v="1427753265"/>
    <b v="0"/>
    <n v="78"/>
    <b v="1"/>
    <x v="11"/>
    <n v="224.13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D"/>
    <n v="1349477050"/>
    <n v="1346885050"/>
    <b v="0"/>
    <n v="69"/>
    <b v="1"/>
    <x v="11"/>
    <n v="51.81"/>
    <x v="0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s v="USD"/>
    <n v="1427062852"/>
    <n v="1424474452"/>
    <b v="0"/>
    <n v="33"/>
    <b v="1"/>
    <x v="11"/>
    <n v="43.52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D"/>
    <n v="1271573940"/>
    <n v="1268459318"/>
    <b v="0"/>
    <n v="54"/>
    <b v="1"/>
    <x v="11"/>
    <n v="39.82"/>
    <x v="0"/>
    <x v="4"/>
    <x v="11"/>
  </r>
  <r>
    <n v="825"/>
    <s v="KILL FREEMAN"/>
    <s v="Kickstarting Kill Freeman independently. Help fund the New Record, Video and Live Shows."/>
    <n v="12500"/>
    <n v="12554"/>
    <n v="100"/>
    <x v="0"/>
    <s v="USD"/>
    <n v="1351495284"/>
    <n v="1349335284"/>
    <b v="0"/>
    <n v="99"/>
    <b v="1"/>
    <x v="11"/>
    <n v="126.81"/>
    <x v="0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D"/>
    <n v="1332719730"/>
    <n v="1330908930"/>
    <b v="0"/>
    <n v="49"/>
    <b v="1"/>
    <x v="11"/>
    <n v="113.88"/>
    <x v="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D"/>
    <n v="1329248940"/>
    <n v="1326972107"/>
    <b v="0"/>
    <n v="11"/>
    <b v="1"/>
    <x v="11"/>
    <n v="28.18"/>
    <x v="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D"/>
    <n v="1340641440"/>
    <n v="1339549982"/>
    <b v="0"/>
    <n v="38"/>
    <b v="1"/>
    <x v="11"/>
    <n v="36.61"/>
    <x v="0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1"/>
    <s v="GBP"/>
    <n v="1468437240"/>
    <n v="1463253240"/>
    <b v="0"/>
    <n v="16"/>
    <b v="1"/>
    <x v="11"/>
    <n v="32.5"/>
    <x v="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D"/>
    <n v="1363952225"/>
    <n v="1361363825"/>
    <b v="0"/>
    <n v="32"/>
    <b v="1"/>
    <x v="11"/>
    <n v="60.66"/>
    <x v="0"/>
    <x v="4"/>
    <x v="11"/>
  </r>
  <r>
    <n v="831"/>
    <s v="Let The 7Horse Run!"/>
    <s v="7Horse is a new band with a self-funded album and a show they want to rock in your town!"/>
    <n v="1500"/>
    <n v="3500"/>
    <n v="233"/>
    <x v="0"/>
    <s v="USD"/>
    <n v="1335540694"/>
    <n v="1332948694"/>
    <b v="0"/>
    <n v="20"/>
    <b v="1"/>
    <x v="11"/>
    <n v="175"/>
    <x v="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D"/>
    <n v="1327133580"/>
    <n v="1321978335"/>
    <b v="0"/>
    <n v="154"/>
    <b v="1"/>
    <x v="11"/>
    <n v="97.99"/>
    <x v="0"/>
    <x v="4"/>
    <x v="11"/>
  </r>
  <r>
    <n v="833"/>
    <s v="Ragman Rolls"/>
    <s v="This is an American rock album."/>
    <n v="6000"/>
    <n v="6100"/>
    <n v="102"/>
    <x v="0"/>
    <s v="USD"/>
    <n v="1397941475"/>
    <n v="1395349475"/>
    <b v="0"/>
    <n v="41"/>
    <b v="1"/>
    <x v="11"/>
    <n v="148.78"/>
    <x v="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D"/>
    <n v="1372651140"/>
    <n v="1369770292"/>
    <b v="0"/>
    <n v="75"/>
    <b v="1"/>
    <x v="11"/>
    <n v="96.08"/>
    <x v="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D"/>
    <n v="1337396400"/>
    <n v="1333709958"/>
    <b v="0"/>
    <n v="40"/>
    <b v="1"/>
    <x v="11"/>
    <n v="58.63"/>
    <x v="0"/>
    <x v="4"/>
    <x v="11"/>
  </r>
  <r>
    <n v="836"/>
    <s v="DESMADRE Full Album + Press Kit"/>
    <s v="An album you can bring home to mom."/>
    <n v="5000"/>
    <n v="5046.5200000000004"/>
    <n v="101"/>
    <x v="0"/>
    <s v="USD"/>
    <n v="1381108918"/>
    <n v="1378516918"/>
    <b v="0"/>
    <n v="46"/>
    <b v="1"/>
    <x v="11"/>
    <n v="109.71"/>
    <x v="0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D"/>
    <n v="1398988662"/>
    <n v="1396396662"/>
    <b v="0"/>
    <n v="62"/>
    <b v="1"/>
    <x v="11"/>
    <n v="49.11"/>
    <x v="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D"/>
    <n v="1326835985"/>
    <n v="1324243985"/>
    <b v="0"/>
    <n v="61"/>
    <b v="1"/>
    <x v="11"/>
    <n v="47.67"/>
    <x v="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D"/>
    <n v="1348337956"/>
    <n v="1345745956"/>
    <b v="0"/>
    <n v="96"/>
    <b v="1"/>
    <x v="11"/>
    <n v="60.74"/>
    <x v="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D"/>
    <n v="1474694787"/>
    <n v="1472102787"/>
    <b v="0"/>
    <n v="190"/>
    <b v="1"/>
    <x v="12"/>
    <n v="63.38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D"/>
    <n v="1415653663"/>
    <n v="1413058063"/>
    <b v="1"/>
    <n v="94"/>
    <b v="1"/>
    <x v="12"/>
    <n v="53.89"/>
    <x v="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5"/>
    <s v="CAD"/>
    <n v="1381723140"/>
    <n v="1378735983"/>
    <b v="1"/>
    <n v="39"/>
    <b v="1"/>
    <x v="12"/>
    <n v="66.87"/>
    <x v="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D"/>
    <n v="1481184000"/>
    <n v="1479708680"/>
    <b v="0"/>
    <n v="127"/>
    <b v="1"/>
    <x v="12"/>
    <n v="63.1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D"/>
    <n v="1414817940"/>
    <n v="1411489552"/>
    <b v="1"/>
    <n v="159"/>
    <b v="1"/>
    <x v="12"/>
    <n v="36.630000000000003"/>
    <x v="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D"/>
    <n v="1473047940"/>
    <n v="1469595396"/>
    <b v="0"/>
    <n v="177"/>
    <b v="1"/>
    <x v="12"/>
    <n v="34.01"/>
    <x v="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s v="GBP"/>
    <n v="1394460000"/>
    <n v="1393233855"/>
    <b v="0"/>
    <n v="47"/>
    <b v="1"/>
    <x v="12"/>
    <n v="28.55"/>
    <x v="0"/>
    <x v="4"/>
    <x v="12"/>
  </r>
  <r>
    <n v="847"/>
    <s v="CENTROPYMUSIC"/>
    <s v="MUSIC WITH MEANING!  MUSIC THAT MATTERS!!!"/>
    <n v="10"/>
    <n v="10"/>
    <n v="100"/>
    <x v="0"/>
    <s v="USD"/>
    <n v="1436555376"/>
    <n v="1433963376"/>
    <b v="0"/>
    <n v="1"/>
    <b v="1"/>
    <x v="12"/>
    <n v="10"/>
    <x v="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s v="USD"/>
    <n v="1429038033"/>
    <n v="1426446033"/>
    <b v="0"/>
    <n v="16"/>
    <b v="1"/>
    <x v="12"/>
    <n v="18.75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D"/>
    <n v="1426473264"/>
    <n v="1424057664"/>
    <b v="0"/>
    <n v="115"/>
    <b v="1"/>
    <x v="12"/>
    <n v="41.7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D"/>
    <n v="1461560340"/>
    <n v="1458762717"/>
    <b v="0"/>
    <n v="133"/>
    <b v="1"/>
    <x v="12"/>
    <n v="46.67"/>
    <x v="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6"/>
    <s v="EUR"/>
    <n v="1469994300"/>
    <n v="1464815253"/>
    <b v="0"/>
    <n v="70"/>
    <b v="1"/>
    <x v="12"/>
    <n v="37.270000000000003"/>
    <x v="0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s v="USD"/>
    <n v="1477342800"/>
    <n v="1476386395"/>
    <b v="0"/>
    <n v="62"/>
    <b v="1"/>
    <x v="12"/>
    <n v="59.26"/>
    <x v="0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s v="USD"/>
    <n v="1424116709"/>
    <n v="1421524709"/>
    <b v="0"/>
    <n v="10"/>
    <b v="1"/>
    <x v="12"/>
    <n v="30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D"/>
    <n v="1482901546"/>
    <n v="1480309546"/>
    <b v="0"/>
    <n v="499"/>
    <b v="1"/>
    <x v="12"/>
    <n v="65.86"/>
    <x v="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D"/>
    <n v="1469329217"/>
    <n v="1466737217"/>
    <b v="0"/>
    <n v="47"/>
    <b v="1"/>
    <x v="12"/>
    <n v="31.91"/>
    <x v="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2"/>
    <s v="EUR"/>
    <n v="1477422000"/>
    <n v="1472282956"/>
    <b v="0"/>
    <n v="28"/>
    <b v="1"/>
    <x v="12"/>
    <n v="19.46"/>
    <x v="0"/>
    <x v="4"/>
    <x v="12"/>
  </r>
  <r>
    <n v="857"/>
    <s v="A Reason To Breathe - DEBUT ALBUM"/>
    <s v="Modern Post-Hardcore/Electro music (Hardstyle, EDM, Trap, Dubstep, Dembow, House)."/>
    <n v="1200"/>
    <n v="1200"/>
    <n v="100"/>
    <x v="3"/>
    <s v="EUR"/>
    <n v="1448463431"/>
    <n v="1444831031"/>
    <b v="0"/>
    <n v="24"/>
    <b v="1"/>
    <x v="12"/>
    <n v="50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s v="GBP"/>
    <n v="1429138740"/>
    <n v="1426528418"/>
    <b v="0"/>
    <n v="76"/>
    <b v="1"/>
    <x v="12"/>
    <n v="22.74"/>
    <x v="0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s v="USD"/>
    <n v="1433376000"/>
    <n v="1430768468"/>
    <b v="0"/>
    <n v="98"/>
    <b v="1"/>
    <x v="12"/>
    <n v="42.72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s v="USD"/>
    <n v="1385123713"/>
    <n v="1382528113"/>
    <b v="0"/>
    <n v="48"/>
    <b v="0"/>
    <x v="13"/>
    <n v="52.92"/>
    <x v="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s v="USD"/>
    <n v="1474067404"/>
    <n v="1471475404"/>
    <b v="0"/>
    <n v="2"/>
    <b v="0"/>
    <x v="13"/>
    <n v="50.5"/>
    <x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P"/>
    <n v="1384179548"/>
    <n v="1381583948"/>
    <b v="0"/>
    <n v="4"/>
    <b v="0"/>
    <x v="13"/>
    <n v="42.5"/>
    <x v="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0"/>
    <s v="USD"/>
    <n v="1329014966"/>
    <n v="1326422966"/>
    <b v="0"/>
    <n v="5"/>
    <b v="0"/>
    <x v="13"/>
    <n v="18"/>
    <x v="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s v="USD"/>
    <n v="1381917540"/>
    <n v="1379990038"/>
    <b v="0"/>
    <n v="79"/>
    <b v="0"/>
    <x v="13"/>
    <n v="34.18"/>
    <x v="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s v="USD"/>
    <n v="1358361197"/>
    <n v="1353177197"/>
    <b v="0"/>
    <n v="2"/>
    <b v="0"/>
    <x v="13"/>
    <n v="22.5"/>
    <x v="2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0"/>
    <s v="USD"/>
    <n v="1425136200"/>
    <n v="1421853518"/>
    <b v="0"/>
    <n v="11"/>
    <b v="0"/>
    <x v="13"/>
    <n v="58.18"/>
    <x v="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s v="USD"/>
    <n v="1259643540"/>
    <n v="1254450706"/>
    <b v="0"/>
    <n v="11"/>
    <b v="0"/>
    <x v="13"/>
    <n v="109.18"/>
    <x v="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s v="USD"/>
    <n v="1389055198"/>
    <n v="1386463198"/>
    <b v="0"/>
    <n v="1"/>
    <b v="0"/>
    <x v="13"/>
    <n v="50"/>
    <x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s v="USD"/>
    <n v="1365448657"/>
    <n v="1362860257"/>
    <b v="0"/>
    <n v="3"/>
    <b v="0"/>
    <x v="13"/>
    <n v="346.67"/>
    <x v="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P"/>
    <n v="1377995523"/>
    <n v="1375403523"/>
    <b v="0"/>
    <n v="5"/>
    <b v="0"/>
    <x v="13"/>
    <n v="12.4"/>
    <x v="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s v="USD"/>
    <n v="1385735295"/>
    <n v="1383139695"/>
    <b v="0"/>
    <n v="12"/>
    <b v="0"/>
    <x v="13"/>
    <n v="27.08"/>
    <x v="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s v="USD"/>
    <n v="1299786527"/>
    <n v="1295898527"/>
    <b v="0"/>
    <n v="2"/>
    <b v="0"/>
    <x v="13"/>
    <n v="32.5"/>
    <x v="2"/>
    <x v="4"/>
    <x v="13"/>
  </r>
  <r>
    <n v="873"/>
    <s v="The Dreamer-An Original Jazz CD"/>
    <s v="Fall in love with &quot;The Dreamer&quot;, new original music from trumpeter Freddie Dunn!"/>
    <n v="3500"/>
    <n v="45"/>
    <n v="1"/>
    <x v="0"/>
    <s v="USD"/>
    <n v="1352610040"/>
    <n v="1349150440"/>
    <b v="0"/>
    <n v="5"/>
    <b v="0"/>
    <x v="13"/>
    <n v="9"/>
    <x v="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s v="USD"/>
    <n v="1367676034"/>
    <n v="1365084034"/>
    <b v="0"/>
    <n v="21"/>
    <b v="0"/>
    <x v="13"/>
    <n v="34.76"/>
    <x v="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s v="USD"/>
    <n v="1442856131"/>
    <n v="1441128131"/>
    <b v="0"/>
    <n v="0"/>
    <b v="0"/>
    <x v="13"/>
    <s v="N/A"/>
    <x v="2"/>
    <x v="4"/>
    <x v="13"/>
  </r>
  <r>
    <n v="876"/>
    <s v="Sound Of Dobells"/>
    <s v="What was the greatest record shop ever?  DOBELLS!"/>
    <n v="3152"/>
    <n v="1286"/>
    <n v="41"/>
    <x v="1"/>
    <s v="GBP"/>
    <n v="1359978927"/>
    <n v="1357127727"/>
    <b v="0"/>
    <n v="45"/>
    <b v="0"/>
    <x v="13"/>
    <n v="28.58"/>
    <x v="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s v="USD"/>
    <n v="1387479360"/>
    <n v="1384887360"/>
    <b v="0"/>
    <n v="29"/>
    <b v="0"/>
    <x v="13"/>
    <n v="46.59"/>
    <x v="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s v="USD"/>
    <n v="1293082524"/>
    <n v="1290490524"/>
    <b v="0"/>
    <n v="2"/>
    <b v="0"/>
    <x v="13"/>
    <n v="32.5"/>
    <x v="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s v="USD"/>
    <n v="1338321305"/>
    <n v="1336506905"/>
    <b v="0"/>
    <n v="30"/>
    <b v="0"/>
    <x v="13"/>
    <n v="21.47"/>
    <x v="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s v="USD"/>
    <n v="1351582938"/>
    <n v="1348731738"/>
    <b v="0"/>
    <n v="8"/>
    <b v="0"/>
    <x v="14"/>
    <n v="14.13"/>
    <x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s v="USD"/>
    <n v="1326520886"/>
    <n v="1322632886"/>
    <b v="0"/>
    <n v="1"/>
    <b v="0"/>
    <x v="14"/>
    <n v="30"/>
    <x v="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s v="USD"/>
    <n v="1315341550"/>
    <n v="1312490350"/>
    <b v="0"/>
    <n v="14"/>
    <b v="0"/>
    <x v="14"/>
    <n v="21.57"/>
    <x v="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s v="USD"/>
    <n v="1456957635"/>
    <n v="1451773635"/>
    <b v="0"/>
    <n v="24"/>
    <b v="0"/>
    <x v="14"/>
    <n v="83.38"/>
    <x v="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s v="USD"/>
    <n v="1336789860"/>
    <n v="1331666146"/>
    <b v="0"/>
    <n v="2"/>
    <b v="0"/>
    <x v="14"/>
    <n v="10"/>
    <x v="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s v="USD"/>
    <n v="1483137311"/>
    <n v="1481322911"/>
    <b v="0"/>
    <n v="21"/>
    <b v="0"/>
    <x v="14"/>
    <n v="35.71"/>
    <x v="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s v="USD"/>
    <n v="1473972813"/>
    <n v="1471812813"/>
    <b v="0"/>
    <n v="7"/>
    <b v="0"/>
    <x v="14"/>
    <n v="29.29"/>
    <x v="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s v="USD"/>
    <n v="1338159655"/>
    <n v="1335567655"/>
    <b v="0"/>
    <n v="0"/>
    <b v="0"/>
    <x v="14"/>
    <s v="N/A"/>
    <x v="2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s v="USD"/>
    <n v="1314856800"/>
    <n v="1311789885"/>
    <b v="0"/>
    <n v="4"/>
    <b v="0"/>
    <x v="14"/>
    <n v="18"/>
    <x v="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s v="USD"/>
    <n v="1412534943"/>
    <n v="1409942943"/>
    <b v="0"/>
    <n v="32"/>
    <b v="0"/>
    <x v="14"/>
    <n v="73.760000000000005"/>
    <x v="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s v="USD"/>
    <n v="1385055979"/>
    <n v="1382460379"/>
    <b v="0"/>
    <n v="4"/>
    <b v="0"/>
    <x v="14"/>
    <n v="31.25"/>
    <x v="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s v="USD"/>
    <n v="1408581930"/>
    <n v="1405989930"/>
    <b v="0"/>
    <n v="9"/>
    <b v="0"/>
    <x v="14"/>
    <n v="28.89"/>
    <x v="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s v="USD"/>
    <n v="1280635200"/>
    <n v="1273121283"/>
    <b v="0"/>
    <n v="17"/>
    <b v="0"/>
    <x v="14"/>
    <n v="143.82"/>
    <x v="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s v="USD"/>
    <n v="1427920363"/>
    <n v="1425331963"/>
    <b v="0"/>
    <n v="5"/>
    <b v="0"/>
    <x v="14"/>
    <n v="40"/>
    <x v="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s v="USD"/>
    <n v="1465169610"/>
    <n v="1462577610"/>
    <b v="0"/>
    <n v="53"/>
    <b v="0"/>
    <x v="14"/>
    <n v="147.81"/>
    <x v="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s v="USD"/>
    <n v="1287975829"/>
    <n v="1284087829"/>
    <b v="0"/>
    <n v="7"/>
    <b v="0"/>
    <x v="14"/>
    <n v="27.86"/>
    <x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s v="USD"/>
    <n v="1440734400"/>
    <n v="1438549026"/>
    <b v="0"/>
    <n v="72"/>
    <b v="0"/>
    <x v="14"/>
    <n v="44.44"/>
    <x v="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s v="USD"/>
    <n v="1354123908"/>
    <n v="1351528308"/>
    <b v="0"/>
    <n v="0"/>
    <b v="0"/>
    <x v="14"/>
    <s v="N/A"/>
    <x v="2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s v="USD"/>
    <n v="1326651110"/>
    <n v="1322763110"/>
    <b v="0"/>
    <n v="2"/>
    <b v="0"/>
    <x v="14"/>
    <n v="35"/>
    <x v="2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0"/>
    <s v="USD"/>
    <n v="1306549362"/>
    <n v="1302661362"/>
    <b v="0"/>
    <n v="8"/>
    <b v="0"/>
    <x v="14"/>
    <n v="35"/>
    <x v="2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0"/>
    <s v="USD"/>
    <n v="1459365802"/>
    <n v="1456777402"/>
    <b v="0"/>
    <n v="2"/>
    <b v="0"/>
    <x v="13"/>
    <n v="10.5"/>
    <x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s v="USD"/>
    <n v="1276024260"/>
    <n v="1272050914"/>
    <b v="0"/>
    <n v="0"/>
    <b v="0"/>
    <x v="13"/>
    <s v="N/A"/>
    <x v="2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0"/>
    <s v="USD"/>
    <n v="1409412600"/>
    <n v="1404947422"/>
    <b v="0"/>
    <n v="3"/>
    <b v="0"/>
    <x v="13"/>
    <n v="30"/>
    <x v="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s v="USD"/>
    <n v="1348367100"/>
    <n v="1346180780"/>
    <b v="0"/>
    <n v="4"/>
    <b v="0"/>
    <x v="13"/>
    <n v="40"/>
    <x v="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s v="USD"/>
    <n v="1451786137"/>
    <n v="1449194137"/>
    <b v="0"/>
    <n v="3"/>
    <b v="0"/>
    <x v="13"/>
    <n v="50.33"/>
    <x v="2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0"/>
    <s v="USD"/>
    <n v="1295847926"/>
    <n v="1290663926"/>
    <b v="0"/>
    <n v="6"/>
    <b v="0"/>
    <x v="13"/>
    <n v="32.67"/>
    <x v="2"/>
    <x v="4"/>
    <x v="13"/>
  </r>
  <r>
    <n v="906"/>
    <s v="24th Music Presents Channeling Motown (Live)"/>
    <s v="The DMV's most respected saxophonist pay tribute to Motown."/>
    <n v="15000"/>
    <n v="0"/>
    <n v="0"/>
    <x v="0"/>
    <s v="USD"/>
    <n v="1394681590"/>
    <n v="1392093190"/>
    <b v="0"/>
    <n v="0"/>
    <b v="0"/>
    <x v="13"/>
    <s v="N/A"/>
    <x v="2"/>
    <x v="4"/>
    <x v="13"/>
  </r>
  <r>
    <n v="907"/>
    <s v="Greg Chambers Saxophone CD"/>
    <s v="Greg Chambers' self-titled CD needs support for post production, replication, and promotion."/>
    <n v="2900"/>
    <n v="0"/>
    <n v="0"/>
    <x v="0"/>
    <s v="USD"/>
    <n v="1315715823"/>
    <n v="1313123823"/>
    <b v="0"/>
    <n v="0"/>
    <b v="0"/>
    <x v="13"/>
    <s v="N/A"/>
    <x v="2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0"/>
    <s v="USD"/>
    <n v="1280206740"/>
    <n v="1276283655"/>
    <b v="0"/>
    <n v="0"/>
    <b v="0"/>
    <x v="13"/>
    <s v="N/A"/>
    <x v="2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s v="USD"/>
    <n v="1343016000"/>
    <n v="1340296440"/>
    <b v="0"/>
    <n v="8"/>
    <b v="0"/>
    <x v="13"/>
    <n v="65"/>
    <x v="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P"/>
    <n v="1488546319"/>
    <n v="1483362319"/>
    <b v="0"/>
    <n v="5"/>
    <b v="0"/>
    <x v="13"/>
    <n v="24.6"/>
    <x v="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s v="USD"/>
    <n v="1390522045"/>
    <n v="1388707645"/>
    <b v="0"/>
    <n v="0"/>
    <b v="0"/>
    <x v="13"/>
    <s v="N/A"/>
    <x v="2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0"/>
    <s v="USD"/>
    <n v="1355197047"/>
    <n v="1350009447"/>
    <b v="0"/>
    <n v="2"/>
    <b v="0"/>
    <x v="13"/>
    <n v="15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s v="USD"/>
    <n v="1336188019"/>
    <n v="1333596019"/>
    <b v="0"/>
    <n v="24"/>
    <b v="0"/>
    <x v="13"/>
    <n v="82.58"/>
    <x v="2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0"/>
    <s v="USD"/>
    <n v="1345918747"/>
    <n v="1343326747"/>
    <b v="0"/>
    <n v="0"/>
    <b v="0"/>
    <x v="13"/>
    <s v="N/A"/>
    <x v="2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s v="USD"/>
    <n v="1330577940"/>
    <n v="1327853914"/>
    <b v="0"/>
    <n v="9"/>
    <b v="0"/>
    <x v="13"/>
    <n v="41.67"/>
    <x v="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s v="USD"/>
    <n v="1287723600"/>
    <n v="1284409734"/>
    <b v="0"/>
    <n v="0"/>
    <b v="0"/>
    <x v="13"/>
    <s v="N/A"/>
    <x v="2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s v="USD"/>
    <n v="1405305000"/>
    <n v="1402612730"/>
    <b v="0"/>
    <n v="1"/>
    <b v="0"/>
    <x v="13"/>
    <n v="30"/>
    <x v="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P"/>
    <n v="1417474761"/>
    <n v="1414879161"/>
    <b v="0"/>
    <n v="10"/>
    <b v="0"/>
    <x v="13"/>
    <n v="19.600000000000001"/>
    <x v="2"/>
    <x v="4"/>
    <x v="13"/>
  </r>
  <r>
    <n v="919"/>
    <s v="Jazz CD:  Out of The Blue"/>
    <s v="Cool jazz with a New Orleans flavor."/>
    <n v="20000"/>
    <n v="100"/>
    <n v="1"/>
    <x v="0"/>
    <s v="USD"/>
    <n v="1355930645"/>
    <n v="1352906645"/>
    <b v="0"/>
    <n v="1"/>
    <b v="0"/>
    <x v="13"/>
    <n v="100"/>
    <x v="2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s v="USD"/>
    <n v="1384448822"/>
    <n v="1381853222"/>
    <b v="0"/>
    <n v="0"/>
    <b v="0"/>
    <x v="13"/>
    <s v="N/A"/>
    <x v="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s v="USD"/>
    <n v="1323666376"/>
    <n v="1320033976"/>
    <b v="0"/>
    <n v="20"/>
    <b v="0"/>
    <x v="13"/>
    <n v="231.75"/>
    <x v="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s v="USD"/>
    <n v="1412167393"/>
    <n v="1409143393"/>
    <b v="0"/>
    <n v="30"/>
    <b v="0"/>
    <x v="13"/>
    <n v="189.33"/>
    <x v="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s v="USD"/>
    <n v="1416614523"/>
    <n v="1414018923"/>
    <b v="0"/>
    <n v="6"/>
    <b v="0"/>
    <x v="13"/>
    <n v="55"/>
    <x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s v="USD"/>
    <n v="1360795069"/>
    <n v="1358203069"/>
    <b v="0"/>
    <n v="15"/>
    <b v="0"/>
    <x v="13"/>
    <n v="21.8"/>
    <x v="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s v="USD"/>
    <n v="1385590111"/>
    <n v="1382994511"/>
    <b v="0"/>
    <n v="5"/>
    <b v="0"/>
    <x v="13"/>
    <n v="32"/>
    <x v="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s v="USD"/>
    <n v="1278628800"/>
    <n v="1276043330"/>
    <b v="0"/>
    <n v="0"/>
    <b v="0"/>
    <x v="13"/>
    <s v="N/A"/>
    <x v="2"/>
    <x v="4"/>
    <x v="13"/>
  </r>
  <r>
    <n v="927"/>
    <s v="JETRO DA SILVA FUNK PROJECT"/>
    <s v="Studio CD/DVD Solo project of Pianist &amp; Keyboardist Jetro da Silva"/>
    <n v="20000"/>
    <n v="0"/>
    <n v="0"/>
    <x v="0"/>
    <s v="USD"/>
    <n v="1337024695"/>
    <n v="1334432695"/>
    <b v="0"/>
    <n v="0"/>
    <b v="0"/>
    <x v="13"/>
    <s v="N/A"/>
    <x v="2"/>
    <x v="4"/>
    <x v="13"/>
  </r>
  <r>
    <n v="928"/>
    <s v="In a Jazzy Motown"/>
    <s v="A real Motown Backup singer on 22 gold and platinum albums headlines her own Jazz CD of Motown songs."/>
    <n v="14500"/>
    <n v="1575"/>
    <n v="11"/>
    <x v="0"/>
    <s v="USD"/>
    <n v="1353196800"/>
    <n v="1348864913"/>
    <b v="0"/>
    <n v="28"/>
    <b v="0"/>
    <x v="13"/>
    <n v="56.25"/>
    <x v="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s v="USD"/>
    <n v="1333946569"/>
    <n v="1331358169"/>
    <b v="0"/>
    <n v="0"/>
    <b v="0"/>
    <x v="13"/>
    <s v="N/A"/>
    <x v="2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s v="USD"/>
    <n v="1277501520"/>
    <n v="1273874306"/>
    <b v="0"/>
    <n v="5"/>
    <b v="0"/>
    <x v="13"/>
    <n v="69"/>
    <x v="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P"/>
    <n v="1395007200"/>
    <n v="1392021502"/>
    <b v="0"/>
    <n v="7"/>
    <b v="0"/>
    <x v="13"/>
    <n v="18.71"/>
    <x v="2"/>
    <x v="4"/>
    <x v="13"/>
  </r>
  <r>
    <n v="932"/>
    <s v="Mandy Harvey Christmas Album"/>
    <s v="Help me to create my 3rd album, a Christmas CD with 16 Holiday/Original favorites!"/>
    <n v="9500"/>
    <n v="1381"/>
    <n v="15"/>
    <x v="0"/>
    <s v="USD"/>
    <n v="1363990545"/>
    <n v="1360106145"/>
    <b v="0"/>
    <n v="30"/>
    <b v="0"/>
    <x v="13"/>
    <n v="46.03"/>
    <x v="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s v="USD"/>
    <n v="1399867409"/>
    <n v="1394683409"/>
    <b v="0"/>
    <n v="2"/>
    <b v="0"/>
    <x v="13"/>
    <n v="60"/>
    <x v="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5"/>
    <s v="CAD"/>
    <n v="1399183200"/>
    <n v="1396633284"/>
    <b v="0"/>
    <n v="30"/>
    <b v="0"/>
    <x v="13"/>
    <n v="50.67"/>
    <x v="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s v="USD"/>
    <n v="1454054429"/>
    <n v="1451462429"/>
    <b v="0"/>
    <n v="2"/>
    <b v="0"/>
    <x v="13"/>
    <n v="25"/>
    <x v="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s v="USD"/>
    <n v="1326916800"/>
    <n v="1323131689"/>
    <b v="0"/>
    <n v="0"/>
    <b v="0"/>
    <x v="13"/>
    <s v="N/A"/>
    <x v="2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s v="USD"/>
    <n v="1383509357"/>
    <n v="1380913757"/>
    <b v="0"/>
    <n v="2"/>
    <b v="0"/>
    <x v="13"/>
    <n v="20"/>
    <x v="2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0"/>
    <s v="USD"/>
    <n v="1346585448"/>
    <n v="1343993448"/>
    <b v="0"/>
    <n v="1"/>
    <b v="0"/>
    <x v="13"/>
    <n v="25"/>
    <x v="2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s v="USD"/>
    <n v="1372622280"/>
    <n v="1369246738"/>
    <b v="0"/>
    <n v="2"/>
    <b v="0"/>
    <x v="13"/>
    <n v="20"/>
    <x v="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s v="USD"/>
    <n v="1439251926"/>
    <n v="1435363926"/>
    <b v="0"/>
    <n v="14"/>
    <b v="0"/>
    <x v="8"/>
    <n v="110.29"/>
    <x v="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s v="USD"/>
    <n v="1486693145"/>
    <n v="1484101145"/>
    <b v="0"/>
    <n v="31"/>
    <b v="0"/>
    <x v="8"/>
    <n v="37.450000000000003"/>
    <x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s v="USD"/>
    <n v="1455826460"/>
    <n v="1452716060"/>
    <b v="0"/>
    <n v="16"/>
    <b v="0"/>
    <x v="8"/>
    <n v="41.75"/>
    <x v="2"/>
    <x v="2"/>
    <x v="8"/>
  </r>
  <r>
    <n v="943"/>
    <s v="SleepMode"/>
    <s v="A mask for home or travel that will give you the best, undisturbed sleep of your life."/>
    <n v="3000"/>
    <n v="289"/>
    <n v="10"/>
    <x v="0"/>
    <s v="USD"/>
    <n v="1480438905"/>
    <n v="1477843305"/>
    <b v="0"/>
    <n v="12"/>
    <b v="0"/>
    <x v="8"/>
    <n v="24.08"/>
    <x v="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s v="USD"/>
    <n v="1460988000"/>
    <n v="1458050450"/>
    <b v="0"/>
    <n v="96"/>
    <b v="0"/>
    <x v="8"/>
    <n v="69.41"/>
    <x v="2"/>
    <x v="2"/>
    <x v="8"/>
  </r>
  <r>
    <n v="945"/>
    <s v="CT BAND"/>
    <s v="Make your watch Smart ! CT Band is an ultra-thin, high-tech smart watch-strap awarded twice at CES 2017 las vegas"/>
    <n v="100000"/>
    <n v="2484"/>
    <n v="2"/>
    <x v="6"/>
    <s v="EUR"/>
    <n v="1487462340"/>
    <n v="1482958626"/>
    <b v="0"/>
    <n v="16"/>
    <b v="0"/>
    <x v="8"/>
    <n v="155.25"/>
    <x v="2"/>
    <x v="2"/>
    <x v="8"/>
  </r>
  <r>
    <n v="946"/>
    <s v="OmniTrade Apron"/>
    <s v="Soft edged-Hard working. The perfect wearable organization for the home and professional shop."/>
    <n v="15000"/>
    <n v="286"/>
    <n v="2"/>
    <x v="0"/>
    <s v="USD"/>
    <n v="1473444048"/>
    <n v="1470852048"/>
    <b v="0"/>
    <n v="5"/>
    <b v="0"/>
    <x v="8"/>
    <n v="57.2"/>
    <x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s v="USD"/>
    <n v="1467312306"/>
    <n v="1462128306"/>
    <b v="0"/>
    <n v="0"/>
    <b v="0"/>
    <x v="8"/>
    <s v="N/A"/>
    <x v="2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9"/>
    <s v="EUR"/>
    <n v="1457812364"/>
    <n v="1455220364"/>
    <b v="0"/>
    <n v="8"/>
    <b v="0"/>
    <x v="8"/>
    <n v="60"/>
    <x v="2"/>
    <x v="2"/>
    <x v="8"/>
  </r>
  <r>
    <n v="949"/>
    <s v="INBED"/>
    <s v="Der INBED ist ein innovatives Multisensor-Wearable fÃ¼r die SturzprÃ¤vention motorisch eingeschrÃ¤nkter Personen."/>
    <n v="20000"/>
    <n v="273"/>
    <n v="1"/>
    <x v="12"/>
    <s v="EUR"/>
    <n v="1456016576"/>
    <n v="1450832576"/>
    <b v="0"/>
    <n v="7"/>
    <b v="0"/>
    <x v="8"/>
    <n v="39"/>
    <x v="2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5"/>
    <s v="CAD"/>
    <n v="1453053661"/>
    <n v="1450461661"/>
    <b v="0"/>
    <n v="24"/>
    <b v="0"/>
    <x v="8"/>
    <n v="58.42"/>
    <x v="2"/>
    <x v="2"/>
    <x v="8"/>
  </r>
  <r>
    <n v="951"/>
    <s v="Smart Harness"/>
    <s v="Revolutionizing the way we walk our dogs!"/>
    <n v="50000"/>
    <n v="19195"/>
    <n v="38"/>
    <x v="0"/>
    <s v="USD"/>
    <n v="1465054872"/>
    <n v="1461166872"/>
    <b v="0"/>
    <n v="121"/>
    <b v="0"/>
    <x v="8"/>
    <n v="158.63999999999999"/>
    <x v="2"/>
    <x v="2"/>
    <x v="8"/>
  </r>
  <r>
    <n v="952"/>
    <s v="Audionoggin - Join the Earvolution"/>
    <s v="Audionoggin: Wireless personal surround sound for the athlete in everyone."/>
    <n v="49000"/>
    <n v="19572"/>
    <n v="40"/>
    <x v="0"/>
    <s v="USD"/>
    <n v="1479483812"/>
    <n v="1476888212"/>
    <b v="0"/>
    <n v="196"/>
    <b v="0"/>
    <x v="8"/>
    <n v="99.86"/>
    <x v="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s v="USD"/>
    <n v="1422158199"/>
    <n v="1419566199"/>
    <b v="0"/>
    <n v="5"/>
    <b v="0"/>
    <x v="8"/>
    <n v="25.2"/>
    <x v="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s v="USD"/>
    <n v="1440100839"/>
    <n v="1436472039"/>
    <b v="0"/>
    <n v="73"/>
    <b v="0"/>
    <x v="8"/>
    <n v="89.19"/>
    <x v="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s v="USD"/>
    <n v="1473750300"/>
    <n v="1470294300"/>
    <b v="0"/>
    <n v="93"/>
    <b v="0"/>
    <x v="8"/>
    <n v="182.62"/>
    <x v="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s v="USD"/>
    <n v="1430081759"/>
    <n v="1424901359"/>
    <b v="0"/>
    <n v="17"/>
    <b v="0"/>
    <x v="8"/>
    <n v="50.65"/>
    <x v="2"/>
    <x v="2"/>
    <x v="8"/>
  </r>
  <r>
    <n v="957"/>
    <s v="DUALBAND, the Leather NFC Smart Watch Band"/>
    <s v="A Leather Smart watch Band, that NEVER needs to be charged for only $37!"/>
    <n v="12000"/>
    <n v="233"/>
    <n v="2"/>
    <x v="0"/>
    <s v="USD"/>
    <n v="1479392133"/>
    <n v="1476710133"/>
    <b v="0"/>
    <n v="7"/>
    <b v="0"/>
    <x v="8"/>
    <n v="33.29"/>
    <x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s v="USD"/>
    <n v="1428641940"/>
    <n v="1426792563"/>
    <b v="0"/>
    <n v="17"/>
    <b v="0"/>
    <x v="8"/>
    <n v="51.82"/>
    <x v="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s v="USD"/>
    <n v="1421640665"/>
    <n v="1419048665"/>
    <b v="0"/>
    <n v="171"/>
    <b v="0"/>
    <x v="8"/>
    <n v="113.63"/>
    <x v="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s v="USD"/>
    <n v="1489500155"/>
    <n v="1485874955"/>
    <b v="0"/>
    <n v="188"/>
    <b v="0"/>
    <x v="8"/>
    <n v="136.46"/>
    <x v="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s v="USD"/>
    <n v="1487617200"/>
    <n v="1483634335"/>
    <b v="0"/>
    <n v="110"/>
    <b v="0"/>
    <x v="8"/>
    <n v="364.35"/>
    <x v="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s v="USD"/>
    <n v="1455210353"/>
    <n v="1451927153"/>
    <b v="0"/>
    <n v="37"/>
    <b v="0"/>
    <x v="8"/>
    <n v="19.239999999999998"/>
    <x v="2"/>
    <x v="2"/>
    <x v="8"/>
  </r>
  <r>
    <n v="963"/>
    <s v="The Ultimate Learning Center"/>
    <s v="WE are molding an educated, motivated, non violent GENERATION!"/>
    <n v="35000"/>
    <n v="377"/>
    <n v="1"/>
    <x v="0"/>
    <s v="USD"/>
    <n v="1476717319"/>
    <n v="1473693319"/>
    <b v="0"/>
    <n v="9"/>
    <b v="0"/>
    <x v="8"/>
    <n v="41.89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5"/>
    <s v="CAD"/>
    <n v="1441119919"/>
    <n v="1437663919"/>
    <b v="0"/>
    <n v="29"/>
    <b v="0"/>
    <x v="8"/>
    <n v="30.31"/>
    <x v="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s v="USD"/>
    <n v="1477454340"/>
    <n v="1474676646"/>
    <b v="0"/>
    <n v="6"/>
    <b v="0"/>
    <x v="8"/>
    <n v="49.67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s v="USD"/>
    <n v="1475766932"/>
    <n v="1473174932"/>
    <b v="0"/>
    <n v="30"/>
    <b v="0"/>
    <x v="8"/>
    <n v="59.2"/>
    <x v="2"/>
    <x v="2"/>
    <x v="8"/>
  </r>
  <r>
    <n v="967"/>
    <s v="Better Beanie"/>
    <s v="Better Beanie is the new therapeutic wearable designed to assist you while keeping your hands free."/>
    <n v="20000"/>
    <n v="3562"/>
    <n v="18"/>
    <x v="0"/>
    <s v="USD"/>
    <n v="1461301574"/>
    <n v="1456121174"/>
    <b v="0"/>
    <n v="81"/>
    <b v="0"/>
    <x v="8"/>
    <n v="43.98"/>
    <x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s v="USD"/>
    <n v="1408134034"/>
    <n v="1405542034"/>
    <b v="0"/>
    <n v="4"/>
    <b v="0"/>
    <x v="8"/>
    <n v="26.5"/>
    <x v="2"/>
    <x v="2"/>
    <x v="8"/>
  </r>
  <r>
    <n v="969"/>
    <s v="Make 100 | Geek &amp; Chic: Smart Safety Jewelry."/>
    <s v="Geek &amp; Chic Smart Jewelry Collection, Wearables Meet Style!"/>
    <n v="30000"/>
    <n v="14000"/>
    <n v="47"/>
    <x v="14"/>
    <s v="MXN"/>
    <n v="1486624607"/>
    <n v="1483773407"/>
    <b v="0"/>
    <n v="11"/>
    <b v="0"/>
    <x v="8"/>
    <n v="1272.73"/>
    <x v="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5"/>
    <s v="CAD"/>
    <n v="1485147540"/>
    <n v="1481951853"/>
    <b v="0"/>
    <n v="14"/>
    <b v="0"/>
    <x v="8"/>
    <n v="164"/>
    <x v="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s v="USD"/>
    <n v="1433178060"/>
    <n v="1429290060"/>
    <b v="0"/>
    <n v="5"/>
    <b v="0"/>
    <x v="8"/>
    <n v="45.2"/>
    <x v="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s v="USD"/>
    <n v="1409813940"/>
    <n v="1407271598"/>
    <b v="0"/>
    <n v="45"/>
    <b v="0"/>
    <x v="8"/>
    <n v="153.88999999999999"/>
    <x v="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s v="USD"/>
    <n v="1447032093"/>
    <n v="1441844493"/>
    <b v="0"/>
    <n v="8"/>
    <b v="0"/>
    <x v="8"/>
    <n v="51.38"/>
    <x v="2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0"/>
    <s v="USD"/>
    <n v="1458925156"/>
    <n v="1456336756"/>
    <b v="0"/>
    <n v="3"/>
    <b v="0"/>
    <x v="8"/>
    <n v="93.33"/>
    <x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s v="USD"/>
    <n v="1467132185"/>
    <n v="1461948185"/>
    <b v="0"/>
    <n v="24"/>
    <b v="0"/>
    <x v="8"/>
    <n v="108.63"/>
    <x v="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D"/>
    <n v="1439515497"/>
    <n v="1435627497"/>
    <b v="0"/>
    <n v="18"/>
    <b v="0"/>
    <x v="8"/>
    <n v="160.5"/>
    <x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5"/>
    <s v="EUR"/>
    <n v="1456094197"/>
    <n v="1453502197"/>
    <b v="0"/>
    <n v="12"/>
    <b v="0"/>
    <x v="8"/>
    <n v="75.75"/>
    <x v="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11"/>
    <s v="SEK"/>
    <n v="1456385101"/>
    <n v="1453793101"/>
    <b v="0"/>
    <n v="123"/>
    <b v="0"/>
    <x v="8"/>
    <n v="790.84"/>
    <x v="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s v="USD"/>
    <n v="1466449140"/>
    <n v="1463392828"/>
    <b v="0"/>
    <n v="96"/>
    <b v="0"/>
    <x v="8"/>
    <n v="301.94"/>
    <x v="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s v="USD"/>
    <n v="1417387322"/>
    <n v="1413495722"/>
    <b v="0"/>
    <n v="31"/>
    <b v="0"/>
    <x v="8"/>
    <n v="47.94"/>
    <x v="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s v="USD"/>
    <n v="1407624222"/>
    <n v="1405032222"/>
    <b v="0"/>
    <n v="4"/>
    <b v="0"/>
    <x v="8"/>
    <n v="2.75"/>
    <x v="2"/>
    <x v="2"/>
    <x v="8"/>
  </r>
  <r>
    <n v="982"/>
    <s v="Smart 2-in-1 I-PHONE HANDLE/WALLETtm"/>
    <s v="revolutonary ultra-slim 2-in-1 Smart  2-in-1 I-PHONE handle/WALLETtm with 360 rotatiion"/>
    <n v="17500"/>
    <n v="3"/>
    <n v="0"/>
    <x v="0"/>
    <s v="USD"/>
    <n v="1475431486"/>
    <n v="1472839486"/>
    <b v="0"/>
    <n v="3"/>
    <b v="0"/>
    <x v="8"/>
    <n v="1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UR"/>
    <n v="1471985640"/>
    <n v="1469289685"/>
    <b v="0"/>
    <n v="179"/>
    <b v="0"/>
    <x v="8"/>
    <n v="171.79"/>
    <x v="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s v="USD"/>
    <n v="1427507208"/>
    <n v="1424918808"/>
    <b v="0"/>
    <n v="3"/>
    <b v="0"/>
    <x v="8"/>
    <n v="35.33"/>
    <x v="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2"/>
    <s v="EUR"/>
    <n v="1451602800"/>
    <n v="1449011610"/>
    <b v="0"/>
    <n v="23"/>
    <b v="0"/>
    <x v="8"/>
    <n v="82.09"/>
    <x v="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P"/>
    <n v="1452384000"/>
    <n v="1447698300"/>
    <b v="0"/>
    <n v="23"/>
    <b v="0"/>
    <x v="8"/>
    <n v="110.87"/>
    <x v="2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9"/>
    <s v="EUR"/>
    <n v="1403507050"/>
    <n v="1400051050"/>
    <b v="0"/>
    <n v="41"/>
    <b v="0"/>
    <x v="8"/>
    <n v="161.22"/>
    <x v="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3"/>
    <s v="EUR"/>
    <n v="1475310825"/>
    <n v="1472718825"/>
    <b v="0"/>
    <n v="0"/>
    <b v="0"/>
    <x v="8"/>
    <s v="N/A"/>
    <x v="2"/>
    <x v="2"/>
    <x v="8"/>
  </r>
  <r>
    <n v="989"/>
    <s v="Power Rope"/>
    <s v="The most useful phone charger you will ever buy"/>
    <n v="10000"/>
    <n v="1677"/>
    <n v="17"/>
    <x v="0"/>
    <s v="USD"/>
    <n v="1475101495"/>
    <n v="1472509495"/>
    <b v="0"/>
    <n v="32"/>
    <b v="0"/>
    <x v="8"/>
    <n v="52.41"/>
    <x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s v="USD"/>
    <n v="1409770164"/>
    <n v="1407178164"/>
    <b v="0"/>
    <n v="2"/>
    <b v="0"/>
    <x v="8"/>
    <n v="13"/>
    <x v="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P"/>
    <n v="1468349460"/>
    <n v="1466186988"/>
    <b v="0"/>
    <n v="7"/>
    <b v="0"/>
    <x v="8"/>
    <n v="30.29"/>
    <x v="2"/>
    <x v="2"/>
    <x v="8"/>
  </r>
  <r>
    <n v="992"/>
    <s v="WairConditioning"/>
    <s v="The HOTTEST and COOLEST thing yet! WairConditioning... an entirely new level of comfortability!"/>
    <n v="100000"/>
    <n v="467"/>
    <n v="0"/>
    <x v="0"/>
    <s v="USD"/>
    <n v="1462655519"/>
    <n v="1457475119"/>
    <b v="0"/>
    <n v="4"/>
    <b v="0"/>
    <x v="8"/>
    <n v="116.75"/>
    <x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s v="USD"/>
    <n v="1478926800"/>
    <n v="1476054568"/>
    <b v="0"/>
    <n v="196"/>
    <b v="0"/>
    <x v="8"/>
    <n v="89.6"/>
    <x v="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s v="USD"/>
    <n v="1417388340"/>
    <n v="1412835530"/>
    <b v="0"/>
    <n v="11"/>
    <b v="0"/>
    <x v="8"/>
    <n v="424.45"/>
    <x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s v="USD"/>
    <n v="1417276800"/>
    <n v="1415140480"/>
    <b v="0"/>
    <n v="9"/>
    <b v="0"/>
    <x v="8"/>
    <n v="80.67"/>
    <x v="2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0"/>
    <s v="USD"/>
    <n v="1406474820"/>
    <n v="1403902060"/>
    <b v="0"/>
    <n v="5"/>
    <b v="0"/>
    <x v="8"/>
    <n v="13"/>
    <x v="2"/>
    <x v="2"/>
    <x v="8"/>
  </r>
  <r>
    <n v="997"/>
    <s v="iPhanny"/>
    <s v="The iPhanny keeps your iPhone 6 safe from bending in those dangerous pants pockets."/>
    <n v="5000"/>
    <n v="65"/>
    <n v="1"/>
    <x v="0"/>
    <s v="USD"/>
    <n v="1417145297"/>
    <n v="1414549697"/>
    <b v="0"/>
    <n v="8"/>
    <b v="0"/>
    <x v="8"/>
    <n v="8.1300000000000008"/>
    <x v="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5"/>
    <s v="CAD"/>
    <n v="1447909401"/>
    <n v="1444017801"/>
    <b v="0"/>
    <n v="229"/>
    <b v="0"/>
    <x v="8"/>
    <n v="153.43"/>
    <x v="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5"/>
    <s v="CAD"/>
    <n v="1415865720"/>
    <n v="1413270690"/>
    <b v="0"/>
    <n v="40"/>
    <b v="0"/>
    <x v="8"/>
    <n v="292.08"/>
    <x v="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D"/>
    <n v="1489537560"/>
    <n v="1484357160"/>
    <b v="0"/>
    <n v="6"/>
    <b v="0"/>
    <x v="8"/>
    <n v="3304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P"/>
    <n v="1485796613"/>
    <n v="1481908613"/>
    <b v="0"/>
    <n v="4"/>
    <b v="0"/>
    <x v="8"/>
    <n v="1300"/>
    <x v="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D"/>
    <n v="1450331940"/>
    <n v="1447777514"/>
    <b v="0"/>
    <n v="22"/>
    <b v="0"/>
    <x v="8"/>
    <n v="134.55000000000001"/>
    <x v="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6"/>
    <s v="EUR"/>
    <n v="1489680061"/>
    <n v="1487091661"/>
    <b v="0"/>
    <n v="15"/>
    <b v="0"/>
    <x v="8"/>
    <n v="214.07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D"/>
    <n v="1455814827"/>
    <n v="1453222827"/>
    <b v="0"/>
    <n v="95"/>
    <b v="0"/>
    <x v="8"/>
    <n v="216.34"/>
    <x v="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D"/>
    <n v="1446217183"/>
    <n v="1443538783"/>
    <b v="0"/>
    <n v="161"/>
    <b v="0"/>
    <x v="8"/>
    <n v="932.31"/>
    <x v="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D"/>
    <n v="1418368260"/>
    <n v="1417654672"/>
    <b v="0"/>
    <n v="8"/>
    <b v="0"/>
    <x v="8"/>
    <n v="29.25"/>
    <x v="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D"/>
    <n v="1481727623"/>
    <n v="1478095223"/>
    <b v="0"/>
    <n v="76"/>
    <b v="0"/>
    <x v="8"/>
    <n v="174.95"/>
    <x v="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4"/>
    <s v="MXN"/>
    <n v="1482953115"/>
    <n v="1480361115"/>
    <b v="0"/>
    <n v="1"/>
    <b v="0"/>
    <x v="8"/>
    <n v="250"/>
    <x v="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D"/>
    <n v="1466346646"/>
    <n v="1463754646"/>
    <b v="0"/>
    <n v="101"/>
    <b v="0"/>
    <x v="8"/>
    <n v="65"/>
    <x v="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D"/>
    <n v="1473044340"/>
    <n v="1468180462"/>
    <b v="0"/>
    <n v="4"/>
    <b v="0"/>
    <x v="8"/>
    <n v="55"/>
    <x v="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D"/>
    <n v="1418938395"/>
    <n v="1415050395"/>
    <b v="0"/>
    <n v="1"/>
    <b v="0"/>
    <x v="8"/>
    <n v="75"/>
    <x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D"/>
    <n v="1485254052"/>
    <n v="1481366052"/>
    <b v="0"/>
    <n v="775"/>
    <b v="0"/>
    <x v="8"/>
    <n v="1389.36"/>
    <x v="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D"/>
    <n v="1451419200"/>
    <n v="1449000056"/>
    <b v="0"/>
    <n v="90"/>
    <b v="0"/>
    <x v="8"/>
    <n v="95.91"/>
    <x v="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0"/>
    <s v="USD"/>
    <n v="1420070615"/>
    <n v="1415750615"/>
    <b v="0"/>
    <n v="16"/>
    <b v="0"/>
    <x v="8"/>
    <n v="191.25"/>
    <x v="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6"/>
    <s v="CHF"/>
    <n v="1448489095"/>
    <n v="1445893495"/>
    <b v="0"/>
    <n v="6"/>
    <b v="0"/>
    <x v="8"/>
    <n v="40"/>
    <x v="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D"/>
    <n v="1459992856"/>
    <n v="1456108456"/>
    <b v="0"/>
    <n v="38"/>
    <b v="0"/>
    <x v="8"/>
    <n v="74.790000000000006"/>
    <x v="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D"/>
    <n v="1448125935"/>
    <n v="1444666335"/>
    <b v="0"/>
    <n v="355"/>
    <b v="0"/>
    <x v="8"/>
    <n v="161.12"/>
    <x v="1"/>
    <x v="2"/>
    <x v="8"/>
  </r>
  <r>
    <n v="1018"/>
    <s v="Owl (Canceled)"/>
    <s v="Owl is a fitness tracker along with an accompanying iOS app, that is both fun and interactive for children."/>
    <n v="20000"/>
    <n v="621"/>
    <n v="3"/>
    <x v="0"/>
    <s v="USD"/>
    <n v="1468496933"/>
    <n v="1465904933"/>
    <b v="0"/>
    <n v="7"/>
    <b v="0"/>
    <x v="8"/>
    <n v="88.71"/>
    <x v="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D"/>
    <n v="1423092149"/>
    <n v="1420500149"/>
    <b v="0"/>
    <n v="400"/>
    <b v="0"/>
    <x v="8"/>
    <n v="53.25"/>
    <x v="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5"/>
    <s v="CAD"/>
    <n v="1433206020"/>
    <n v="1430617209"/>
    <b v="0"/>
    <n v="30"/>
    <b v="1"/>
    <x v="15"/>
    <n v="106.2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D"/>
    <n v="1445054400"/>
    <n v="1443074571"/>
    <b v="1"/>
    <n v="478"/>
    <b v="1"/>
    <x v="15"/>
    <n v="22.08"/>
    <x v="0"/>
    <x v="4"/>
    <x v="15"/>
  </r>
  <r>
    <n v="1022"/>
    <s v="Sammy Bananas - Bootlegs Vol. 2!!"/>
    <s v="Help get four new bootlegs onto vinyl in the second installment of my series!"/>
    <n v="2000"/>
    <n v="2298"/>
    <n v="115"/>
    <x v="0"/>
    <s v="USD"/>
    <n v="1431876677"/>
    <n v="1429284677"/>
    <b v="1"/>
    <n v="74"/>
    <b v="1"/>
    <x v="15"/>
    <n v="31.05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s v="GBP"/>
    <n v="1434837861"/>
    <n v="1432245861"/>
    <b v="0"/>
    <n v="131"/>
    <b v="1"/>
    <x v="15"/>
    <n v="36.21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1"/>
    <s v="SEK"/>
    <n v="1454248563"/>
    <n v="1451656563"/>
    <b v="1"/>
    <n v="61"/>
    <b v="1"/>
    <x v="15"/>
    <n v="388.98"/>
    <x v="0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s v="USD"/>
    <n v="1426532437"/>
    <n v="1423944037"/>
    <b v="1"/>
    <n v="1071"/>
    <b v="1"/>
    <x v="15"/>
    <n v="71.849999999999994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s v="GBP"/>
    <n v="1459414016"/>
    <n v="1456480016"/>
    <b v="1"/>
    <n v="122"/>
    <b v="1"/>
    <x v="15"/>
    <n v="57.38"/>
    <x v="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D"/>
    <n v="1414025347"/>
    <n v="1411433347"/>
    <b v="1"/>
    <n v="111"/>
    <b v="1"/>
    <x v="15"/>
    <n v="69.67"/>
    <x v="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s v="GBP"/>
    <n v="1488830400"/>
    <n v="1484924605"/>
    <b v="1"/>
    <n v="255"/>
    <b v="1"/>
    <x v="15"/>
    <n v="45.99"/>
    <x v="0"/>
    <x v="4"/>
    <x v="15"/>
  </r>
  <r>
    <n v="1029"/>
    <s v="StrobeHouse presents Valborg 2015"/>
    <s v="We want to recreate last years massive Valborgparty in Lund but this time even bigger!"/>
    <n v="10000"/>
    <n v="11176"/>
    <n v="112"/>
    <x v="11"/>
    <s v="SEK"/>
    <n v="1428184740"/>
    <n v="1423501507"/>
    <b v="0"/>
    <n v="141"/>
    <b v="1"/>
    <x v="15"/>
    <n v="79.260000000000005"/>
    <x v="0"/>
    <x v="4"/>
    <x v="15"/>
  </r>
  <r>
    <n v="1030"/>
    <s v="The Gothsicles - I FEEL SICLE"/>
    <s v="Help fund the latest Gothsicles mega-album, I FEEL SICLE!"/>
    <n v="2000"/>
    <n v="6842"/>
    <n v="342"/>
    <x v="0"/>
    <s v="USD"/>
    <n v="1473680149"/>
    <n v="1472470549"/>
    <b v="0"/>
    <n v="159"/>
    <b v="1"/>
    <x v="15"/>
    <n v="43.03"/>
    <x v="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D"/>
    <n v="1450290010"/>
    <n v="1447698010"/>
    <b v="0"/>
    <n v="99"/>
    <b v="1"/>
    <x v="15"/>
    <n v="108.48"/>
    <x v="0"/>
    <x v="4"/>
    <x v="15"/>
  </r>
  <r>
    <n v="1032"/>
    <s v="Phantom Ship / Coastal (Album Preorder)"/>
    <s v="Ideal for living rooms and open spaces."/>
    <n v="5400"/>
    <n v="5858.84"/>
    <n v="108"/>
    <x v="0"/>
    <s v="USD"/>
    <n v="1466697625"/>
    <n v="1464105625"/>
    <b v="0"/>
    <n v="96"/>
    <b v="1"/>
    <x v="15"/>
    <n v="61.03"/>
    <x v="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s v="GBP"/>
    <n v="1481564080"/>
    <n v="1479144880"/>
    <b v="0"/>
    <n v="27"/>
    <b v="1"/>
    <x v="15"/>
    <n v="50.59"/>
    <x v="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D"/>
    <n v="1470369540"/>
    <n v="1467604804"/>
    <b v="0"/>
    <n v="166"/>
    <b v="1"/>
    <x v="15"/>
    <n v="39.159999999999997"/>
    <x v="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D"/>
    <n v="1423668220"/>
    <n v="1421076220"/>
    <b v="0"/>
    <n v="76"/>
    <b v="1"/>
    <x v="15"/>
    <n v="65.16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D"/>
    <n v="1357545600"/>
    <n v="1354790790"/>
    <b v="0"/>
    <n v="211"/>
    <b v="1"/>
    <x v="15"/>
    <n v="23.96"/>
    <x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D"/>
    <n v="1431925200"/>
    <n v="1429991062"/>
    <b v="0"/>
    <n v="21"/>
    <b v="1"/>
    <x v="15"/>
    <n v="48.62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D"/>
    <n v="1458362023"/>
    <n v="1455773623"/>
    <b v="0"/>
    <n v="61"/>
    <b v="1"/>
    <x v="15"/>
    <n v="35.74"/>
    <x v="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D"/>
    <n v="1481615940"/>
    <n v="1479436646"/>
    <b v="0"/>
    <n v="30"/>
    <b v="1"/>
    <x v="15"/>
    <n v="21.37"/>
    <x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D"/>
    <n v="1472317209"/>
    <n v="1469725209"/>
    <b v="0"/>
    <n v="1"/>
    <b v="0"/>
    <x v="16"/>
    <n v="250"/>
    <x v="1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0"/>
    <s v="USD"/>
    <n v="1406769992"/>
    <n v="1405041992"/>
    <b v="0"/>
    <n v="0"/>
    <b v="0"/>
    <x v="16"/>
    <s v="N/A"/>
    <x v="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D"/>
    <n v="1410516000"/>
    <n v="1406824948"/>
    <b v="0"/>
    <n v="1"/>
    <b v="0"/>
    <x v="16"/>
    <n v="10"/>
    <x v="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D"/>
    <n v="1432101855"/>
    <n v="1429509855"/>
    <b v="0"/>
    <n v="292"/>
    <b v="0"/>
    <x v="16"/>
    <n v="29.24"/>
    <x v="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D"/>
    <n v="1425587220"/>
    <n v="1420668801"/>
    <b v="0"/>
    <n v="2"/>
    <b v="0"/>
    <x v="16"/>
    <n v="3"/>
    <x v="1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0"/>
    <s v="USD"/>
    <n v="1408827550"/>
    <n v="1406235550"/>
    <b v="0"/>
    <n v="8"/>
    <b v="0"/>
    <x v="16"/>
    <n v="33.25"/>
    <x v="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2"/>
    <s v="EUR"/>
    <n v="1451161560"/>
    <n v="1447273560"/>
    <b v="0"/>
    <n v="0"/>
    <b v="0"/>
    <x v="16"/>
    <s v="N/A"/>
    <x v="1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D"/>
    <n v="1415219915"/>
    <n v="1412624315"/>
    <b v="0"/>
    <n v="1"/>
    <b v="0"/>
    <x v="16"/>
    <n v="1"/>
    <x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D"/>
    <n v="1474766189"/>
    <n v="1471310189"/>
    <b v="0"/>
    <n v="4"/>
    <b v="0"/>
    <x v="16"/>
    <n v="53"/>
    <x v="1"/>
    <x v="5"/>
    <x v="16"/>
  </r>
  <r>
    <n v="1049"/>
    <s v="J1 (Canceled)"/>
    <s v="------"/>
    <n v="12000"/>
    <n v="0"/>
    <n v="0"/>
    <x v="0"/>
    <s v="USD"/>
    <n v="1455272445"/>
    <n v="1452680445"/>
    <b v="0"/>
    <n v="0"/>
    <b v="0"/>
    <x v="16"/>
    <s v="N/A"/>
    <x v="1"/>
    <x v="5"/>
    <x v="16"/>
  </r>
  <r>
    <n v="1050"/>
    <s v="The (Secular) Barbershop Podcast (Canceled)"/>
    <s v="Secularism is on the rise and I hear you.Talk to me."/>
    <n v="2500"/>
    <n v="0"/>
    <n v="0"/>
    <x v="0"/>
    <s v="USD"/>
    <n v="1442257677"/>
    <n v="1439665677"/>
    <b v="0"/>
    <n v="0"/>
    <b v="0"/>
    <x v="16"/>
    <s v="N/A"/>
    <x v="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D"/>
    <n v="1409098825"/>
    <n v="1406679625"/>
    <b v="0"/>
    <n v="0"/>
    <b v="0"/>
    <x v="16"/>
    <s v="N/A"/>
    <x v="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D"/>
    <n v="1465243740"/>
    <n v="1461438495"/>
    <b v="0"/>
    <n v="0"/>
    <b v="0"/>
    <x v="16"/>
    <s v="N/A"/>
    <x v="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D"/>
    <n v="1488773332"/>
    <n v="1486613332"/>
    <b v="0"/>
    <n v="1"/>
    <b v="0"/>
    <x v="16"/>
    <n v="15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D"/>
    <n v="1407708000"/>
    <n v="1405110399"/>
    <b v="0"/>
    <n v="0"/>
    <b v="0"/>
    <x v="16"/>
    <s v="N/A"/>
    <x v="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D"/>
    <n v="1457394545"/>
    <n v="1454802545"/>
    <b v="0"/>
    <n v="0"/>
    <b v="0"/>
    <x v="16"/>
    <s v="N/A"/>
    <x v="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D"/>
    <n v="1429892177"/>
    <n v="1424711777"/>
    <b v="0"/>
    <n v="0"/>
    <b v="0"/>
    <x v="16"/>
    <s v="N/A"/>
    <x v="1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0"/>
    <s v="USD"/>
    <n v="1480888483"/>
    <n v="1478292883"/>
    <b v="0"/>
    <n v="0"/>
    <b v="0"/>
    <x v="16"/>
    <s v="N/A"/>
    <x v="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D"/>
    <n v="1427328000"/>
    <n v="1423777043"/>
    <b v="0"/>
    <n v="0"/>
    <b v="0"/>
    <x v="16"/>
    <s v="N/A"/>
    <x v="1"/>
    <x v="5"/>
    <x v="16"/>
  </r>
  <r>
    <n v="1059"/>
    <s v="Voice Over Artist (Canceled)"/>
    <s v="Turning myself into a vocal artist."/>
    <n v="1100"/>
    <n v="0"/>
    <n v="0"/>
    <x v="0"/>
    <s v="USD"/>
    <n v="1426269456"/>
    <n v="1423681056"/>
    <b v="0"/>
    <n v="0"/>
    <b v="0"/>
    <x v="16"/>
    <s v="N/A"/>
    <x v="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D"/>
    <n v="1429134893"/>
    <n v="1426542893"/>
    <b v="0"/>
    <n v="1"/>
    <b v="0"/>
    <x v="16"/>
    <n v="50"/>
    <x v="1"/>
    <x v="5"/>
    <x v="16"/>
  </r>
  <r>
    <n v="1061"/>
    <s v="Chat Box 23 (Canceled)"/>
    <s v="T.O., Adi &amp; Mercedes discuss their point of views, women's issues &amp; Hollywood Hotties."/>
    <n v="4000"/>
    <n v="0"/>
    <n v="0"/>
    <x v="0"/>
    <s v="USD"/>
    <n v="1462150800"/>
    <n v="1456987108"/>
    <b v="0"/>
    <n v="0"/>
    <b v="0"/>
    <x v="16"/>
    <s v="N/A"/>
    <x v="1"/>
    <x v="5"/>
    <x v="16"/>
  </r>
  <r>
    <n v="1062"/>
    <s v="RETURNING AT A LATER DATE"/>
    <s v="SEE US ON PATREON www.badgirlartwork.com"/>
    <n v="199"/>
    <n v="190"/>
    <n v="95"/>
    <x v="0"/>
    <s v="USD"/>
    <n v="1468351341"/>
    <n v="1467746541"/>
    <b v="0"/>
    <n v="4"/>
    <b v="0"/>
    <x v="16"/>
    <n v="47.5"/>
    <x v="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D"/>
    <n v="1472604262"/>
    <n v="1470012262"/>
    <b v="0"/>
    <n v="0"/>
    <b v="0"/>
    <x v="16"/>
    <s v="N/A"/>
    <x v="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s v="USD"/>
    <n v="1373174903"/>
    <n v="1369286903"/>
    <b v="0"/>
    <n v="123"/>
    <b v="0"/>
    <x v="17"/>
    <n v="65.67"/>
    <x v="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D"/>
    <n v="1392800922"/>
    <n v="1390381722"/>
    <b v="0"/>
    <n v="5"/>
    <b v="0"/>
    <x v="17"/>
    <n v="16.2"/>
    <x v="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0"/>
    <s v="USD"/>
    <n v="1375657582"/>
    <n v="1371769582"/>
    <b v="0"/>
    <n v="148"/>
    <b v="0"/>
    <x v="17"/>
    <n v="34.130000000000003"/>
    <x v="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s v="USD"/>
    <n v="1387657931"/>
    <n v="1385065931"/>
    <b v="0"/>
    <n v="10"/>
    <b v="0"/>
    <x v="17"/>
    <n v="13"/>
    <x v="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s v="USD"/>
    <n v="1460274864"/>
    <n v="1457686464"/>
    <b v="0"/>
    <n v="4"/>
    <b v="0"/>
    <x v="17"/>
    <n v="11.25"/>
    <x v="2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0"/>
    <s v="USD"/>
    <n v="1385447459"/>
    <n v="1382679059"/>
    <b v="0"/>
    <n v="21"/>
    <b v="0"/>
    <x v="17"/>
    <n v="40.479999999999997"/>
    <x v="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s v="USD"/>
    <n v="1349050622"/>
    <n v="1347322622"/>
    <b v="0"/>
    <n v="2"/>
    <b v="0"/>
    <x v="17"/>
    <n v="35"/>
    <x v="2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10"/>
    <s v="NOK"/>
    <n v="1447787093"/>
    <n v="1445191493"/>
    <b v="0"/>
    <n v="0"/>
    <b v="0"/>
    <x v="17"/>
    <s v="N/A"/>
    <x v="2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s v="USD"/>
    <n v="1391630297"/>
    <n v="1389038297"/>
    <b v="0"/>
    <n v="4"/>
    <b v="0"/>
    <x v="17"/>
    <n v="12.75"/>
    <x v="2"/>
    <x v="6"/>
    <x v="17"/>
  </r>
  <r>
    <n v="1073"/>
    <s v="Rainbow Ball to the Iphone"/>
    <s v="We want to bring our Game Rainbow Ball to the iphone and to do that we need a little help"/>
    <n v="750"/>
    <n v="10"/>
    <n v="1"/>
    <x v="0"/>
    <s v="USD"/>
    <n v="1318806541"/>
    <n v="1316214541"/>
    <b v="0"/>
    <n v="1"/>
    <b v="0"/>
    <x v="17"/>
    <n v="10"/>
    <x v="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s v="USD"/>
    <n v="1388808545"/>
    <n v="1386216545"/>
    <b v="0"/>
    <n v="30"/>
    <b v="0"/>
    <x v="17"/>
    <n v="113.57"/>
    <x v="2"/>
    <x v="6"/>
    <x v="17"/>
  </r>
  <r>
    <n v="1075"/>
    <s v="Towers Of The Apocalypse"/>
    <s v="Fully 3D, post Apocalyptic themed tower defense video game. New take on the genre."/>
    <n v="1000"/>
    <n v="45"/>
    <n v="5"/>
    <x v="0"/>
    <s v="USD"/>
    <n v="1336340516"/>
    <n v="1333748516"/>
    <b v="0"/>
    <n v="3"/>
    <b v="0"/>
    <x v="17"/>
    <n v="1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s v="USD"/>
    <n v="1410426250"/>
    <n v="1405674250"/>
    <b v="0"/>
    <n v="975"/>
    <b v="0"/>
    <x v="17"/>
    <n v="48.28"/>
    <x v="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s v="USD"/>
    <n v="1452744011"/>
    <n v="1450152011"/>
    <b v="0"/>
    <n v="167"/>
    <b v="0"/>
    <x v="17"/>
    <n v="43.98"/>
    <x v="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s v="USD"/>
    <n v="1311309721"/>
    <n v="1307421721"/>
    <b v="0"/>
    <n v="5"/>
    <b v="0"/>
    <x v="17"/>
    <n v="9"/>
    <x v="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2"/>
    <s v="EUR"/>
    <n v="1463232936"/>
    <n v="1461072936"/>
    <b v="0"/>
    <n v="18"/>
    <b v="0"/>
    <x v="17"/>
    <n v="37.67"/>
    <x v="2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0"/>
    <s v="USD"/>
    <n v="1399778333"/>
    <n v="1397186333"/>
    <b v="0"/>
    <n v="98"/>
    <b v="0"/>
    <x v="17"/>
    <n v="18.579999999999998"/>
    <x v="2"/>
    <x v="6"/>
    <x v="17"/>
  </r>
  <r>
    <n v="1081"/>
    <s v="The Creature"/>
    <s v="Finishing your last job before you retire until a disaster strikes the cargo ship can you survive The Creature?"/>
    <n v="68000"/>
    <n v="12"/>
    <n v="0"/>
    <x v="0"/>
    <s v="USD"/>
    <n v="1422483292"/>
    <n v="1419891292"/>
    <b v="0"/>
    <n v="4"/>
    <b v="0"/>
    <x v="17"/>
    <n v="3"/>
    <x v="2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0"/>
    <s v="USD"/>
    <n v="1344635088"/>
    <n v="1342043088"/>
    <b v="0"/>
    <n v="3"/>
    <b v="0"/>
    <x v="17"/>
    <n v="18.670000000000002"/>
    <x v="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5"/>
    <s v="CAD"/>
    <n v="1406994583"/>
    <n v="1401810583"/>
    <b v="0"/>
    <n v="1"/>
    <b v="0"/>
    <x v="17"/>
    <n v="410"/>
    <x v="2"/>
    <x v="6"/>
    <x v="17"/>
  </r>
  <r>
    <n v="1084"/>
    <s v="My own channel"/>
    <s v="I want to start my own channel for gaming"/>
    <n v="550"/>
    <n v="0"/>
    <n v="0"/>
    <x v="0"/>
    <s v="USD"/>
    <n v="1407534804"/>
    <n v="1404942804"/>
    <b v="0"/>
    <n v="0"/>
    <b v="0"/>
    <x v="17"/>
    <s v="N/A"/>
    <x v="2"/>
    <x v="6"/>
    <x v="17"/>
  </r>
  <r>
    <n v="1085"/>
    <s v="Sun Dryd Studios"/>
    <s v="The new kid on the block. Re-imagining old games and creating new ones. Ship, Lazer, Rock is first."/>
    <n v="30000"/>
    <n v="1026"/>
    <n v="3"/>
    <x v="5"/>
    <s v="CAD"/>
    <n v="1457967975"/>
    <n v="1455379575"/>
    <b v="0"/>
    <n v="9"/>
    <b v="0"/>
    <x v="17"/>
    <n v="114"/>
    <x v="2"/>
    <x v="6"/>
    <x v="17"/>
  </r>
  <r>
    <n v="1086"/>
    <s v="Cyber Universe Online"/>
    <s v="Humanity's future in the Galaxy"/>
    <n v="18000"/>
    <n v="15"/>
    <n v="0"/>
    <x v="0"/>
    <s v="USD"/>
    <n v="1408913291"/>
    <n v="1406321291"/>
    <b v="0"/>
    <n v="2"/>
    <b v="0"/>
    <x v="17"/>
    <n v="7.5"/>
    <x v="2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0"/>
    <s v="USD"/>
    <n v="1402852087"/>
    <n v="1400260087"/>
    <b v="0"/>
    <n v="0"/>
    <b v="0"/>
    <x v="17"/>
    <s v="N/A"/>
    <x v="2"/>
    <x v="6"/>
    <x v="17"/>
  </r>
  <r>
    <n v="1088"/>
    <s v="Still Alive"/>
    <s v="A fresh twist on survival games. Intense, high-stakes 30 minute rounds for up to 10 players."/>
    <n v="45000"/>
    <n v="6382.34"/>
    <n v="14"/>
    <x v="0"/>
    <s v="USD"/>
    <n v="1398366667"/>
    <n v="1395774667"/>
    <b v="0"/>
    <n v="147"/>
    <b v="0"/>
    <x v="17"/>
    <n v="43.42"/>
    <x v="2"/>
    <x v="6"/>
    <x v="17"/>
  </r>
  <r>
    <n v="1089"/>
    <s v="Farabel"/>
    <s v="Farabel is a single player turn-based fantasy strategy game for Mac/PC/Linux"/>
    <n v="15000"/>
    <n v="1174"/>
    <n v="8"/>
    <x v="6"/>
    <s v="EUR"/>
    <n v="1435293175"/>
    <n v="1432701175"/>
    <b v="0"/>
    <n v="49"/>
    <b v="0"/>
    <x v="17"/>
    <n v="23.96"/>
    <x v="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D"/>
    <n v="1432873653"/>
    <n v="1430281653"/>
    <b v="0"/>
    <n v="1"/>
    <b v="0"/>
    <x v="17"/>
    <n v="5"/>
    <x v="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P"/>
    <n v="1460313672"/>
    <n v="1457725272"/>
    <b v="0"/>
    <n v="2"/>
    <b v="0"/>
    <x v="17"/>
    <n v="12.5"/>
    <x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s v="USD"/>
    <n v="1357432638"/>
    <n v="1354840638"/>
    <b v="0"/>
    <n v="7"/>
    <b v="0"/>
    <x v="17"/>
    <n v="3"/>
    <x v="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5"/>
    <s v="CAD"/>
    <n v="1455232937"/>
    <n v="1453936937"/>
    <b v="0"/>
    <n v="4"/>
    <b v="0"/>
    <x v="17"/>
    <n v="10.56"/>
    <x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s v="USD"/>
    <n v="1318180033"/>
    <n v="1315588033"/>
    <b v="0"/>
    <n v="27"/>
    <b v="0"/>
    <x v="17"/>
    <n v="122"/>
    <x v="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0"/>
    <s v="USD"/>
    <n v="1377867220"/>
    <n v="1375275220"/>
    <b v="0"/>
    <n v="94"/>
    <b v="0"/>
    <x v="17"/>
    <n v="267.81"/>
    <x v="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s v="USD"/>
    <n v="1412393400"/>
    <n v="1409747154"/>
    <b v="0"/>
    <n v="29"/>
    <b v="0"/>
    <x v="17"/>
    <n v="74.209999999999994"/>
    <x v="2"/>
    <x v="6"/>
    <x v="17"/>
  </r>
  <r>
    <n v="1097"/>
    <s v="Rabbly"/>
    <s v="Rabbly is action-adventure game. Is about a scientist going on an adventure, to find rare materials in another galaxy."/>
    <n v="100000"/>
    <n v="47"/>
    <n v="0"/>
    <x v="0"/>
    <s v="USD"/>
    <n v="1393786877"/>
    <n v="1390330877"/>
    <b v="0"/>
    <n v="7"/>
    <b v="0"/>
    <x v="17"/>
    <n v="6.71"/>
    <x v="2"/>
    <x v="6"/>
    <x v="17"/>
  </r>
  <r>
    <n v="1098"/>
    <s v="Kick, Punch... Fireball"/>
    <s v="Kick, Punch... Fireball is an FPS type arena game set inside the fantasy world."/>
    <n v="25000"/>
    <n v="1803"/>
    <n v="7"/>
    <x v="0"/>
    <s v="USD"/>
    <n v="1397413095"/>
    <n v="1394821095"/>
    <b v="0"/>
    <n v="22"/>
    <b v="0"/>
    <x v="17"/>
    <n v="81.95"/>
    <x v="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P"/>
    <n v="1431547468"/>
    <n v="1428955468"/>
    <b v="0"/>
    <n v="1"/>
    <b v="0"/>
    <x v="17"/>
    <n v="25"/>
    <x v="2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12"/>
    <s v="EUR"/>
    <n v="1455417571"/>
    <n v="1452825571"/>
    <b v="0"/>
    <n v="10"/>
    <b v="0"/>
    <x v="17"/>
    <n v="10"/>
    <x v="2"/>
    <x v="6"/>
    <x v="17"/>
  </r>
  <r>
    <n v="1101"/>
    <s v="Strain Wars"/>
    <s v="Different strains of marijuana leafs battling to the death to see which one is the top strain."/>
    <n v="100000"/>
    <n v="41"/>
    <n v="0"/>
    <x v="0"/>
    <s v="USD"/>
    <n v="1468519920"/>
    <n v="1466188338"/>
    <b v="0"/>
    <n v="6"/>
    <b v="0"/>
    <x v="17"/>
    <n v="6.83"/>
    <x v="2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0"/>
    <s v="USD"/>
    <n v="1386568740"/>
    <n v="1383095125"/>
    <b v="0"/>
    <n v="24"/>
    <b v="0"/>
    <x v="17"/>
    <n v="17.71"/>
    <x v="2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0"/>
    <s v="USD"/>
    <n v="1466227190"/>
    <n v="1461043190"/>
    <b v="0"/>
    <n v="15"/>
    <b v="0"/>
    <x v="17"/>
    <n v="16.2"/>
    <x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P"/>
    <n v="1402480221"/>
    <n v="1399888221"/>
    <b v="0"/>
    <n v="37"/>
    <b v="0"/>
    <x v="17"/>
    <n v="80.3"/>
    <x v="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s v="USD"/>
    <n v="1395627327"/>
    <n v="1393038927"/>
    <b v="0"/>
    <n v="20"/>
    <b v="0"/>
    <x v="17"/>
    <n v="71.55"/>
    <x v="2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0"/>
    <s v="USD"/>
    <n v="1333557975"/>
    <n v="1330969575"/>
    <b v="0"/>
    <n v="7"/>
    <b v="0"/>
    <x v="17"/>
    <n v="23.57"/>
    <x v="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s v="USD"/>
    <n v="1406148024"/>
    <n v="1403556024"/>
    <b v="0"/>
    <n v="0"/>
    <b v="0"/>
    <x v="17"/>
    <s v="N/A"/>
    <x v="2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s v="USD"/>
    <n v="1334326635"/>
    <n v="1329146235"/>
    <b v="0"/>
    <n v="21"/>
    <b v="0"/>
    <x v="17"/>
    <n v="34.880000000000003"/>
    <x v="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s v="USD"/>
    <n v="1479495790"/>
    <n v="1476900190"/>
    <b v="0"/>
    <n v="3"/>
    <b v="0"/>
    <x v="17"/>
    <n v="15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s v="USD"/>
    <n v="1354919022"/>
    <n v="1352327022"/>
    <b v="0"/>
    <n v="11"/>
    <b v="0"/>
    <x v="17"/>
    <n v="23.18"/>
    <x v="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s v="USD"/>
    <n v="1452228790"/>
    <n v="1449636790"/>
    <b v="0"/>
    <n v="1"/>
    <b v="0"/>
    <x v="17"/>
    <n v="1"/>
    <x v="2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s v="USD"/>
    <n v="1421656200"/>
    <n v="1416507211"/>
    <b v="0"/>
    <n v="312"/>
    <b v="0"/>
    <x v="17"/>
    <n v="100.23"/>
    <x v="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P"/>
    <n v="1408058820"/>
    <n v="1405466820"/>
    <b v="0"/>
    <n v="1"/>
    <b v="0"/>
    <x v="17"/>
    <n v="5"/>
    <x v="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P"/>
    <n v="1381306687"/>
    <n v="1378714687"/>
    <b v="0"/>
    <n v="3"/>
    <b v="0"/>
    <x v="17"/>
    <n v="3.33"/>
    <x v="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s v="USD"/>
    <n v="1459352495"/>
    <n v="1456764095"/>
    <b v="0"/>
    <n v="4"/>
    <b v="0"/>
    <x v="17"/>
    <n v="13.25"/>
    <x v="2"/>
    <x v="6"/>
    <x v="17"/>
  </r>
  <r>
    <n v="1116"/>
    <s v="Quest Remnants of Chaos"/>
    <s v="A medieval, post apocolyptic, Online, MMORPG. Class morphing, character customization game."/>
    <n v="500000"/>
    <n v="178.52"/>
    <n v="0"/>
    <x v="0"/>
    <s v="USD"/>
    <n v="1339273208"/>
    <n v="1334089208"/>
    <b v="0"/>
    <n v="10"/>
    <b v="0"/>
    <x v="17"/>
    <n v="17.850000000000001"/>
    <x v="2"/>
    <x v="6"/>
    <x v="17"/>
  </r>
  <r>
    <n v="1117"/>
    <s v="Medieval Village"/>
    <s v="Experience the Medieval in your own village. Increase your village into a city and walk through the streets."/>
    <n v="1000"/>
    <n v="83"/>
    <n v="8"/>
    <x v="12"/>
    <s v="EUR"/>
    <n v="1451053313"/>
    <n v="1448461313"/>
    <b v="0"/>
    <n v="8"/>
    <b v="0"/>
    <x v="17"/>
    <n v="10.38"/>
    <x v="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D"/>
    <n v="1396666779"/>
    <n v="1394078379"/>
    <b v="0"/>
    <n v="3"/>
    <b v="0"/>
    <x v="17"/>
    <n v="36.33"/>
    <x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s v="USD"/>
    <n v="1396810864"/>
    <n v="1395687664"/>
    <b v="0"/>
    <n v="1"/>
    <b v="0"/>
    <x v="17"/>
    <n v="5"/>
    <x v="2"/>
    <x v="6"/>
    <x v="17"/>
  </r>
  <r>
    <n v="1120"/>
    <s v="PlanEt Ninjahwah"/>
    <s v="Planet Ninjahwah is a highly anticipated futuristic action adventure game that will blow your mind!!"/>
    <n v="25000"/>
    <n v="0"/>
    <n v="0"/>
    <x v="0"/>
    <s v="USD"/>
    <n v="1319835400"/>
    <n v="1315947400"/>
    <b v="0"/>
    <n v="0"/>
    <b v="0"/>
    <x v="17"/>
    <s v="N/A"/>
    <x v="2"/>
    <x v="6"/>
    <x v="17"/>
  </r>
  <r>
    <n v="1121"/>
    <s v="Pwincess"/>
    <s v="An action packed, side scrolling, platform jumping, laser shooting ADVENTURE that will be fun for everyone."/>
    <n v="250000"/>
    <n v="29"/>
    <n v="0"/>
    <x v="0"/>
    <s v="USD"/>
    <n v="1457904316"/>
    <n v="1455315916"/>
    <b v="0"/>
    <n v="5"/>
    <b v="0"/>
    <x v="17"/>
    <n v="5.8"/>
    <x v="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P"/>
    <n v="1369932825"/>
    <n v="1368723225"/>
    <b v="0"/>
    <n v="0"/>
    <b v="0"/>
    <x v="17"/>
    <s v="N/A"/>
    <x v="2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0"/>
    <s v="USD"/>
    <n v="1397910848"/>
    <n v="1395318848"/>
    <b v="0"/>
    <n v="3"/>
    <b v="0"/>
    <x v="17"/>
    <n v="3.67"/>
    <x v="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s v="USD"/>
    <n v="1430409651"/>
    <n v="1427817651"/>
    <b v="0"/>
    <n v="7"/>
    <b v="0"/>
    <x v="18"/>
    <n v="60.71"/>
    <x v="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P"/>
    <n v="1443193130"/>
    <n v="1438009130"/>
    <b v="0"/>
    <n v="0"/>
    <b v="0"/>
    <x v="18"/>
    <s v="N/A"/>
    <x v="2"/>
    <x v="6"/>
    <x v="18"/>
  </r>
  <r>
    <n v="1126"/>
    <s v="GAMING TO LEARN"/>
    <s v="Imagine a science class where the teacher walks in a says &quot;Take out your cell phone and play a game.&quot;"/>
    <n v="2000"/>
    <n v="10"/>
    <n v="1"/>
    <x v="0"/>
    <s v="USD"/>
    <n v="1468482694"/>
    <n v="1465890694"/>
    <b v="0"/>
    <n v="2"/>
    <b v="0"/>
    <x v="18"/>
    <n v="5"/>
    <x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s v="USD"/>
    <n v="1416000600"/>
    <n v="1413318600"/>
    <b v="0"/>
    <n v="23"/>
    <b v="0"/>
    <x v="18"/>
    <n v="25.43"/>
    <x v="2"/>
    <x v="6"/>
    <x v="18"/>
  </r>
  <r>
    <n v="1128"/>
    <s v="Flying Turds"/>
    <s v="#havingfunFTW"/>
    <n v="1000"/>
    <n v="1"/>
    <n v="0"/>
    <x v="1"/>
    <s v="GBP"/>
    <n v="1407425717"/>
    <n v="1404833717"/>
    <b v="0"/>
    <n v="1"/>
    <b v="0"/>
    <x v="18"/>
    <n v="1"/>
    <x v="2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0"/>
    <s v="USD"/>
    <n v="1465107693"/>
    <n v="1462515693"/>
    <b v="0"/>
    <n v="2"/>
    <b v="0"/>
    <x v="18"/>
    <n v="10.5"/>
    <x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s v="USD"/>
    <n v="1416963300"/>
    <n v="1411775700"/>
    <b v="0"/>
    <n v="3"/>
    <b v="0"/>
    <x v="18"/>
    <n v="3.67"/>
    <x v="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D"/>
    <n v="1450993668"/>
    <n v="1448401668"/>
    <b v="0"/>
    <n v="0"/>
    <b v="0"/>
    <x v="18"/>
    <s v="N/A"/>
    <x v="2"/>
    <x v="6"/>
    <x v="18"/>
  </r>
  <r>
    <n v="1132"/>
    <s v="One"/>
    <s v="One is a simple mobile game about exploring the connections between all living things. Featuring hand-painted art."/>
    <n v="10000"/>
    <n v="1438"/>
    <n v="14"/>
    <x v="5"/>
    <s v="CAD"/>
    <n v="1483238771"/>
    <n v="1480646771"/>
    <b v="0"/>
    <n v="13"/>
    <b v="0"/>
    <x v="18"/>
    <n v="110.62"/>
    <x v="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1"/>
    <s v="GBP"/>
    <n v="1406799981"/>
    <n v="1404207981"/>
    <b v="0"/>
    <n v="1"/>
    <b v="0"/>
    <x v="18"/>
    <n v="20"/>
    <x v="2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s v="AUD"/>
    <n v="1417235580"/>
    <n v="1416034228"/>
    <b v="0"/>
    <n v="1"/>
    <b v="0"/>
    <x v="18"/>
    <n v="1"/>
    <x v="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12"/>
    <s v="EUR"/>
    <n v="1470527094"/>
    <n v="1467935094"/>
    <b v="0"/>
    <n v="1"/>
    <b v="0"/>
    <x v="18"/>
    <n v="50"/>
    <x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6"/>
    <s v="EUR"/>
    <n v="1450541229"/>
    <n v="1447949229"/>
    <b v="0"/>
    <n v="6"/>
    <b v="0"/>
    <x v="18"/>
    <n v="45"/>
    <x v="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s v="USD"/>
    <n v="1461440421"/>
    <n v="1458848421"/>
    <b v="0"/>
    <n v="39"/>
    <b v="0"/>
    <x v="18"/>
    <n v="253.21"/>
    <x v="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s v="USD"/>
    <n v="1485035131"/>
    <n v="1483307131"/>
    <b v="0"/>
    <n v="4"/>
    <b v="0"/>
    <x v="18"/>
    <n v="31.25"/>
    <x v="2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0"/>
    <s v="USD"/>
    <n v="1420100426"/>
    <n v="1417508426"/>
    <b v="0"/>
    <n v="1"/>
    <b v="0"/>
    <x v="18"/>
    <n v="5"/>
    <x v="2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P"/>
    <n v="1438859121"/>
    <n v="1436267121"/>
    <b v="0"/>
    <n v="0"/>
    <b v="0"/>
    <x v="18"/>
    <s v="N/A"/>
    <x v="2"/>
    <x v="6"/>
    <x v="18"/>
  </r>
  <r>
    <n v="1141"/>
    <s v="Arena Z - Zombie Survival"/>
    <s v="I think this will be a great game!"/>
    <n v="500"/>
    <n v="0"/>
    <n v="0"/>
    <x v="12"/>
    <s v="EUR"/>
    <n v="1436460450"/>
    <n v="1433868450"/>
    <b v="0"/>
    <n v="0"/>
    <b v="0"/>
    <x v="18"/>
    <s v="N/A"/>
    <x v="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s v="USD"/>
    <n v="1424131727"/>
    <n v="1421539727"/>
    <b v="0"/>
    <n v="0"/>
    <b v="0"/>
    <x v="18"/>
    <s v="N/A"/>
    <x v="2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s v="USD"/>
    <n v="1450327126"/>
    <n v="1447735126"/>
    <b v="0"/>
    <n v="8"/>
    <b v="0"/>
    <x v="18"/>
    <n v="23.25"/>
    <x v="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s v="USD"/>
    <n v="1430281320"/>
    <n v="1427689320"/>
    <b v="0"/>
    <n v="0"/>
    <b v="0"/>
    <x v="19"/>
    <s v="N/A"/>
    <x v="2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0"/>
    <s v="USD"/>
    <n v="1412272592"/>
    <n v="1407088592"/>
    <b v="0"/>
    <n v="1"/>
    <b v="0"/>
    <x v="19"/>
    <n v="100"/>
    <x v="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s v="USD"/>
    <n v="1399071173"/>
    <n v="1395787973"/>
    <b v="0"/>
    <n v="12"/>
    <b v="0"/>
    <x v="19"/>
    <n v="44.17"/>
    <x v="2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5"/>
    <s v="CAD"/>
    <n v="1413760783"/>
    <n v="1408576783"/>
    <b v="0"/>
    <n v="0"/>
    <b v="0"/>
    <x v="19"/>
    <s v="N/A"/>
    <x v="2"/>
    <x v="7"/>
    <x v="19"/>
  </r>
  <r>
    <n v="1148"/>
    <s v="Warren's / Adilyn's Rollin' Bistro"/>
    <s v="New local (Louisville, KY.) food truck with a refreshing spin on rolling kitchens."/>
    <n v="15000"/>
    <n v="73"/>
    <n v="0"/>
    <x v="0"/>
    <s v="USD"/>
    <n v="1480568781"/>
    <n v="1477973181"/>
    <b v="0"/>
    <n v="3"/>
    <b v="0"/>
    <x v="19"/>
    <n v="24.33"/>
    <x v="2"/>
    <x v="7"/>
    <x v="19"/>
  </r>
  <r>
    <n v="1149"/>
    <s v="The Floridian Food Truck"/>
    <s v="Bringing culturally diverse Floridian cuisine to the people!"/>
    <n v="50000"/>
    <n v="75"/>
    <n v="0"/>
    <x v="0"/>
    <s v="USD"/>
    <n v="1466096566"/>
    <n v="1463504566"/>
    <b v="0"/>
    <n v="2"/>
    <b v="0"/>
    <x v="19"/>
    <n v="37.5"/>
    <x v="2"/>
    <x v="7"/>
    <x v="19"/>
  </r>
  <r>
    <n v="1150"/>
    <s v="Chef Po's Food Truck"/>
    <s v="Bringing delicious authentic and fusion Taiwanese Food to the West Coast."/>
    <n v="2500"/>
    <n v="252"/>
    <n v="10"/>
    <x v="0"/>
    <s v="USD"/>
    <n v="1452293675"/>
    <n v="1447109675"/>
    <b v="0"/>
    <n v="6"/>
    <b v="0"/>
    <x v="19"/>
    <n v="42"/>
    <x v="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s v="USD"/>
    <n v="1441592863"/>
    <n v="1439000863"/>
    <b v="0"/>
    <n v="0"/>
    <b v="0"/>
    <x v="19"/>
    <s v="N/A"/>
    <x v="2"/>
    <x v="7"/>
    <x v="19"/>
  </r>
  <r>
    <n v="1152"/>
    <s v="Peruvian King Food Truck"/>
    <s v="Peruvian food truck with an LA twist."/>
    <n v="16000"/>
    <n v="911"/>
    <n v="6"/>
    <x v="0"/>
    <s v="USD"/>
    <n v="1431709312"/>
    <n v="1429117312"/>
    <b v="0"/>
    <n v="15"/>
    <b v="0"/>
    <x v="19"/>
    <n v="60.73"/>
    <x v="2"/>
    <x v="7"/>
    <x v="19"/>
  </r>
  <r>
    <n v="1153"/>
    <s v="The Cold Spot Mobile Trailer"/>
    <s v="A mobile concession trailer for snow cones, ice cream, smoothies and more"/>
    <n v="8000"/>
    <n v="50"/>
    <n v="1"/>
    <x v="0"/>
    <s v="USD"/>
    <n v="1434647305"/>
    <n v="1432055305"/>
    <b v="0"/>
    <n v="1"/>
    <b v="0"/>
    <x v="19"/>
    <n v="50"/>
    <x v="2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0"/>
    <s v="USD"/>
    <n v="1441507006"/>
    <n v="1438915006"/>
    <b v="0"/>
    <n v="3"/>
    <b v="0"/>
    <x v="19"/>
    <n v="108.33"/>
    <x v="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s v="USD"/>
    <n v="1408040408"/>
    <n v="1405448408"/>
    <b v="0"/>
    <n v="8"/>
    <b v="0"/>
    <x v="19"/>
    <n v="23.5"/>
    <x v="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0"/>
    <s v="USD"/>
    <n v="1424742162"/>
    <n v="1422150162"/>
    <b v="0"/>
    <n v="0"/>
    <b v="0"/>
    <x v="19"/>
    <s v="N/A"/>
    <x v="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s v="USD"/>
    <n v="1417795480"/>
    <n v="1412607880"/>
    <b v="0"/>
    <n v="3"/>
    <b v="0"/>
    <x v="19"/>
    <n v="50.33"/>
    <x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s v="USD"/>
    <n v="1418091128"/>
    <n v="1415499128"/>
    <b v="0"/>
    <n v="3"/>
    <b v="0"/>
    <x v="19"/>
    <n v="11.67"/>
    <x v="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0"/>
    <s v="USD"/>
    <n v="1435679100"/>
    <n v="1433006765"/>
    <b v="0"/>
    <n v="0"/>
    <b v="0"/>
    <x v="19"/>
    <s v="N/A"/>
    <x v="2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s v="USD"/>
    <n v="1427510586"/>
    <n v="1424922186"/>
    <b v="0"/>
    <n v="19"/>
    <b v="0"/>
    <x v="19"/>
    <n v="60.79"/>
    <x v="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s v="USD"/>
    <n v="1432047989"/>
    <n v="1430233589"/>
    <b v="0"/>
    <n v="0"/>
    <b v="0"/>
    <x v="19"/>
    <s v="N/A"/>
    <x v="2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s v="USD"/>
    <n v="1411662264"/>
    <n v="1408983864"/>
    <b v="0"/>
    <n v="2"/>
    <b v="0"/>
    <x v="19"/>
    <n v="17.5"/>
    <x v="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s v="USD"/>
    <n v="1407604920"/>
    <n v="1405012920"/>
    <b v="0"/>
    <n v="0"/>
    <b v="0"/>
    <x v="19"/>
    <s v="N/A"/>
    <x v="2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s v="USD"/>
    <n v="1466270582"/>
    <n v="1463678582"/>
    <b v="0"/>
    <n v="0"/>
    <b v="0"/>
    <x v="19"/>
    <s v="N/A"/>
    <x v="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s v="USD"/>
    <n v="1404623330"/>
    <n v="1401685730"/>
    <b v="0"/>
    <n v="25"/>
    <b v="0"/>
    <x v="19"/>
    <n v="82.82"/>
    <x v="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s v="USD"/>
    <n v="1435291200"/>
    <n v="1432640342"/>
    <b v="0"/>
    <n v="8"/>
    <b v="0"/>
    <x v="19"/>
    <n v="358.88"/>
    <x v="2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0"/>
    <s v="USD"/>
    <n v="1410543495"/>
    <n v="1407865095"/>
    <b v="0"/>
    <n v="16"/>
    <b v="0"/>
    <x v="19"/>
    <n v="61.19"/>
    <x v="2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0"/>
    <s v="USD"/>
    <n v="1474507065"/>
    <n v="1471915065"/>
    <b v="0"/>
    <n v="3"/>
    <b v="0"/>
    <x v="19"/>
    <n v="340"/>
    <x v="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s v="USD"/>
    <n v="1424593763"/>
    <n v="1422001763"/>
    <b v="0"/>
    <n v="3"/>
    <b v="0"/>
    <x v="19"/>
    <n v="5.67"/>
    <x v="2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P"/>
    <n v="1433021171"/>
    <n v="1430429171"/>
    <b v="0"/>
    <n v="2"/>
    <b v="0"/>
    <x v="19"/>
    <n v="50"/>
    <x v="2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0"/>
    <s v="USD"/>
    <n v="1415909927"/>
    <n v="1414351127"/>
    <b v="0"/>
    <n v="1"/>
    <b v="0"/>
    <x v="19"/>
    <n v="25"/>
    <x v="2"/>
    <x v="7"/>
    <x v="19"/>
  </r>
  <r>
    <n v="1172"/>
    <s v="let your dayz take you to the dogs."/>
    <s v="Bringing YOUR favorite dog recipes to the streets."/>
    <n v="9000"/>
    <n v="0"/>
    <n v="0"/>
    <x v="0"/>
    <s v="USD"/>
    <n v="1408551752"/>
    <n v="1405959752"/>
    <b v="0"/>
    <n v="0"/>
    <b v="0"/>
    <x v="19"/>
    <s v="N/A"/>
    <x v="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s v="USD"/>
    <n v="1438576057"/>
    <n v="1435552057"/>
    <b v="0"/>
    <n v="1"/>
    <b v="0"/>
    <x v="19"/>
    <n v="30"/>
    <x v="2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0"/>
    <s v="USD"/>
    <n v="1462738327"/>
    <n v="1460146327"/>
    <b v="0"/>
    <n v="19"/>
    <b v="0"/>
    <x v="19"/>
    <n v="46.63"/>
    <x v="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s v="USD"/>
    <n v="1436981339"/>
    <n v="1434389339"/>
    <b v="0"/>
    <n v="9"/>
    <b v="0"/>
    <x v="19"/>
    <n v="65"/>
    <x v="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D"/>
    <n v="1488805200"/>
    <n v="1484094498"/>
    <b v="0"/>
    <n v="1"/>
    <b v="0"/>
    <x v="19"/>
    <n v="10"/>
    <x v="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P"/>
    <n v="1413388296"/>
    <n v="1410796296"/>
    <b v="0"/>
    <n v="0"/>
    <b v="0"/>
    <x v="19"/>
    <s v="N/A"/>
    <x v="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s v="USD"/>
    <n v="1408225452"/>
    <n v="1405633452"/>
    <b v="0"/>
    <n v="1"/>
    <b v="0"/>
    <x v="19"/>
    <n v="5"/>
    <x v="2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5"/>
    <s v="CAD"/>
    <n v="1446052627"/>
    <n v="1443460627"/>
    <b v="0"/>
    <n v="5"/>
    <b v="0"/>
    <x v="19"/>
    <n v="640"/>
    <x v="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s v="USD"/>
    <n v="1403983314"/>
    <n v="1400786514"/>
    <b v="0"/>
    <n v="85"/>
    <b v="0"/>
    <x v="19"/>
    <n v="69.12"/>
    <x v="2"/>
    <x v="7"/>
    <x v="19"/>
  </r>
  <r>
    <n v="1181"/>
    <s v="Gringo Loco Tacos Food Truck"/>
    <s v="Bringing the best tacos to the streets of Chicago!"/>
    <n v="50000"/>
    <n v="4"/>
    <n v="0"/>
    <x v="0"/>
    <s v="USD"/>
    <n v="1425197321"/>
    <n v="1422605321"/>
    <b v="0"/>
    <n v="3"/>
    <b v="0"/>
    <x v="19"/>
    <n v="1.33"/>
    <x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s v="USD"/>
    <n v="1484239320"/>
    <n v="1482609088"/>
    <b v="0"/>
    <n v="4"/>
    <b v="0"/>
    <x v="19"/>
    <n v="10.5"/>
    <x v="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s v="USD"/>
    <n v="1478059140"/>
    <n v="1476391223"/>
    <b v="0"/>
    <n v="3"/>
    <b v="0"/>
    <x v="19"/>
    <n v="33.33"/>
    <x v="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s v="GBP"/>
    <n v="1486391011"/>
    <n v="1483712611"/>
    <b v="0"/>
    <n v="375"/>
    <b v="1"/>
    <x v="20"/>
    <n v="61.56"/>
    <x v="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D"/>
    <n v="1433736000"/>
    <n v="1430945149"/>
    <b v="0"/>
    <n v="111"/>
    <b v="1"/>
    <x v="20"/>
    <n v="118.74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s v="GBP"/>
    <n v="1433198520"/>
    <n v="1430340195"/>
    <b v="0"/>
    <n v="123"/>
    <b v="1"/>
    <x v="20"/>
    <n v="65.08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D"/>
    <n v="1431885600"/>
    <n v="1429133323"/>
    <b v="0"/>
    <n v="70"/>
    <b v="1"/>
    <x v="20"/>
    <n v="130.16"/>
    <x v="0"/>
    <x v="8"/>
    <x v="20"/>
  </r>
  <r>
    <n v="1188"/>
    <s v="Because Dance."/>
    <s v="A photobook of young dancers and their inspiring stories, photographed in beautiful and unique locations."/>
    <n v="2000"/>
    <n v="3211"/>
    <n v="161"/>
    <x v="5"/>
    <s v="CAD"/>
    <n v="1482943740"/>
    <n v="1481129340"/>
    <b v="0"/>
    <n v="85"/>
    <b v="1"/>
    <x v="20"/>
    <n v="37.78"/>
    <x v="0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D"/>
    <n v="1467242995"/>
    <n v="1465428595"/>
    <b v="0"/>
    <n v="86"/>
    <b v="1"/>
    <x v="20"/>
    <n v="112.79"/>
    <x v="0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D"/>
    <n v="1409500725"/>
    <n v="1406908725"/>
    <b v="0"/>
    <n v="13"/>
    <b v="1"/>
    <x v="20"/>
    <n v="51.92"/>
    <x v="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D"/>
    <n v="1458480560"/>
    <n v="1455892160"/>
    <b v="0"/>
    <n v="33"/>
    <b v="1"/>
    <x v="20"/>
    <n v="89.24"/>
    <x v="0"/>
    <x v="8"/>
    <x v="20"/>
  </r>
  <r>
    <n v="1192"/>
    <s v="Other Worlds - A Make 100 Project"/>
    <s v="A macro landscape photography art book &amp; limited edition prints. A Make 100 project."/>
    <n v="100"/>
    <n v="290"/>
    <n v="290"/>
    <x v="1"/>
    <s v="GBP"/>
    <n v="1486814978"/>
    <n v="1484222978"/>
    <b v="0"/>
    <n v="15"/>
    <b v="1"/>
    <x v="20"/>
    <n v="19.329999999999998"/>
    <x v="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D"/>
    <n v="1460223453"/>
    <n v="1455043053"/>
    <b v="0"/>
    <n v="273"/>
    <b v="1"/>
    <x v="20"/>
    <n v="79.97"/>
    <x v="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7"/>
    <s v="EUR"/>
    <n v="1428493379"/>
    <n v="1425901379"/>
    <b v="0"/>
    <n v="714"/>
    <b v="1"/>
    <x v="20"/>
    <n v="56.41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3"/>
    <s v="EUR"/>
    <n v="1450602000"/>
    <n v="1445415653"/>
    <b v="0"/>
    <n v="170"/>
    <b v="1"/>
    <x v="20"/>
    <n v="79.41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1"/>
    <s v="GBP"/>
    <n v="1450467539"/>
    <n v="1447875539"/>
    <b v="0"/>
    <n v="512"/>
    <b v="1"/>
    <x v="20"/>
    <n v="76.44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D"/>
    <n v="1465797540"/>
    <n v="1463155034"/>
    <b v="0"/>
    <n v="314"/>
    <b v="1"/>
    <x v="20"/>
    <n v="121"/>
    <x v="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D"/>
    <n v="1451530800"/>
    <n v="1448463086"/>
    <b v="0"/>
    <n v="167"/>
    <b v="1"/>
    <x v="20"/>
    <n v="54.62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s v="GBP"/>
    <n v="1436380200"/>
    <n v="1433615400"/>
    <b v="0"/>
    <n v="9"/>
    <b v="1"/>
    <x v="20"/>
    <n v="299.22000000000003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D"/>
    <n v="1429183656"/>
    <n v="1427369256"/>
    <b v="0"/>
    <n v="103"/>
    <b v="1"/>
    <x v="20"/>
    <n v="58.53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s v="GBP"/>
    <n v="1468593246"/>
    <n v="1466001246"/>
    <b v="0"/>
    <n v="111"/>
    <b v="1"/>
    <x v="20"/>
    <n v="55.37"/>
    <x v="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s v="AUD"/>
    <n v="1435388154"/>
    <n v="1432796154"/>
    <b v="0"/>
    <n v="271"/>
    <b v="1"/>
    <x v="20"/>
    <n v="183.8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D"/>
    <n v="1433083527"/>
    <n v="1430491527"/>
    <b v="0"/>
    <n v="101"/>
    <b v="1"/>
    <x v="20"/>
    <n v="165.35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D"/>
    <n v="1449205200"/>
    <n v="1445363833"/>
    <b v="0"/>
    <n v="57"/>
    <b v="1"/>
    <x v="20"/>
    <n v="234.79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2"/>
    <s v="EUR"/>
    <n v="1434197351"/>
    <n v="1431605351"/>
    <b v="0"/>
    <n v="62"/>
    <b v="1"/>
    <x v="20"/>
    <n v="211.48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5"/>
    <s v="EUR"/>
    <n v="1489238940"/>
    <n v="1486406253"/>
    <b v="0"/>
    <n v="32"/>
    <b v="1"/>
    <x v="20"/>
    <n v="32.340000000000003"/>
    <x v="0"/>
    <x v="8"/>
    <x v="20"/>
  </r>
  <r>
    <n v="1207"/>
    <s v="ITALIANA"/>
    <s v="A humanistic photo book about ancestral &amp; post-modern Italy."/>
    <n v="16700"/>
    <n v="17396"/>
    <n v="104"/>
    <x v="13"/>
    <s v="EUR"/>
    <n v="1459418400"/>
    <n v="1456827573"/>
    <b v="0"/>
    <n v="141"/>
    <b v="1"/>
    <x v="20"/>
    <n v="123.38"/>
    <x v="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D"/>
    <n v="1458835264"/>
    <n v="1456246864"/>
    <b v="0"/>
    <n v="75"/>
    <b v="1"/>
    <x v="20"/>
    <n v="207.07"/>
    <x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D"/>
    <n v="1488053905"/>
    <n v="1485461905"/>
    <b v="0"/>
    <n v="46"/>
    <b v="1"/>
    <x v="20"/>
    <n v="138.26"/>
    <x v="0"/>
    <x v="8"/>
    <x v="20"/>
  </r>
  <r>
    <n v="1210"/>
    <s v="Det Andra GÃ¶teborg"/>
    <s v="En fotobok om livet i det enda andra GÃ¶teborg i vÃ¤rlden"/>
    <n v="20000"/>
    <n v="50863"/>
    <n v="254"/>
    <x v="11"/>
    <s v="SEK"/>
    <n v="1433106000"/>
    <n v="1431124572"/>
    <b v="0"/>
    <n v="103"/>
    <b v="1"/>
    <x v="20"/>
    <n v="493.82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5"/>
    <s v="CAD"/>
    <n v="1465505261"/>
    <n v="1464209261"/>
    <b v="0"/>
    <n v="6"/>
    <b v="1"/>
    <x v="20"/>
    <n v="168.5"/>
    <x v="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D"/>
    <n v="1448586000"/>
    <n v="1447195695"/>
    <b v="0"/>
    <n v="83"/>
    <b v="1"/>
    <x v="20"/>
    <n v="38.869999999999997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s v="GBP"/>
    <n v="1485886100"/>
    <n v="1482862100"/>
    <b v="0"/>
    <n v="108"/>
    <b v="1"/>
    <x v="20"/>
    <n v="61.53"/>
    <x v="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D"/>
    <n v="1433880605"/>
    <n v="1428696605"/>
    <b v="0"/>
    <n v="25"/>
    <b v="1"/>
    <x v="20"/>
    <n v="105.44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D"/>
    <n v="1401487756"/>
    <n v="1398895756"/>
    <b v="0"/>
    <n v="549"/>
    <b v="1"/>
    <x v="20"/>
    <n v="71.59"/>
    <x v="0"/>
    <x v="8"/>
    <x v="20"/>
  </r>
  <r>
    <n v="1216"/>
    <s v="In Training: a book of Bonsai photographs"/>
    <s v="A fine art photography book taking a new look at the art of bonsai."/>
    <n v="14000"/>
    <n v="20398"/>
    <n v="146"/>
    <x v="0"/>
    <s v="USD"/>
    <n v="1443826980"/>
    <n v="1441032457"/>
    <b v="0"/>
    <n v="222"/>
    <b v="1"/>
    <x v="20"/>
    <n v="91.88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D"/>
    <n v="1468524340"/>
    <n v="1465932340"/>
    <b v="0"/>
    <n v="183"/>
    <b v="1"/>
    <x v="20"/>
    <n v="148.57"/>
    <x v="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D"/>
    <n v="1446346800"/>
    <n v="1443714800"/>
    <b v="0"/>
    <n v="89"/>
    <b v="1"/>
    <x v="20"/>
    <n v="174.21"/>
    <x v="0"/>
    <x v="8"/>
    <x v="20"/>
  </r>
  <r>
    <n v="1219"/>
    <s v="The Box"/>
    <s v="The Box is a fine art book of Ron Amato's innovative and seductive photography project."/>
    <n v="16350"/>
    <n v="26024"/>
    <n v="159"/>
    <x v="0"/>
    <s v="USD"/>
    <n v="1476961513"/>
    <n v="1474369513"/>
    <b v="0"/>
    <n v="253"/>
    <b v="1"/>
    <x v="20"/>
    <n v="102.86"/>
    <x v="0"/>
    <x v="8"/>
    <x v="20"/>
  </r>
  <r>
    <n v="1220"/>
    <s v="All The People"/>
    <s v="A beautiful photo art book of portraits and conversations with people that may expand your idea of gender."/>
    <n v="15000"/>
    <n v="15565"/>
    <n v="104"/>
    <x v="12"/>
    <s v="EUR"/>
    <n v="1440515112"/>
    <n v="1437923112"/>
    <b v="0"/>
    <n v="140"/>
    <b v="1"/>
    <x v="20"/>
    <n v="111.18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s v="GBP"/>
    <n v="1480809600"/>
    <n v="1478431488"/>
    <b v="0"/>
    <n v="103"/>
    <b v="1"/>
    <x v="20"/>
    <n v="23.8"/>
    <x v="0"/>
    <x v="8"/>
    <x v="20"/>
  </r>
  <r>
    <n v="1222"/>
    <s v="Project Pilgrim"/>
    <s v="Project Pilgrim is my effort to work towards normalizing mental health."/>
    <n v="4000"/>
    <n v="11215"/>
    <n v="280"/>
    <x v="5"/>
    <s v="CAD"/>
    <n v="1459483200"/>
    <n v="1456852647"/>
    <b v="0"/>
    <n v="138"/>
    <b v="1"/>
    <x v="20"/>
    <n v="81.27"/>
    <x v="0"/>
    <x v="8"/>
    <x v="20"/>
  </r>
  <r>
    <n v="1223"/>
    <s v="YOSEMITE PEOPLE"/>
    <s v="A photography book focusing on the people rather than the nature at Yosemite National Park."/>
    <n v="19800"/>
    <n v="22197"/>
    <n v="112"/>
    <x v="0"/>
    <s v="USD"/>
    <n v="1478754909"/>
    <n v="1476159309"/>
    <b v="0"/>
    <n v="191"/>
    <b v="1"/>
    <x v="20"/>
    <n v="116.21"/>
    <x v="0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0"/>
    <s v="USD"/>
    <n v="1402060302"/>
    <n v="1396876302"/>
    <b v="0"/>
    <n v="18"/>
    <b v="0"/>
    <x v="21"/>
    <n v="58.89"/>
    <x v="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D"/>
    <n v="1382478278"/>
    <n v="1377294278"/>
    <b v="0"/>
    <n v="3"/>
    <b v="0"/>
    <x v="21"/>
    <n v="44"/>
    <x v="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D"/>
    <n v="1398042000"/>
    <n v="1395089981"/>
    <b v="0"/>
    <n v="40"/>
    <b v="0"/>
    <x v="21"/>
    <n v="48.43"/>
    <x v="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D"/>
    <n v="1407394800"/>
    <n v="1404770616"/>
    <b v="0"/>
    <n v="0"/>
    <b v="0"/>
    <x v="21"/>
    <s v="N/A"/>
    <x v="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D"/>
    <n v="1317231008"/>
    <n v="1312047008"/>
    <b v="0"/>
    <n v="24"/>
    <b v="0"/>
    <x v="21"/>
    <n v="61.04"/>
    <x v="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D"/>
    <n v="1334592000"/>
    <n v="1331982127"/>
    <b v="0"/>
    <n v="1"/>
    <b v="0"/>
    <x v="21"/>
    <n v="25"/>
    <x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D"/>
    <n v="1298589630"/>
    <n v="1295997630"/>
    <b v="0"/>
    <n v="0"/>
    <b v="0"/>
    <x v="21"/>
    <s v="N/A"/>
    <x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D"/>
    <n v="1440723600"/>
    <n v="1436394968"/>
    <b v="0"/>
    <n v="0"/>
    <b v="0"/>
    <x v="21"/>
    <s v="N/A"/>
    <x v="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D"/>
    <n v="1381090870"/>
    <n v="1377030070"/>
    <b v="0"/>
    <n v="1"/>
    <b v="0"/>
    <x v="21"/>
    <n v="40"/>
    <x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D"/>
    <n v="1329864374"/>
    <n v="1328049974"/>
    <b v="0"/>
    <n v="6"/>
    <b v="0"/>
    <x v="21"/>
    <n v="19.329999999999998"/>
    <x v="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P"/>
    <n v="1422903342"/>
    <n v="1420311342"/>
    <b v="0"/>
    <n v="0"/>
    <b v="0"/>
    <x v="21"/>
    <s v="N/A"/>
    <x v="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D"/>
    <n v="1387077299"/>
    <n v="1383621299"/>
    <b v="0"/>
    <n v="6"/>
    <b v="0"/>
    <x v="21"/>
    <n v="35"/>
    <x v="1"/>
    <x v="4"/>
    <x v="21"/>
  </r>
  <r>
    <n v="1236"/>
    <s v="&quot;Volando&quot; CD Release (Canceled)"/>
    <s v="Raising money to give the musicians their due."/>
    <n v="2500"/>
    <n v="0"/>
    <n v="0"/>
    <x v="0"/>
    <s v="USD"/>
    <n v="1343491200"/>
    <n v="1342801164"/>
    <b v="0"/>
    <n v="0"/>
    <b v="0"/>
    <x v="21"/>
    <s v="N/A"/>
    <x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D"/>
    <n v="1345790865"/>
    <n v="1344062865"/>
    <b v="0"/>
    <n v="0"/>
    <b v="0"/>
    <x v="21"/>
    <s v="N/A"/>
    <x v="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D"/>
    <n v="1312641536"/>
    <n v="1310049536"/>
    <b v="0"/>
    <n v="3"/>
    <b v="0"/>
    <x v="21"/>
    <n v="59.33"/>
    <x v="1"/>
    <x v="4"/>
    <x v="21"/>
  </r>
  <r>
    <n v="1239"/>
    <s v="Help Calmenco! finance new CD and Tour (Canceled)"/>
    <s v="Please consider helping us with our new CD and Riverdance Tour"/>
    <n v="2500"/>
    <n v="0"/>
    <n v="0"/>
    <x v="0"/>
    <s v="USD"/>
    <n v="1325804767"/>
    <n v="1323212767"/>
    <b v="0"/>
    <n v="0"/>
    <b v="0"/>
    <x v="21"/>
    <s v="N/A"/>
    <x v="1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D"/>
    <n v="1373665860"/>
    <n v="1368579457"/>
    <b v="0"/>
    <n v="8"/>
    <b v="0"/>
    <x v="21"/>
    <n v="30.13"/>
    <x v="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D"/>
    <n v="1414994340"/>
    <n v="1413057980"/>
    <b v="0"/>
    <n v="34"/>
    <b v="0"/>
    <x v="21"/>
    <n v="74.62"/>
    <x v="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D"/>
    <n v="1315747080"/>
    <n v="1314417502"/>
    <b v="0"/>
    <n v="1"/>
    <b v="0"/>
    <x v="21"/>
    <n v="5"/>
    <x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D"/>
    <n v="1310158800"/>
    <n v="1304888771"/>
    <b v="0"/>
    <n v="38"/>
    <b v="0"/>
    <x v="21"/>
    <n v="44.5"/>
    <x v="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D"/>
    <n v="1366664400"/>
    <n v="1363981723"/>
    <b v="1"/>
    <n v="45"/>
    <b v="1"/>
    <x v="11"/>
    <n v="46.13"/>
    <x v="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D"/>
    <n v="1402755834"/>
    <n v="1400163834"/>
    <b v="1"/>
    <n v="17"/>
    <b v="1"/>
    <x v="11"/>
    <n v="141.47"/>
    <x v="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D"/>
    <n v="1323136949"/>
    <n v="1319245349"/>
    <b v="1"/>
    <n v="31"/>
    <b v="1"/>
    <x v="11"/>
    <n v="75.48"/>
    <x v="0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s v="USD"/>
    <n v="1367823655"/>
    <n v="1365231655"/>
    <b v="1"/>
    <n v="50"/>
    <b v="1"/>
    <x v="11"/>
    <n v="85.5"/>
    <x v="0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s v="USD"/>
    <n v="1402642740"/>
    <n v="1399563953"/>
    <b v="1"/>
    <n v="59"/>
    <b v="1"/>
    <x v="11"/>
    <n v="64.25"/>
    <x v="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D"/>
    <n v="1341683211"/>
    <n v="1339091211"/>
    <b v="1"/>
    <n v="81"/>
    <b v="1"/>
    <x v="11"/>
    <n v="64.47"/>
    <x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D"/>
    <n v="1410017131"/>
    <n v="1406129131"/>
    <b v="1"/>
    <n v="508"/>
    <b v="1"/>
    <x v="11"/>
    <n v="118.2"/>
    <x v="0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s v="USD"/>
    <n v="1316979167"/>
    <n v="1311795167"/>
    <b v="1"/>
    <n v="74"/>
    <b v="1"/>
    <x v="11"/>
    <n v="82.54"/>
    <x v="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D"/>
    <n v="1382658169"/>
    <n v="1380238969"/>
    <b v="1"/>
    <n v="141"/>
    <b v="1"/>
    <x v="11"/>
    <n v="34.17"/>
    <x v="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D"/>
    <n v="1409770107"/>
    <n v="1407178107"/>
    <b v="1"/>
    <n v="711"/>
    <b v="1"/>
    <x v="11"/>
    <n v="42.73"/>
    <x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D"/>
    <n v="1293857940"/>
    <n v="1288968886"/>
    <b v="1"/>
    <n v="141"/>
    <b v="1"/>
    <x v="11"/>
    <n v="94.49"/>
    <x v="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D"/>
    <n v="1385932652"/>
    <n v="1383337052"/>
    <b v="1"/>
    <n v="109"/>
    <b v="1"/>
    <x v="11"/>
    <n v="55.7"/>
    <x v="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D"/>
    <n v="1329084231"/>
    <n v="1326492231"/>
    <b v="1"/>
    <n v="361"/>
    <b v="1"/>
    <x v="11"/>
    <n v="98.03"/>
    <x v="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D"/>
    <n v="1301792590"/>
    <n v="1297562590"/>
    <b v="1"/>
    <n v="176"/>
    <b v="1"/>
    <x v="11"/>
    <n v="92.1"/>
    <x v="0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D"/>
    <n v="1377960012"/>
    <n v="1375368012"/>
    <b v="1"/>
    <n v="670"/>
    <b v="1"/>
    <x v="11"/>
    <n v="38.18"/>
    <x v="0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s v="USD"/>
    <n v="1402286340"/>
    <n v="1399504664"/>
    <b v="1"/>
    <n v="96"/>
    <b v="1"/>
    <x v="11"/>
    <n v="27.15"/>
    <x v="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D"/>
    <n v="1393445620"/>
    <n v="1390853620"/>
    <b v="1"/>
    <n v="74"/>
    <b v="1"/>
    <x v="11"/>
    <n v="50.69"/>
    <x v="0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s v="USD"/>
    <n v="1390983227"/>
    <n v="1388391227"/>
    <b v="1"/>
    <n v="52"/>
    <b v="1"/>
    <x v="11"/>
    <n v="38.94"/>
    <x v="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5"/>
    <s v="CAD"/>
    <n v="1392574692"/>
    <n v="1389982692"/>
    <b v="1"/>
    <n v="105"/>
    <b v="1"/>
    <x v="11"/>
    <n v="77.64"/>
    <x v="0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s v="USD"/>
    <n v="1396054800"/>
    <n v="1393034470"/>
    <b v="1"/>
    <n v="41"/>
    <b v="1"/>
    <x v="11"/>
    <n v="43.54"/>
    <x v="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D"/>
    <n v="1383062083"/>
    <n v="1380556483"/>
    <b v="1"/>
    <n v="34"/>
    <b v="1"/>
    <x v="11"/>
    <n v="31.82"/>
    <x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D"/>
    <n v="1291131815"/>
    <n v="1287071015"/>
    <b v="1"/>
    <n v="66"/>
    <b v="1"/>
    <x v="11"/>
    <n v="63.18"/>
    <x v="0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s v="USD"/>
    <n v="1389474145"/>
    <n v="1386882145"/>
    <b v="1"/>
    <n v="50"/>
    <b v="1"/>
    <x v="11"/>
    <n v="190.9"/>
    <x v="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D"/>
    <n v="1374674558"/>
    <n v="1372082558"/>
    <b v="1"/>
    <n v="159"/>
    <b v="1"/>
    <x v="11"/>
    <n v="140.86000000000001"/>
    <x v="0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D"/>
    <n v="1379708247"/>
    <n v="1377116247"/>
    <b v="1"/>
    <n v="182"/>
    <b v="1"/>
    <x v="11"/>
    <n v="76.92"/>
    <x v="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D"/>
    <n v="1460764800"/>
    <n v="1458157512"/>
    <b v="1"/>
    <n v="206"/>
    <b v="1"/>
    <x v="11"/>
    <n v="99.16"/>
    <x v="0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D"/>
    <n v="1332704042"/>
    <n v="1327523642"/>
    <b v="1"/>
    <n v="169"/>
    <b v="1"/>
    <x v="11"/>
    <n v="67.88"/>
    <x v="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D"/>
    <n v="1384363459"/>
    <n v="1381767859"/>
    <b v="1"/>
    <n v="31"/>
    <b v="1"/>
    <x v="11"/>
    <n v="246.29"/>
    <x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D"/>
    <n v="1276574400"/>
    <n v="1270576379"/>
    <b v="1"/>
    <n v="28"/>
    <b v="1"/>
    <x v="11"/>
    <n v="189.29"/>
    <x v="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5"/>
    <s v="CAD"/>
    <n v="1409506291"/>
    <n v="1406914291"/>
    <b v="1"/>
    <n v="54"/>
    <b v="1"/>
    <x v="11"/>
    <n v="76.67"/>
    <x v="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D"/>
    <n v="1346344425"/>
    <n v="1343320425"/>
    <b v="1"/>
    <n v="467"/>
    <b v="1"/>
    <x v="11"/>
    <n v="82.96"/>
    <x v="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D"/>
    <n v="1375908587"/>
    <n v="1372884587"/>
    <b v="1"/>
    <n v="389"/>
    <b v="1"/>
    <x v="11"/>
    <n v="62.52"/>
    <x v="0"/>
    <x v="4"/>
    <x v="11"/>
  </r>
  <r>
    <n v="1276"/>
    <s v="MR. DREAM GOES TO JAIL"/>
    <s v="Sponsor this Brooklyn punk band's debut seven-inch, MR. DREAM GOES TO JAIL."/>
    <n v="3000"/>
    <n v="3132.63"/>
    <n v="104"/>
    <x v="0"/>
    <s v="USD"/>
    <n v="1251777600"/>
    <n v="1247504047"/>
    <b v="1"/>
    <n v="68"/>
    <b v="1"/>
    <x v="11"/>
    <n v="46.07"/>
    <x v="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D"/>
    <n v="1346765347"/>
    <n v="1343741347"/>
    <b v="1"/>
    <n v="413"/>
    <b v="1"/>
    <x v="11"/>
    <n v="38.54"/>
    <x v="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D"/>
    <n v="1403661600"/>
    <n v="1401196766"/>
    <b v="1"/>
    <n v="190"/>
    <b v="1"/>
    <x v="11"/>
    <n v="53.01"/>
    <x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D"/>
    <n v="1395624170"/>
    <n v="1392171770"/>
    <b v="1"/>
    <n v="189"/>
    <b v="1"/>
    <x v="11"/>
    <n v="73.36"/>
    <x v="0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D"/>
    <n v="1299003054"/>
    <n v="1291227054"/>
    <b v="1"/>
    <n v="130"/>
    <b v="1"/>
    <x v="11"/>
    <n v="127.98"/>
    <x v="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D"/>
    <n v="1375033836"/>
    <n v="1373305836"/>
    <b v="1"/>
    <n v="74"/>
    <b v="1"/>
    <x v="11"/>
    <n v="104.73"/>
    <x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D"/>
    <n v="1386565140"/>
    <n v="1383909855"/>
    <b v="1"/>
    <n v="274"/>
    <b v="1"/>
    <x v="11"/>
    <n v="67.67"/>
    <x v="0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s v="USD"/>
    <n v="1362974400"/>
    <n v="1360948389"/>
    <b v="1"/>
    <n v="22"/>
    <b v="1"/>
    <x v="11"/>
    <n v="95.93"/>
    <x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D"/>
    <n v="1483203540"/>
    <n v="1481175482"/>
    <b v="0"/>
    <n v="31"/>
    <b v="1"/>
    <x v="6"/>
    <n v="65.16"/>
    <x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1"/>
    <s v="GBP"/>
    <n v="1434808775"/>
    <n v="1433512775"/>
    <b v="0"/>
    <n v="63"/>
    <b v="1"/>
    <x v="6"/>
    <n v="32.270000000000003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1"/>
    <s v="GBP"/>
    <n v="1424181600"/>
    <n v="1423041227"/>
    <b v="0"/>
    <n v="20"/>
    <b v="1"/>
    <x v="6"/>
    <n v="81.25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s v="GBP"/>
    <n v="1434120856"/>
    <n v="1428936856"/>
    <b v="0"/>
    <n v="25"/>
    <b v="1"/>
    <x v="6"/>
    <n v="24.2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D"/>
    <n v="1470801600"/>
    <n v="1468122163"/>
    <b v="0"/>
    <n v="61"/>
    <b v="1"/>
    <x v="6"/>
    <n v="65.87"/>
    <x v="0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s v="USD"/>
    <n v="1483499645"/>
    <n v="1480907645"/>
    <b v="0"/>
    <n v="52"/>
    <b v="1"/>
    <x v="6"/>
    <n v="36.08"/>
    <x v="0"/>
    <x v="1"/>
    <x v="6"/>
  </r>
  <r>
    <n v="1290"/>
    <s v="I Died... I Came Back, ... Whatever"/>
    <s v="Sometimes your Heart has to STOP for your Life to START."/>
    <n v="3500"/>
    <n v="3800"/>
    <n v="109"/>
    <x v="0"/>
    <s v="USD"/>
    <n v="1429772340"/>
    <n v="1427121931"/>
    <b v="0"/>
    <n v="86"/>
    <b v="1"/>
    <x v="6"/>
    <n v="44.19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D"/>
    <n v="1428390000"/>
    <n v="1425224391"/>
    <b v="0"/>
    <n v="42"/>
    <b v="1"/>
    <x v="6"/>
    <n v="104.07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s v="GBP"/>
    <n v="1444172340"/>
    <n v="1441822828"/>
    <b v="0"/>
    <n v="52"/>
    <b v="1"/>
    <x v="6"/>
    <n v="35.96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D"/>
    <n v="1447523371"/>
    <n v="1444927771"/>
    <b v="0"/>
    <n v="120"/>
    <b v="1"/>
    <x v="6"/>
    <n v="127.79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1"/>
    <s v="GBP"/>
    <n v="1445252400"/>
    <n v="1443696797"/>
    <b v="0"/>
    <n v="22"/>
    <b v="1"/>
    <x v="6"/>
    <n v="27.73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s v="GBP"/>
    <n v="1438189200"/>
    <n v="1435585497"/>
    <b v="0"/>
    <n v="64"/>
    <b v="1"/>
    <x v="6"/>
    <n v="39.83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s v="GBP"/>
    <n v="1457914373"/>
    <n v="1456189973"/>
    <b v="0"/>
    <n v="23"/>
    <b v="1"/>
    <x v="6"/>
    <n v="52.17"/>
    <x v="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D"/>
    <n v="1462125358"/>
    <n v="1459533358"/>
    <b v="0"/>
    <n v="238"/>
    <b v="1"/>
    <x v="6"/>
    <n v="92.04"/>
    <x v="0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1"/>
    <s v="GBP"/>
    <n v="1461860432"/>
    <n v="1459268432"/>
    <b v="0"/>
    <n v="33"/>
    <b v="1"/>
    <x v="6"/>
    <n v="63.42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s v="USD"/>
    <n v="1436902359"/>
    <n v="1434310359"/>
    <b v="0"/>
    <n v="32"/>
    <b v="1"/>
    <x v="6"/>
    <n v="135.63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D"/>
    <n v="1464807420"/>
    <n v="1461427938"/>
    <b v="0"/>
    <n v="24"/>
    <b v="1"/>
    <x v="6"/>
    <n v="168.75"/>
    <x v="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D"/>
    <n v="1437447600"/>
    <n v="1436551178"/>
    <b v="0"/>
    <n v="29"/>
    <b v="1"/>
    <x v="6"/>
    <n v="70.86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D"/>
    <n v="1480559011"/>
    <n v="1477963411"/>
    <b v="0"/>
    <n v="50"/>
    <b v="1"/>
    <x v="6"/>
    <n v="50"/>
    <x v="0"/>
    <x v="1"/>
    <x v="6"/>
  </r>
  <r>
    <n v="1303"/>
    <s v="Forward Arena Theatre Company: Summer Season"/>
    <s v="Groundbreaking queer theatre."/>
    <n v="3500"/>
    <n v="4559.13"/>
    <n v="130"/>
    <x v="1"/>
    <s v="GBP"/>
    <n v="1469962800"/>
    <n v="1468578920"/>
    <b v="0"/>
    <n v="108"/>
    <b v="1"/>
    <x v="6"/>
    <n v="42.21"/>
    <x v="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P"/>
    <n v="1489376405"/>
    <n v="1484196005"/>
    <b v="0"/>
    <n v="104"/>
    <b v="0"/>
    <x v="8"/>
    <n v="152.41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D"/>
    <n v="1469122200"/>
    <n v="1466611108"/>
    <b v="0"/>
    <n v="86"/>
    <b v="0"/>
    <x v="8"/>
    <n v="90.62"/>
    <x v="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D"/>
    <n v="1417690734"/>
    <n v="1415098734"/>
    <b v="0"/>
    <n v="356"/>
    <b v="0"/>
    <x v="8"/>
    <n v="201.6"/>
    <x v="1"/>
    <x v="2"/>
    <x v="8"/>
  </r>
  <r>
    <n v="1307"/>
    <s v="VR Card - Customized Virtual Reality Viewer (Canceled)"/>
    <s v="Get VR to Everyone with Mailable, Ready to Use Viewers"/>
    <n v="50000"/>
    <n v="5757"/>
    <n v="12"/>
    <x v="0"/>
    <s v="USD"/>
    <n v="1455710679"/>
    <n v="1453118679"/>
    <b v="0"/>
    <n v="45"/>
    <b v="0"/>
    <x v="8"/>
    <n v="127.93"/>
    <x v="1"/>
    <x v="2"/>
    <x v="8"/>
  </r>
  <r>
    <n v="1308"/>
    <s v="Boost Band: Wristband Phone Charger (Canceled)"/>
    <s v="Boost Band, a wristband that charges any device"/>
    <n v="10000"/>
    <n v="1136"/>
    <n v="11"/>
    <x v="0"/>
    <s v="USD"/>
    <n v="1475937812"/>
    <n v="1472481812"/>
    <b v="0"/>
    <n v="38"/>
    <b v="0"/>
    <x v="8"/>
    <n v="29.89"/>
    <x v="1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0"/>
    <s v="USD"/>
    <n v="1444943468"/>
    <n v="1441919468"/>
    <b v="0"/>
    <n v="35"/>
    <b v="0"/>
    <x v="8"/>
    <n v="367.97"/>
    <x v="1"/>
    <x v="2"/>
    <x v="8"/>
  </r>
  <r>
    <n v="1310"/>
    <s v="k5-jkt.by kiger (Canceled)"/>
    <s v="An essential hoodie that holds all sized smart phones and keep your headphone wires tangle free."/>
    <n v="20000"/>
    <n v="3100"/>
    <n v="16"/>
    <x v="0"/>
    <s v="USD"/>
    <n v="1471622450"/>
    <n v="1467734450"/>
    <b v="0"/>
    <n v="24"/>
    <b v="0"/>
    <x v="8"/>
    <n v="129.16999999999999"/>
    <x v="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D"/>
    <n v="1480536919"/>
    <n v="1477509319"/>
    <b v="0"/>
    <n v="100"/>
    <b v="0"/>
    <x v="8"/>
    <n v="800.7"/>
    <x v="1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D"/>
    <n v="1429375922"/>
    <n v="1426783922"/>
    <b v="0"/>
    <n v="1"/>
    <b v="0"/>
    <x v="8"/>
    <n v="28"/>
    <x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D"/>
    <n v="1457024514"/>
    <n v="1454432514"/>
    <b v="0"/>
    <n v="122"/>
    <b v="0"/>
    <x v="8"/>
    <n v="102.02"/>
    <x v="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D"/>
    <n v="1477065860"/>
    <n v="1471881860"/>
    <b v="0"/>
    <n v="11"/>
    <b v="0"/>
    <x v="8"/>
    <n v="184.36"/>
    <x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D"/>
    <n v="1446771600"/>
    <n v="1443700648"/>
    <b v="0"/>
    <n v="248"/>
    <b v="0"/>
    <x v="8"/>
    <n v="162.91999999999999"/>
    <x v="1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D"/>
    <n v="1456700709"/>
    <n v="1453676709"/>
    <b v="0"/>
    <n v="1"/>
    <b v="0"/>
    <x v="8"/>
    <n v="1"/>
    <x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8"/>
    <s v="DKK"/>
    <n v="1469109600"/>
    <n v="1464586746"/>
    <b v="0"/>
    <n v="19"/>
    <b v="0"/>
    <x v="8"/>
    <n v="603.53"/>
    <x v="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D"/>
    <n v="1420938172"/>
    <n v="1418346172"/>
    <b v="0"/>
    <n v="135"/>
    <b v="0"/>
    <x v="8"/>
    <n v="45.41"/>
    <x v="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P"/>
    <n v="1405094400"/>
    <n v="1403810965"/>
    <b v="0"/>
    <n v="9"/>
    <b v="0"/>
    <x v="8"/>
    <n v="97.33"/>
    <x v="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9"/>
    <s v="EUR"/>
    <n v="1483138800"/>
    <n v="1480610046"/>
    <b v="0"/>
    <n v="3"/>
    <b v="0"/>
    <x v="8"/>
    <n v="167.67"/>
    <x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1"/>
    <s v="SEK"/>
    <n v="1482515937"/>
    <n v="1479923937"/>
    <b v="0"/>
    <n v="7"/>
    <b v="0"/>
    <x v="8"/>
    <n v="859.86"/>
    <x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P"/>
    <n v="1432223125"/>
    <n v="1429631125"/>
    <b v="0"/>
    <n v="4"/>
    <b v="0"/>
    <x v="8"/>
    <n v="26.5"/>
    <x v="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D"/>
    <n v="1461653700"/>
    <n v="1458665146"/>
    <b v="0"/>
    <n v="44"/>
    <b v="0"/>
    <x v="8"/>
    <n v="30.27"/>
    <x v="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D"/>
    <n v="1476371552"/>
    <n v="1473779552"/>
    <b v="0"/>
    <n v="90"/>
    <b v="0"/>
    <x v="8"/>
    <n v="54.67"/>
    <x v="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D"/>
    <n v="1483063435"/>
    <n v="1480471435"/>
    <b v="0"/>
    <n v="8"/>
    <b v="0"/>
    <x v="8"/>
    <n v="60.75"/>
    <x v="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D"/>
    <n v="1421348428"/>
    <n v="1417460428"/>
    <b v="0"/>
    <n v="11"/>
    <b v="0"/>
    <x v="8"/>
    <n v="102.73"/>
    <x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D"/>
    <n v="1432916235"/>
    <n v="1430324235"/>
    <b v="0"/>
    <n v="41"/>
    <b v="0"/>
    <x v="8"/>
    <n v="41.59"/>
    <x v="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D"/>
    <n v="1476458734"/>
    <n v="1472570734"/>
    <b v="0"/>
    <n v="15"/>
    <b v="0"/>
    <x v="8"/>
    <n v="116.53"/>
    <x v="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D"/>
    <n v="1417501145"/>
    <n v="1414041545"/>
    <b v="0"/>
    <n v="9"/>
    <b v="0"/>
    <x v="8"/>
    <n v="45.33"/>
    <x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D"/>
    <n v="1467432000"/>
    <n v="1464763109"/>
    <b v="0"/>
    <n v="50"/>
    <b v="0"/>
    <x v="8"/>
    <n v="157.46"/>
    <x v="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D"/>
    <n v="1471435554"/>
    <n v="1468843554"/>
    <b v="0"/>
    <n v="34"/>
    <b v="0"/>
    <x v="8"/>
    <n v="100.5"/>
    <x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6"/>
    <s v="CHF"/>
    <n v="1485480408"/>
    <n v="1482888408"/>
    <b v="0"/>
    <n v="0"/>
    <b v="0"/>
    <x v="8"/>
    <s v="N/A"/>
    <x v="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s v="AUD"/>
    <n v="1405478025"/>
    <n v="1402886025"/>
    <b v="0"/>
    <n v="0"/>
    <b v="0"/>
    <x v="8"/>
    <s v="N/A"/>
    <x v="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D"/>
    <n v="1457721287"/>
    <n v="1455129287"/>
    <b v="0"/>
    <n v="276"/>
    <b v="0"/>
    <x v="8"/>
    <n v="51.82"/>
    <x v="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D"/>
    <n v="1449354502"/>
    <n v="1446762502"/>
    <b v="0"/>
    <n v="16"/>
    <b v="0"/>
    <x v="8"/>
    <n v="308.75"/>
    <x v="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D"/>
    <n v="1418849028"/>
    <n v="1415825028"/>
    <b v="0"/>
    <n v="224"/>
    <b v="0"/>
    <x v="8"/>
    <n v="379.23"/>
    <x v="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D"/>
    <n v="1488549079"/>
    <n v="1485957079"/>
    <b v="0"/>
    <n v="140"/>
    <b v="0"/>
    <x v="8"/>
    <n v="176.36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D"/>
    <n v="1438543033"/>
    <n v="1435951033"/>
    <b v="0"/>
    <n v="15"/>
    <b v="0"/>
    <x v="8"/>
    <n v="66.069999999999993"/>
    <x v="1"/>
    <x v="2"/>
    <x v="8"/>
  </r>
  <r>
    <n v="1339"/>
    <s v="Linkoo (Canceled)"/>
    <s v="World's Smallest customizable Phone &amp; GPS Watch for kids !"/>
    <n v="50000"/>
    <n v="3317"/>
    <n v="7"/>
    <x v="0"/>
    <s v="USD"/>
    <n v="1418056315"/>
    <n v="1414164715"/>
    <b v="0"/>
    <n v="37"/>
    <b v="0"/>
    <x v="8"/>
    <n v="89.65"/>
    <x v="1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0"/>
    <s v="USD"/>
    <n v="1408112253"/>
    <n v="1405520253"/>
    <b v="0"/>
    <n v="0"/>
    <b v="0"/>
    <x v="8"/>
    <s v="N/A"/>
    <x v="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P"/>
    <n v="1475333917"/>
    <n v="1472569117"/>
    <b v="0"/>
    <n v="46"/>
    <b v="0"/>
    <x v="8"/>
    <n v="382.39"/>
    <x v="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D"/>
    <n v="1437161739"/>
    <n v="1434569739"/>
    <b v="0"/>
    <n v="1"/>
    <b v="0"/>
    <x v="8"/>
    <n v="100"/>
    <x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D"/>
    <n v="1471579140"/>
    <n v="1466512683"/>
    <b v="0"/>
    <n v="323"/>
    <b v="0"/>
    <x v="8"/>
    <n v="158.36000000000001"/>
    <x v="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5"/>
    <s v="CAD"/>
    <n v="1467313039"/>
    <n v="1464807439"/>
    <b v="0"/>
    <n v="139"/>
    <b v="1"/>
    <x v="9"/>
    <n v="40.76"/>
    <x v="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D"/>
    <n v="1405366359"/>
    <n v="1402342359"/>
    <b v="0"/>
    <n v="7"/>
    <b v="1"/>
    <x v="9"/>
    <n v="53.57"/>
    <x v="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D"/>
    <n v="1372297751"/>
    <n v="1369705751"/>
    <b v="0"/>
    <n v="149"/>
    <b v="1"/>
    <x v="9"/>
    <n v="48.45"/>
    <x v="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D"/>
    <n v="1425741525"/>
    <n v="1423149525"/>
    <b v="0"/>
    <n v="31"/>
    <b v="1"/>
    <x v="9"/>
    <n v="82.42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D"/>
    <n v="1418904533"/>
    <n v="1416485333"/>
    <b v="0"/>
    <n v="26"/>
    <b v="1"/>
    <x v="9"/>
    <n v="230.19"/>
    <x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5"/>
    <s v="CAD"/>
    <n v="1450249140"/>
    <n v="1447055935"/>
    <b v="0"/>
    <n v="172"/>
    <b v="1"/>
    <x v="9"/>
    <n v="59.36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D"/>
    <n v="1451089134"/>
    <n v="1448497134"/>
    <b v="0"/>
    <n v="78"/>
    <b v="1"/>
    <x v="9"/>
    <n v="66.7"/>
    <x v="0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s v="USD"/>
    <n v="1455299144"/>
    <n v="1452707144"/>
    <b v="0"/>
    <n v="120"/>
    <b v="1"/>
    <x v="9"/>
    <n v="168.78"/>
    <x v="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D"/>
    <n v="1441425540"/>
    <n v="1436968366"/>
    <b v="0"/>
    <n v="227"/>
    <b v="1"/>
    <x v="9"/>
    <n v="59.97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D"/>
    <n v="1362960000"/>
    <n v="1359946188"/>
    <b v="0"/>
    <n v="42"/>
    <b v="1"/>
    <x v="9"/>
    <n v="31.81"/>
    <x v="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s v="GBP"/>
    <n v="1465672979"/>
    <n v="1463080979"/>
    <b v="0"/>
    <n v="64"/>
    <b v="1"/>
    <x v="9"/>
    <n v="24.42"/>
    <x v="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s v="GBP"/>
    <n v="1354269600"/>
    <n v="1351663605"/>
    <b v="0"/>
    <n v="121"/>
    <b v="1"/>
    <x v="9"/>
    <n v="25.35"/>
    <x v="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D"/>
    <n v="1372985760"/>
    <n v="1370393760"/>
    <b v="0"/>
    <n v="87"/>
    <b v="1"/>
    <x v="9"/>
    <n v="71.44"/>
    <x v="0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s v="USD"/>
    <n v="1362117540"/>
    <n v="1359587137"/>
    <b v="0"/>
    <n v="65"/>
    <b v="1"/>
    <x v="9"/>
    <n v="38.549999999999997"/>
    <x v="0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s v="USD"/>
    <n v="1309009323"/>
    <n v="1306417323"/>
    <b v="0"/>
    <n v="49"/>
    <b v="1"/>
    <x v="9"/>
    <n v="68.37"/>
    <x v="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D"/>
    <n v="1309980790"/>
    <n v="1304623990"/>
    <b v="0"/>
    <n v="19"/>
    <b v="1"/>
    <x v="9"/>
    <n v="40.21"/>
    <x v="0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s v="USD"/>
    <n v="1343943420"/>
    <n v="1341524220"/>
    <b v="0"/>
    <n v="81"/>
    <b v="1"/>
    <x v="9"/>
    <n v="32.07"/>
    <x v="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s v="GBP"/>
    <n v="1403370772"/>
    <n v="1400778772"/>
    <b v="0"/>
    <n v="264"/>
    <b v="1"/>
    <x v="9"/>
    <n v="28.63"/>
    <x v="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D"/>
    <n v="1378592731"/>
    <n v="1373408731"/>
    <b v="0"/>
    <n v="25"/>
    <b v="1"/>
    <x v="9"/>
    <n v="43.64"/>
    <x v="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D"/>
    <n v="1455523140"/>
    <n v="1453925727"/>
    <b v="0"/>
    <n v="5"/>
    <b v="1"/>
    <x v="9"/>
    <n v="40"/>
    <x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8"/>
    <s v="DKK"/>
    <n v="1420648906"/>
    <n v="1415464906"/>
    <b v="0"/>
    <n v="144"/>
    <b v="1"/>
    <x v="11"/>
    <n v="346.04"/>
    <x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D"/>
    <n v="1426523752"/>
    <n v="1423935352"/>
    <b v="0"/>
    <n v="92"/>
    <b v="1"/>
    <x v="11"/>
    <n v="81.739999999999995"/>
    <x v="0"/>
    <x v="4"/>
    <x v="11"/>
  </r>
  <r>
    <n v="1366"/>
    <s v="Kick It! A Tribute to the A.K.s"/>
    <s v="A musical memorial for Alexi Petersen."/>
    <n v="7500"/>
    <n v="9486.69"/>
    <n v="126"/>
    <x v="0"/>
    <s v="USD"/>
    <n v="1417049663"/>
    <n v="1413158063"/>
    <b v="0"/>
    <n v="147"/>
    <b v="1"/>
    <x v="11"/>
    <n v="64.540000000000006"/>
    <x v="0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D"/>
    <n v="1447463050"/>
    <n v="1444867450"/>
    <b v="0"/>
    <n v="90"/>
    <b v="1"/>
    <x v="11"/>
    <n v="63.48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D"/>
    <n v="1434342894"/>
    <n v="1432269294"/>
    <b v="0"/>
    <n v="87"/>
    <b v="1"/>
    <x v="11"/>
    <n v="63.62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D"/>
    <n v="1397225746"/>
    <n v="1394633746"/>
    <b v="0"/>
    <n v="406"/>
    <b v="1"/>
    <x v="11"/>
    <n v="83.97"/>
    <x v="0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s v="USD"/>
    <n v="1381881890"/>
    <n v="1380585890"/>
    <b v="0"/>
    <n v="20"/>
    <b v="1"/>
    <x v="11"/>
    <n v="77.75"/>
    <x v="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D"/>
    <n v="1431022342"/>
    <n v="1428430342"/>
    <b v="0"/>
    <n v="70"/>
    <b v="1"/>
    <x v="11"/>
    <n v="107.07"/>
    <x v="0"/>
    <x v="4"/>
    <x v="11"/>
  </r>
  <r>
    <n v="1372"/>
    <s v="Ted Lukas &amp; the Misled new CD - &quot;FEED&quot;"/>
    <s v="Please help us raise funds to press our new CD!"/>
    <n v="500"/>
    <n v="620"/>
    <n v="124"/>
    <x v="0"/>
    <s v="USD"/>
    <n v="1342115132"/>
    <n v="1339523132"/>
    <b v="0"/>
    <n v="16"/>
    <b v="1"/>
    <x v="11"/>
    <n v="38.75"/>
    <x v="0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s v="USD"/>
    <n v="1483138233"/>
    <n v="1480546233"/>
    <b v="0"/>
    <n v="52"/>
    <b v="1"/>
    <x v="11"/>
    <n v="201.94"/>
    <x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D"/>
    <n v="1458874388"/>
    <n v="1456285988"/>
    <b v="0"/>
    <n v="66"/>
    <b v="1"/>
    <x v="11"/>
    <n v="43.06"/>
    <x v="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6"/>
    <s v="EUR"/>
    <n v="1484444119"/>
    <n v="1481852119"/>
    <b v="0"/>
    <n v="109"/>
    <b v="1"/>
    <x v="11"/>
    <n v="62.87"/>
    <x v="0"/>
    <x v="4"/>
    <x v="11"/>
  </r>
  <r>
    <n v="1376"/>
    <s v="Dead Pirates / HIGHMARE LP 2nd pressing"/>
    <s v="Dead Pirates are planning a second pressing of HIGHMARE LP, who wants one ?"/>
    <n v="3700"/>
    <n v="9342"/>
    <n v="252"/>
    <x v="1"/>
    <s v="GBP"/>
    <n v="1480784606"/>
    <n v="1478189006"/>
    <b v="0"/>
    <n v="168"/>
    <b v="1"/>
    <x v="11"/>
    <n v="55.61"/>
    <x v="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D"/>
    <n v="1486095060"/>
    <n v="1484198170"/>
    <b v="0"/>
    <n v="31"/>
    <b v="1"/>
    <x v="11"/>
    <n v="48.71"/>
    <x v="0"/>
    <x v="4"/>
    <x v="11"/>
  </r>
  <r>
    <n v="1378"/>
    <s v="SIX BY SEVEN"/>
    <s v="A psychedelic post rock masterpiece!"/>
    <n v="2000"/>
    <n v="4067"/>
    <n v="203"/>
    <x v="1"/>
    <s v="GBP"/>
    <n v="1470075210"/>
    <n v="1468779210"/>
    <b v="0"/>
    <n v="133"/>
    <b v="1"/>
    <x v="11"/>
    <n v="30.58"/>
    <x v="0"/>
    <x v="4"/>
    <x v="11"/>
  </r>
  <r>
    <n v="1379"/>
    <s v="J. Walter Makes a Record"/>
    <s v="---------The long-awaited debut full-length from Justin Ruddy--------"/>
    <n v="10000"/>
    <n v="11160"/>
    <n v="112"/>
    <x v="0"/>
    <s v="USD"/>
    <n v="1433504876"/>
    <n v="1430912876"/>
    <b v="0"/>
    <n v="151"/>
    <b v="1"/>
    <x v="11"/>
    <n v="73.91"/>
    <x v="0"/>
    <x v="4"/>
    <x v="11"/>
  </r>
  <r>
    <n v="1380"/>
    <s v="BARNFEST 2015"/>
    <s v="A DIY MUSIC FESTIVAL FROM ST. LOUIS MO! Bands make their own festival, help make it legit!"/>
    <n v="25"/>
    <n v="106"/>
    <n v="424"/>
    <x v="0"/>
    <s v="USD"/>
    <n v="1433815200"/>
    <n v="1431886706"/>
    <b v="0"/>
    <n v="5"/>
    <b v="1"/>
    <x v="11"/>
    <n v="21.2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D"/>
    <n v="1482988125"/>
    <n v="1480396125"/>
    <b v="0"/>
    <n v="73"/>
    <b v="1"/>
    <x v="11"/>
    <n v="73.36"/>
    <x v="0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D"/>
    <n v="1367867536"/>
    <n v="1365275536"/>
    <b v="0"/>
    <n v="148"/>
    <b v="1"/>
    <x v="11"/>
    <n v="56.41"/>
    <x v="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5"/>
    <s v="CAD"/>
    <n v="1482457678"/>
    <n v="1480729678"/>
    <b v="0"/>
    <n v="93"/>
    <b v="1"/>
    <x v="11"/>
    <n v="50.25"/>
    <x v="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D"/>
    <n v="1436117922"/>
    <n v="1433525922"/>
    <b v="0"/>
    <n v="63"/>
    <b v="1"/>
    <x v="11"/>
    <n v="68.94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12"/>
    <s v="EUR"/>
    <n v="1461931860"/>
    <n v="1457109121"/>
    <b v="0"/>
    <n v="134"/>
    <b v="1"/>
    <x v="11"/>
    <n v="65.91"/>
    <x v="0"/>
    <x v="4"/>
    <x v="11"/>
  </r>
  <r>
    <n v="1386"/>
    <s v="MALTESE CROSS: The First Album"/>
    <s v="We are a classic hard rock/heavy metal band just trying to keep rock alive!"/>
    <n v="400"/>
    <n v="875"/>
    <n v="219"/>
    <x v="0"/>
    <s v="USD"/>
    <n v="1438183889"/>
    <n v="1435591889"/>
    <b v="0"/>
    <n v="14"/>
    <b v="1"/>
    <x v="11"/>
    <n v="62.5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D"/>
    <n v="1433305800"/>
    <n v="1430604395"/>
    <b v="0"/>
    <n v="78"/>
    <b v="1"/>
    <x v="11"/>
    <n v="70.06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D"/>
    <n v="1476720840"/>
    <n v="1474469117"/>
    <b v="0"/>
    <n v="112"/>
    <b v="1"/>
    <x v="11"/>
    <n v="60.18"/>
    <x v="0"/>
    <x v="4"/>
    <x v="11"/>
  </r>
  <r>
    <n v="1389"/>
    <s v="Pre-order DANCEHALL's first record!!!"/>
    <s v="Help fund the pressing of DANCEHALL's first record by pre-ordering it in advance!!!"/>
    <n v="500"/>
    <n v="727"/>
    <n v="145"/>
    <x v="1"/>
    <s v="GBP"/>
    <n v="1471087957"/>
    <n v="1468495957"/>
    <b v="0"/>
    <n v="34"/>
    <b v="1"/>
    <x v="11"/>
    <n v="21.38"/>
    <x v="0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s v="USD"/>
    <n v="1430154720"/>
    <n v="1427224606"/>
    <b v="0"/>
    <n v="19"/>
    <b v="1"/>
    <x v="11"/>
    <n v="160.79"/>
    <x v="0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s v="USD"/>
    <n v="1440219540"/>
    <n v="1436369818"/>
    <b v="0"/>
    <n v="13"/>
    <b v="1"/>
    <x v="11"/>
    <n v="42.38"/>
    <x v="0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s v="USD"/>
    <n v="1456976586"/>
    <n v="1454298186"/>
    <b v="0"/>
    <n v="104"/>
    <b v="1"/>
    <x v="11"/>
    <n v="27.32"/>
    <x v="0"/>
    <x v="4"/>
    <x v="11"/>
  </r>
  <r>
    <n v="1393"/>
    <s v="WolfHunt | Social Commentary Rock Project"/>
    <s v="Rock n' Roll tales of our times"/>
    <n v="10000"/>
    <n v="10235"/>
    <n v="102"/>
    <x v="0"/>
    <s v="USD"/>
    <n v="1470068523"/>
    <n v="1467476523"/>
    <b v="0"/>
    <n v="52"/>
    <b v="1"/>
    <x v="11"/>
    <n v="196.83"/>
    <x v="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D"/>
    <n v="1488337200"/>
    <n v="1484623726"/>
    <b v="0"/>
    <n v="17"/>
    <b v="1"/>
    <x v="11"/>
    <n v="53.88"/>
    <x v="0"/>
    <x v="4"/>
    <x v="11"/>
  </r>
  <r>
    <n v="1395"/>
    <s v="Quiet Oaks Full Length Album"/>
    <s v="Help Quiet Oaks record their debut album!!!"/>
    <n v="3500"/>
    <n v="3916"/>
    <n v="112"/>
    <x v="0"/>
    <s v="USD"/>
    <n v="1484430481"/>
    <n v="1481838481"/>
    <b v="0"/>
    <n v="82"/>
    <b v="1"/>
    <x v="11"/>
    <n v="47.76"/>
    <x v="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D"/>
    <n v="1423871882"/>
    <n v="1421279882"/>
    <b v="0"/>
    <n v="73"/>
    <b v="1"/>
    <x v="11"/>
    <n v="88.19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D"/>
    <n v="1477603140"/>
    <n v="1475013710"/>
    <b v="0"/>
    <n v="158"/>
    <b v="1"/>
    <x v="11"/>
    <n v="72.06"/>
    <x v="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D"/>
    <n v="1467752334"/>
    <n v="1465160334"/>
    <b v="0"/>
    <n v="65"/>
    <b v="1"/>
    <x v="11"/>
    <n v="74.25"/>
    <x v="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D"/>
    <n v="1412640373"/>
    <n v="1410048373"/>
    <b v="0"/>
    <n v="184"/>
    <b v="1"/>
    <x v="11"/>
    <n v="61.7"/>
    <x v="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s v="GBP"/>
    <n v="1465709400"/>
    <n v="1462695073"/>
    <b v="0"/>
    <n v="34"/>
    <b v="1"/>
    <x v="11"/>
    <n v="17.239999999999998"/>
    <x v="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D"/>
    <n v="1369612474"/>
    <n v="1367798074"/>
    <b v="0"/>
    <n v="240"/>
    <b v="1"/>
    <x v="11"/>
    <n v="51.72"/>
    <x v="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s v="GBP"/>
    <n v="1430439411"/>
    <n v="1425259011"/>
    <b v="0"/>
    <n v="113"/>
    <b v="1"/>
    <x v="11"/>
    <n v="24.15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D"/>
    <n v="1374802235"/>
    <n v="1372210235"/>
    <b v="0"/>
    <n v="66"/>
    <b v="1"/>
    <x v="11"/>
    <n v="62.17"/>
    <x v="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P"/>
    <n v="1424607285"/>
    <n v="1422447285"/>
    <b v="1"/>
    <n v="5"/>
    <b v="0"/>
    <x v="22"/>
    <n v="48.2"/>
    <x v="2"/>
    <x v="3"/>
    <x v="22"/>
  </r>
  <r>
    <n v="1405"/>
    <s v="The Bible translated into Emoticons"/>
    <s v="Will more people read the Bible if it were translated into Emoticons?"/>
    <n v="25000"/>
    <n v="105"/>
    <n v="0"/>
    <x v="0"/>
    <s v="USD"/>
    <n v="1417195201"/>
    <n v="1414599601"/>
    <b v="1"/>
    <n v="17"/>
    <b v="0"/>
    <x v="22"/>
    <n v="6.18"/>
    <x v="2"/>
    <x v="3"/>
    <x v="22"/>
  </r>
  <r>
    <n v="1406"/>
    <s v="Man Down! Translation project"/>
    <s v="The White coat and the battle dress uniform"/>
    <n v="12000"/>
    <n v="15"/>
    <n v="0"/>
    <x v="13"/>
    <s v="EUR"/>
    <n v="1449914400"/>
    <n v="1445336607"/>
    <b v="0"/>
    <n v="3"/>
    <b v="0"/>
    <x v="22"/>
    <n v="5"/>
    <x v="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s v="USD"/>
    <n v="1407847978"/>
    <n v="1405687978"/>
    <b v="0"/>
    <n v="2"/>
    <b v="0"/>
    <x v="22"/>
    <n v="7.5"/>
    <x v="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P"/>
    <n v="1447451756"/>
    <n v="1444856156"/>
    <b v="0"/>
    <n v="6"/>
    <b v="0"/>
    <x v="22"/>
    <n v="12"/>
    <x v="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s v="USD"/>
    <n v="1420085535"/>
    <n v="1414897935"/>
    <b v="0"/>
    <n v="0"/>
    <b v="0"/>
    <x v="22"/>
    <s v="N/A"/>
    <x v="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3"/>
    <s v="EUR"/>
    <n v="1464939520"/>
    <n v="1461051520"/>
    <b v="0"/>
    <n v="1"/>
    <b v="0"/>
    <x v="22"/>
    <n v="1"/>
    <x v="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P"/>
    <n v="1423185900"/>
    <n v="1420766700"/>
    <b v="0"/>
    <n v="3"/>
    <b v="0"/>
    <x v="22"/>
    <n v="2.33"/>
    <x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0"/>
    <s v="USD"/>
    <n v="1417656699"/>
    <n v="1415064699"/>
    <b v="0"/>
    <n v="13"/>
    <b v="0"/>
    <x v="22"/>
    <n v="24.62"/>
    <x v="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3"/>
    <s v="EUR"/>
    <n v="1455964170"/>
    <n v="1450780170"/>
    <b v="0"/>
    <n v="1"/>
    <b v="0"/>
    <x v="22"/>
    <n v="100"/>
    <x v="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s v="USD"/>
    <n v="1483423467"/>
    <n v="1480831467"/>
    <b v="0"/>
    <n v="1"/>
    <b v="0"/>
    <x v="22"/>
    <n v="1"/>
    <x v="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s v="USD"/>
    <n v="1439741591"/>
    <n v="1436285591"/>
    <b v="0"/>
    <n v="9"/>
    <b v="0"/>
    <x v="22"/>
    <n v="88.89"/>
    <x v="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s v="USD"/>
    <n v="1448147619"/>
    <n v="1445552019"/>
    <b v="0"/>
    <n v="0"/>
    <b v="0"/>
    <x v="22"/>
    <s v="N/A"/>
    <x v="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s v="USD"/>
    <n v="1442315460"/>
    <n v="1439696174"/>
    <b v="0"/>
    <n v="2"/>
    <b v="0"/>
    <x v="22"/>
    <n v="27.5"/>
    <x v="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UR"/>
    <n v="1456397834"/>
    <n v="1453805834"/>
    <b v="0"/>
    <n v="1"/>
    <b v="0"/>
    <x v="22"/>
    <n v="6"/>
    <x v="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s v="USD"/>
    <n v="1476010619"/>
    <n v="1473418619"/>
    <b v="0"/>
    <n v="10"/>
    <b v="0"/>
    <x v="22"/>
    <n v="44.5"/>
    <x v="2"/>
    <x v="3"/>
    <x v="22"/>
  </r>
  <r>
    <n v="1420"/>
    <s v="Shakespeare in the Hood - Romeo and Juliet"/>
    <s v="Help me butcher Shakespeare in a satirical fashion."/>
    <n v="110"/>
    <n v="3"/>
    <n v="3"/>
    <x v="0"/>
    <s v="USD"/>
    <n v="1467129686"/>
    <n v="1464969686"/>
    <b v="0"/>
    <n v="3"/>
    <b v="0"/>
    <x v="22"/>
    <n v="1"/>
    <x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1"/>
    <s v="SEK"/>
    <n v="1423432709"/>
    <n v="1420840709"/>
    <b v="0"/>
    <n v="2"/>
    <b v="0"/>
    <x v="22"/>
    <n v="100"/>
    <x v="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4"/>
    <s v="NZD"/>
    <n v="1474436704"/>
    <n v="1471844704"/>
    <b v="0"/>
    <n v="2"/>
    <b v="0"/>
    <x v="22"/>
    <n v="13"/>
    <x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D"/>
    <n v="1451637531"/>
    <n v="1449045531"/>
    <b v="0"/>
    <n v="1"/>
    <b v="0"/>
    <x v="22"/>
    <n v="100"/>
    <x v="2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0"/>
    <s v="USD"/>
    <n v="1479233602"/>
    <n v="1478106802"/>
    <b v="0"/>
    <n v="14"/>
    <b v="0"/>
    <x v="22"/>
    <n v="109.07"/>
    <x v="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s v="USD"/>
    <n v="1430276959"/>
    <n v="1427684959"/>
    <b v="0"/>
    <n v="0"/>
    <b v="0"/>
    <x v="22"/>
    <s v="N/A"/>
    <x v="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2"/>
    <s v="EUR"/>
    <n v="1440408120"/>
    <n v="1435224120"/>
    <b v="0"/>
    <n v="0"/>
    <b v="0"/>
    <x v="22"/>
    <s v="N/A"/>
    <x v="2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12"/>
    <s v="EUR"/>
    <n v="1474230385"/>
    <n v="1471638385"/>
    <b v="0"/>
    <n v="4"/>
    <b v="0"/>
    <x v="22"/>
    <n v="104.75"/>
    <x v="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UR"/>
    <n v="1459584417"/>
    <n v="1456996017"/>
    <b v="0"/>
    <n v="3"/>
    <b v="0"/>
    <x v="22"/>
    <n v="15"/>
    <x v="2"/>
    <x v="3"/>
    <x v="22"/>
  </r>
  <r>
    <n v="1429"/>
    <s v="10 P.M."/>
    <s v="A guy in his 30's tries to live his &quot;American Dream&quot;, but quickly it turns into a nightmare. (A Novel)"/>
    <n v="10000"/>
    <n v="0"/>
    <n v="0"/>
    <x v="0"/>
    <s v="USD"/>
    <n v="1428629242"/>
    <n v="1426037242"/>
    <b v="0"/>
    <n v="0"/>
    <b v="0"/>
    <x v="22"/>
    <s v="N/A"/>
    <x v="2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0"/>
    <s v="USD"/>
    <n v="1419017488"/>
    <n v="1416339088"/>
    <b v="0"/>
    <n v="5"/>
    <b v="0"/>
    <x v="22"/>
    <n v="80.599999999999994"/>
    <x v="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s v="USD"/>
    <n v="1448517816"/>
    <n v="1445922216"/>
    <b v="0"/>
    <n v="47"/>
    <b v="0"/>
    <x v="22"/>
    <n v="115.55"/>
    <x v="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s v="USD"/>
    <n v="1437417828"/>
    <n v="1434825828"/>
    <b v="0"/>
    <n v="0"/>
    <b v="0"/>
    <x v="22"/>
    <s v="N/A"/>
    <x v="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3"/>
    <s v="EUR"/>
    <n v="1481367600"/>
    <n v="1477839675"/>
    <b v="0"/>
    <n v="10"/>
    <b v="0"/>
    <x v="22"/>
    <n v="80.5"/>
    <x v="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8"/>
    <s v="DKK"/>
    <n v="1433775600"/>
    <n v="1431973478"/>
    <b v="0"/>
    <n v="11"/>
    <b v="0"/>
    <x v="22"/>
    <n v="744.55"/>
    <x v="2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13"/>
    <s v="EUR"/>
    <n v="1444589020"/>
    <n v="1441997020"/>
    <b v="0"/>
    <n v="2"/>
    <b v="0"/>
    <x v="22"/>
    <n v="7.5"/>
    <x v="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2"/>
    <s v="EUR"/>
    <n v="1456043057"/>
    <n v="1453451057"/>
    <b v="0"/>
    <n v="2"/>
    <b v="0"/>
    <x v="22"/>
    <n v="38.5"/>
    <x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s v="USD"/>
    <n v="1405227540"/>
    <n v="1402058739"/>
    <b v="0"/>
    <n v="22"/>
    <b v="0"/>
    <x v="22"/>
    <n v="36.68"/>
    <x v="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8"/>
    <s v="DKK"/>
    <n v="1461765300"/>
    <n v="1459198499"/>
    <b v="0"/>
    <n v="8"/>
    <b v="0"/>
    <x v="22"/>
    <n v="75"/>
    <x v="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5"/>
    <s v="CAD"/>
    <n v="1425758101"/>
    <n v="1423166101"/>
    <b v="0"/>
    <n v="6"/>
    <b v="0"/>
    <x v="22"/>
    <n v="30"/>
    <x v="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3"/>
    <s v="EUR"/>
    <n v="1464285463"/>
    <n v="1461693463"/>
    <b v="0"/>
    <n v="1"/>
    <b v="0"/>
    <x v="22"/>
    <n v="1"/>
    <x v="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P"/>
    <n v="1441995769"/>
    <n v="1436811769"/>
    <b v="0"/>
    <n v="3"/>
    <b v="0"/>
    <x v="22"/>
    <n v="673.33"/>
    <x v="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s v="USD"/>
    <n v="1464190158"/>
    <n v="1461598158"/>
    <b v="0"/>
    <n v="0"/>
    <b v="0"/>
    <x v="22"/>
    <s v="N/A"/>
    <x v="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6"/>
    <s v="EUR"/>
    <n v="1483395209"/>
    <n v="1480803209"/>
    <b v="0"/>
    <n v="0"/>
    <b v="0"/>
    <x v="22"/>
    <s v="N/A"/>
    <x v="2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12"/>
    <s v="EUR"/>
    <n v="1442091462"/>
    <n v="1436907462"/>
    <b v="0"/>
    <n v="0"/>
    <b v="0"/>
    <x v="22"/>
    <s v="N/A"/>
    <x v="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2"/>
    <s v="EUR"/>
    <n v="1434286855"/>
    <n v="1431694855"/>
    <b v="0"/>
    <n v="0"/>
    <b v="0"/>
    <x v="22"/>
    <s v="N/A"/>
    <x v="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3"/>
    <s v="EUR"/>
    <n v="1461235478"/>
    <n v="1459507478"/>
    <b v="0"/>
    <n v="0"/>
    <b v="0"/>
    <x v="22"/>
    <s v="N/A"/>
    <x v="2"/>
    <x v="3"/>
    <x v="22"/>
  </r>
  <r>
    <n v="1447"/>
    <s v="Indian Language Dictionary"/>
    <s v="I'm creating a dictionary of multiple Indian languages."/>
    <n v="500000"/>
    <n v="75"/>
    <n v="0"/>
    <x v="0"/>
    <s v="USD"/>
    <n v="1467999134"/>
    <n v="1465407134"/>
    <b v="0"/>
    <n v="3"/>
    <b v="0"/>
    <x v="22"/>
    <n v="25"/>
    <x v="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D"/>
    <n v="1432272300"/>
    <n v="1429655318"/>
    <b v="0"/>
    <n v="0"/>
    <b v="0"/>
    <x v="22"/>
    <s v="N/A"/>
    <x v="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s v="USD"/>
    <n v="1431286105"/>
    <n v="1427138905"/>
    <b v="0"/>
    <n v="0"/>
    <b v="0"/>
    <x v="22"/>
    <s v="N/A"/>
    <x v="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s v="USD"/>
    <n v="1455941197"/>
    <n v="1453349197"/>
    <b v="0"/>
    <n v="1"/>
    <b v="0"/>
    <x v="22"/>
    <n v="1"/>
    <x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D"/>
    <n v="1416355259"/>
    <n v="1413759659"/>
    <b v="0"/>
    <n v="2"/>
    <b v="0"/>
    <x v="22"/>
    <n v="1"/>
    <x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0"/>
    <s v="USD"/>
    <n v="1406566363"/>
    <n v="1403974363"/>
    <b v="0"/>
    <n v="0"/>
    <b v="0"/>
    <x v="22"/>
    <s v="N/A"/>
    <x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6"/>
    <s v="EUR"/>
    <n v="1492270947"/>
    <n v="1488386547"/>
    <b v="0"/>
    <n v="0"/>
    <b v="0"/>
    <x v="22"/>
    <s v="N/A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3"/>
    <s v="EUR"/>
    <n v="1461535140"/>
    <n v="1459716480"/>
    <b v="0"/>
    <n v="1"/>
    <b v="0"/>
    <x v="22"/>
    <n v="15"/>
    <x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D"/>
    <n v="1409924340"/>
    <n v="1405181320"/>
    <b v="0"/>
    <n v="7"/>
    <b v="0"/>
    <x v="22"/>
    <n v="225"/>
    <x v="1"/>
    <x v="3"/>
    <x v="22"/>
  </r>
  <r>
    <n v="1456"/>
    <s v="Sometimes you don't need love (Canceled)"/>
    <s v="English Version of my auto-published novel"/>
    <n v="5000"/>
    <n v="145"/>
    <n v="3"/>
    <x v="13"/>
    <s v="EUR"/>
    <n v="1483459365"/>
    <n v="1480867365"/>
    <b v="0"/>
    <n v="3"/>
    <b v="0"/>
    <x v="22"/>
    <n v="48.33"/>
    <x v="1"/>
    <x v="3"/>
    <x v="22"/>
  </r>
  <r>
    <n v="1457"/>
    <s v="Hey! I&quot;m not invisable, I am Just Old (Canceled)"/>
    <s v="Age is more than just a number, I hope your younger than you feel."/>
    <n v="6000"/>
    <n v="0"/>
    <n v="0"/>
    <x v="0"/>
    <s v="USD"/>
    <n v="1447281044"/>
    <n v="1444685444"/>
    <b v="0"/>
    <n v="0"/>
    <b v="0"/>
    <x v="22"/>
    <s v="N/A"/>
    <x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D"/>
    <n v="1407729600"/>
    <n v="1405097760"/>
    <b v="0"/>
    <n v="0"/>
    <b v="0"/>
    <x v="22"/>
    <s v="N/A"/>
    <x v="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8"/>
    <s v="DKK"/>
    <n v="1449077100"/>
    <n v="1446612896"/>
    <b v="0"/>
    <n v="0"/>
    <b v="0"/>
    <x v="22"/>
    <s v="N/A"/>
    <x v="1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0"/>
    <s v="USD"/>
    <n v="1417391100"/>
    <n v="1412371898"/>
    <b v="0"/>
    <n v="0"/>
    <b v="0"/>
    <x v="22"/>
    <s v="N/A"/>
    <x v="1"/>
    <x v="3"/>
    <x v="22"/>
  </r>
  <r>
    <n v="1461"/>
    <s v="Relatively Prime Series 2"/>
    <s v="Series 2 of Relatively Prime, a podcast of stories from the Mathematical Domain"/>
    <n v="15000"/>
    <n v="15186.69"/>
    <n v="101"/>
    <x v="0"/>
    <s v="USD"/>
    <n v="1413849600"/>
    <n v="1410967754"/>
    <b v="1"/>
    <n v="340"/>
    <b v="1"/>
    <x v="23"/>
    <n v="44.67"/>
    <x v="0"/>
    <x v="3"/>
    <x v="23"/>
  </r>
  <r>
    <n v="1462"/>
    <s v="Unbound: Fiction on the Radio"/>
    <s v="A new radio show focused on short fiction produced by Louisville Public Media"/>
    <n v="4000"/>
    <n v="4340.7"/>
    <n v="109"/>
    <x v="0"/>
    <s v="USD"/>
    <n v="1365609271"/>
    <n v="1363017271"/>
    <b v="1"/>
    <n v="150"/>
    <b v="1"/>
    <x v="23"/>
    <n v="28.94"/>
    <x v="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D"/>
    <n v="1365367938"/>
    <n v="1361483538"/>
    <b v="1"/>
    <n v="25"/>
    <b v="1"/>
    <x v="23"/>
    <n v="35.44"/>
    <x v="0"/>
    <x v="3"/>
    <x v="23"/>
  </r>
  <r>
    <n v="1464"/>
    <s v="Science Studio"/>
    <s v="The Best Science Media on the Web"/>
    <n v="5000"/>
    <n v="8160"/>
    <n v="163"/>
    <x v="0"/>
    <s v="USD"/>
    <n v="1361029958"/>
    <n v="1358437958"/>
    <b v="1"/>
    <n v="234"/>
    <b v="1"/>
    <x v="23"/>
    <n v="34.869999999999997"/>
    <x v="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D"/>
    <n v="1332385200"/>
    <n v="1329759452"/>
    <b v="1"/>
    <n v="2602"/>
    <b v="1"/>
    <x v="23"/>
    <n v="52.62"/>
    <x v="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D"/>
    <n v="1452574800"/>
    <n v="1449029266"/>
    <b v="1"/>
    <n v="248"/>
    <b v="1"/>
    <x v="23"/>
    <n v="69.599999999999994"/>
    <x v="0"/>
    <x v="3"/>
    <x v="23"/>
  </r>
  <r>
    <n v="1467"/>
    <s v="Radio Ambulante"/>
    <s v="We are a new Spanish language podcast telling uniquely Latin American stories."/>
    <n v="40000"/>
    <n v="46032"/>
    <n v="115"/>
    <x v="0"/>
    <s v="USD"/>
    <n v="1332699285"/>
    <n v="1327518885"/>
    <b v="1"/>
    <n v="600"/>
    <b v="1"/>
    <x v="23"/>
    <n v="76.72"/>
    <x v="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D"/>
    <n v="1307838049"/>
    <n v="1302654049"/>
    <b v="1"/>
    <n v="293"/>
    <b v="1"/>
    <x v="23"/>
    <n v="33.19"/>
    <x v="0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s v="USD"/>
    <n v="1360938109"/>
    <n v="1358346109"/>
    <b v="1"/>
    <n v="321"/>
    <b v="1"/>
    <x v="23"/>
    <n v="149.46"/>
    <x v="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D"/>
    <n v="1356724263"/>
    <n v="1354909863"/>
    <b v="1"/>
    <n v="81"/>
    <b v="1"/>
    <x v="23"/>
    <n v="23.17"/>
    <x v="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D"/>
    <n v="1428620334"/>
    <n v="1426028334"/>
    <b v="1"/>
    <n v="343"/>
    <b v="1"/>
    <x v="23"/>
    <n v="96.88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D"/>
    <n v="1381928503"/>
    <n v="1379336503"/>
    <b v="1"/>
    <n v="336"/>
    <b v="1"/>
    <x v="23"/>
    <n v="103.2"/>
    <x v="0"/>
    <x v="3"/>
    <x v="23"/>
  </r>
  <r>
    <n v="1473"/>
    <s v="ONE LOVES ONLY FORM"/>
    <s v="Public Radio Project"/>
    <n v="1500"/>
    <n v="1807.74"/>
    <n v="121"/>
    <x v="0"/>
    <s v="USD"/>
    <n v="1330644639"/>
    <n v="1328052639"/>
    <b v="1"/>
    <n v="47"/>
    <b v="1"/>
    <x v="23"/>
    <n v="38.46"/>
    <x v="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D"/>
    <n v="1379093292"/>
    <n v="1376501292"/>
    <b v="1"/>
    <n v="76"/>
    <b v="1"/>
    <x v="23"/>
    <n v="44.32"/>
    <x v="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D"/>
    <n v="1419051540"/>
    <n v="1416244863"/>
    <b v="1"/>
    <n v="441"/>
    <b v="1"/>
    <x v="23"/>
    <n v="64.17"/>
    <x v="0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s v="USD"/>
    <n v="1315616422"/>
    <n v="1313024422"/>
    <b v="1"/>
    <n v="916"/>
    <b v="1"/>
    <x v="23"/>
    <n v="43.33"/>
    <x v="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D"/>
    <n v="1324609200"/>
    <n v="1319467604"/>
    <b v="1"/>
    <n v="369"/>
    <b v="1"/>
    <x v="23"/>
    <n v="90.5"/>
    <x v="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D"/>
    <n v="1368564913"/>
    <n v="1367355313"/>
    <b v="1"/>
    <n v="20242"/>
    <b v="1"/>
    <x v="23"/>
    <n v="29.19"/>
    <x v="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D"/>
    <n v="1399694340"/>
    <n v="1398448389"/>
    <b v="1"/>
    <n v="71"/>
    <b v="1"/>
    <x v="23"/>
    <n v="30.96"/>
    <x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D"/>
    <n v="1374858000"/>
    <n v="1373408699"/>
    <b v="1"/>
    <n v="635"/>
    <b v="1"/>
    <x v="23"/>
    <n v="92.16"/>
    <x v="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5"/>
    <s v="CAD"/>
    <n v="1383430145"/>
    <n v="1380838145"/>
    <b v="0"/>
    <n v="6"/>
    <b v="0"/>
    <x v="10"/>
    <n v="17.5"/>
    <x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s v="USD"/>
    <n v="1347004260"/>
    <n v="1345062936"/>
    <b v="0"/>
    <n v="1"/>
    <b v="0"/>
    <x v="10"/>
    <n v="5"/>
    <x v="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s v="USD"/>
    <n v="1469162275"/>
    <n v="1467002275"/>
    <b v="0"/>
    <n v="2"/>
    <b v="0"/>
    <x v="10"/>
    <n v="25"/>
    <x v="2"/>
    <x v="3"/>
    <x v="10"/>
  </r>
  <r>
    <n v="1484"/>
    <s v="a book called filtered down thru the stars"/>
    <s v="The mussings of an old wizard"/>
    <n v="2000"/>
    <n v="0"/>
    <n v="0"/>
    <x v="0"/>
    <s v="USD"/>
    <n v="1342882260"/>
    <n v="1337834963"/>
    <b v="0"/>
    <n v="0"/>
    <b v="0"/>
    <x v="10"/>
    <s v="N/A"/>
    <x v="2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s v="USD"/>
    <n v="1434827173"/>
    <n v="1430939173"/>
    <b v="0"/>
    <n v="3"/>
    <b v="0"/>
    <x v="10"/>
    <n v="50"/>
    <x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s v="USD"/>
    <n v="1425009761"/>
    <n v="1422417761"/>
    <b v="0"/>
    <n v="3"/>
    <b v="0"/>
    <x v="10"/>
    <n v="16"/>
    <x v="2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0"/>
    <s v="USD"/>
    <n v="1470175271"/>
    <n v="1467583271"/>
    <b v="0"/>
    <n v="0"/>
    <b v="0"/>
    <x v="10"/>
    <s v="N/A"/>
    <x v="2"/>
    <x v="3"/>
    <x v="10"/>
  </r>
  <r>
    <n v="1488"/>
    <s v="Nanolution"/>
    <s v="A blockbuster sci-fi adventure. What would you do if one day your life changed to beyond the imaginable?"/>
    <n v="15000"/>
    <n v="360"/>
    <n v="2"/>
    <x v="2"/>
    <s v="AUD"/>
    <n v="1388928660"/>
    <n v="1386336660"/>
    <b v="0"/>
    <n v="6"/>
    <b v="0"/>
    <x v="10"/>
    <n v="60"/>
    <x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s v="USD"/>
    <n v="1352994052"/>
    <n v="1350398452"/>
    <b v="0"/>
    <n v="0"/>
    <b v="0"/>
    <x v="10"/>
    <s v="N/A"/>
    <x v="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s v="USD"/>
    <n v="1380720474"/>
    <n v="1378214874"/>
    <b v="0"/>
    <n v="19"/>
    <b v="0"/>
    <x v="10"/>
    <n v="47.11"/>
    <x v="2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0"/>
    <s v="USD"/>
    <n v="1424014680"/>
    <n v="1418922443"/>
    <b v="0"/>
    <n v="1"/>
    <b v="0"/>
    <x v="10"/>
    <n v="100"/>
    <x v="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s v="USD"/>
    <n v="1308431646"/>
    <n v="1305839646"/>
    <b v="0"/>
    <n v="2"/>
    <b v="0"/>
    <x v="10"/>
    <n v="15"/>
    <x v="2"/>
    <x v="3"/>
    <x v="10"/>
  </r>
  <r>
    <n v="1493"/>
    <s v="The Great Grand Zeppelin Chase"/>
    <s v="Help illustrate the sequel to the bestselling _x000a_The Transylvania Flying Squad of Detectives"/>
    <n v="2400"/>
    <n v="0"/>
    <n v="0"/>
    <x v="0"/>
    <s v="USD"/>
    <n v="1371415675"/>
    <n v="1368823675"/>
    <b v="0"/>
    <n v="0"/>
    <b v="0"/>
    <x v="10"/>
    <s v="N/A"/>
    <x v="2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s v="USD"/>
    <n v="1428075480"/>
    <n v="1425489613"/>
    <b v="0"/>
    <n v="11"/>
    <b v="0"/>
    <x v="10"/>
    <n v="40.450000000000003"/>
    <x v="2"/>
    <x v="3"/>
    <x v="10"/>
  </r>
  <r>
    <n v="1495"/>
    <s v="A Magical Bildungsroman with a Female Heroine"/>
    <s v="The Adventures of Penelope Hawthorne. Part One: The Spellbook of Dracone."/>
    <n v="2000"/>
    <n v="0"/>
    <n v="0"/>
    <x v="0"/>
    <s v="USD"/>
    <n v="1314471431"/>
    <n v="1311879431"/>
    <b v="0"/>
    <n v="0"/>
    <b v="0"/>
    <x v="10"/>
    <s v="N/A"/>
    <x v="2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s v="USD"/>
    <n v="1410866659"/>
    <n v="1405682659"/>
    <b v="0"/>
    <n v="0"/>
    <b v="0"/>
    <x v="10"/>
    <s v="N/A"/>
    <x v="2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0"/>
    <s v="USD"/>
    <n v="1375299780"/>
    <n v="1371655522"/>
    <b v="0"/>
    <n v="1"/>
    <b v="0"/>
    <x v="10"/>
    <n v="1"/>
    <x v="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s v="USD"/>
    <n v="1409787378"/>
    <n v="1405899378"/>
    <b v="0"/>
    <n v="3"/>
    <b v="0"/>
    <x v="10"/>
    <n v="19"/>
    <x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s v="USD"/>
    <n v="1470355833"/>
    <n v="1465171833"/>
    <b v="0"/>
    <n v="1"/>
    <b v="0"/>
    <x v="10"/>
    <n v="5"/>
    <x v="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s v="USD"/>
    <n v="1367444557"/>
    <n v="1364852557"/>
    <b v="0"/>
    <n v="15"/>
    <b v="0"/>
    <x v="10"/>
    <n v="46.73"/>
    <x v="2"/>
    <x v="3"/>
    <x v="10"/>
  </r>
  <r>
    <n v="1501"/>
    <s v="This is Nowhere"/>
    <s v="A hardcover book of surf, outdoor and nature photos from the British Columbia coast."/>
    <n v="52000"/>
    <n v="86492"/>
    <n v="166"/>
    <x v="5"/>
    <s v="CAD"/>
    <n v="1436364023"/>
    <n v="1433772023"/>
    <b v="1"/>
    <n v="885"/>
    <b v="1"/>
    <x v="20"/>
    <n v="97.73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s v="GBP"/>
    <n v="1458943200"/>
    <n v="1456491680"/>
    <b v="1"/>
    <n v="329"/>
    <b v="1"/>
    <x v="20"/>
    <n v="67.84"/>
    <x v="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8"/>
    <s v="EUR"/>
    <n v="1477210801"/>
    <n v="1472026801"/>
    <b v="1"/>
    <n v="71"/>
    <b v="1"/>
    <x v="20"/>
    <n v="56.98"/>
    <x v="0"/>
    <x v="8"/>
    <x v="20"/>
  </r>
  <r>
    <n v="1504"/>
    <s v="RYU X RIO"/>
    <s v="A football photography book like no other about the 2014 World Cup in Brazil, by Ryu Voelkel."/>
    <n v="6500"/>
    <n v="18066"/>
    <n v="278"/>
    <x v="1"/>
    <s v="GBP"/>
    <n v="1402389180"/>
    <n v="1399996024"/>
    <b v="1"/>
    <n v="269"/>
    <b v="1"/>
    <x v="20"/>
    <n v="67.16"/>
    <x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2"/>
    <s v="EUR"/>
    <n v="1458676860"/>
    <n v="1455446303"/>
    <b v="1"/>
    <n v="345"/>
    <b v="1"/>
    <x v="20"/>
    <n v="48.04"/>
    <x v="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s v="GBP"/>
    <n v="1406227904"/>
    <n v="1403635904"/>
    <b v="1"/>
    <n v="43"/>
    <b v="1"/>
    <x v="20"/>
    <n v="38.86"/>
    <x v="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D"/>
    <n v="1273911000"/>
    <n v="1268822909"/>
    <b v="1"/>
    <n v="33"/>
    <b v="1"/>
    <x v="20"/>
    <n v="78.180000000000007"/>
    <x v="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D"/>
    <n v="1403880281"/>
    <n v="1401201881"/>
    <b v="1"/>
    <n v="211"/>
    <b v="1"/>
    <x v="20"/>
    <n v="97.11"/>
    <x v="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2"/>
    <s v="EUR"/>
    <n v="1487113140"/>
    <n v="1484570885"/>
    <b v="1"/>
    <n v="196"/>
    <b v="1"/>
    <x v="20"/>
    <n v="110.39"/>
    <x v="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s v="GBP"/>
    <n v="1405761278"/>
    <n v="1403169278"/>
    <b v="1"/>
    <n v="405"/>
    <b v="1"/>
    <x v="20"/>
    <n v="39.92"/>
    <x v="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D"/>
    <n v="1447858804"/>
    <n v="1445263204"/>
    <b v="1"/>
    <n v="206"/>
    <b v="1"/>
    <x v="20"/>
    <n v="75.98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D"/>
    <n v="1486311939"/>
    <n v="1483719939"/>
    <b v="1"/>
    <n v="335"/>
    <b v="1"/>
    <x v="20"/>
    <n v="58.38"/>
    <x v="0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1"/>
    <s v="GBP"/>
    <n v="1405523866"/>
    <n v="1402931866"/>
    <b v="1"/>
    <n v="215"/>
    <b v="1"/>
    <x v="20"/>
    <n v="55.82"/>
    <x v="0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s v="USD"/>
    <n v="1443363640"/>
    <n v="1439907640"/>
    <b v="1"/>
    <n v="176"/>
    <b v="1"/>
    <x v="20"/>
    <n v="151.24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0"/>
    <s v="NOK"/>
    <n v="1458104697"/>
    <n v="1455516297"/>
    <b v="1"/>
    <n v="555"/>
    <b v="1"/>
    <x v="20"/>
    <n v="849.67"/>
    <x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D"/>
    <n v="1475762400"/>
    <n v="1473160292"/>
    <b v="1"/>
    <n v="116"/>
    <b v="1"/>
    <x v="20"/>
    <n v="159.24"/>
    <x v="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D"/>
    <n v="1417845600"/>
    <n v="1415194553"/>
    <b v="1"/>
    <n v="615"/>
    <b v="1"/>
    <x v="20"/>
    <n v="39.51"/>
    <x v="0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s v="USD"/>
    <n v="1401565252"/>
    <n v="1398973252"/>
    <b v="1"/>
    <n v="236"/>
    <b v="1"/>
    <x v="20"/>
    <n v="130.53"/>
    <x v="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D"/>
    <n v="1403301540"/>
    <n v="1400867283"/>
    <b v="1"/>
    <n v="145"/>
    <b v="1"/>
    <x v="20"/>
    <n v="64.16"/>
    <x v="0"/>
    <x v="8"/>
    <x v="20"/>
  </r>
  <r>
    <n v="1520"/>
    <s v="TULIPS"/>
    <s v="A self-published photography book by Andrew Miksys from his new series about Belarus"/>
    <n v="18000"/>
    <n v="18625"/>
    <n v="103"/>
    <x v="0"/>
    <s v="USD"/>
    <n v="1418961600"/>
    <n v="1415824513"/>
    <b v="1"/>
    <n v="167"/>
    <b v="1"/>
    <x v="20"/>
    <n v="111.53"/>
    <x v="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D"/>
    <n v="1465272091"/>
    <n v="1462248091"/>
    <b v="1"/>
    <n v="235"/>
    <b v="1"/>
    <x v="20"/>
    <n v="170.45"/>
    <x v="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D"/>
    <n v="1413575739"/>
    <n v="1410983739"/>
    <b v="1"/>
    <n v="452"/>
    <b v="1"/>
    <x v="20"/>
    <n v="133.74"/>
    <x v="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D"/>
    <n v="1419292800"/>
    <n v="1416592916"/>
    <b v="1"/>
    <n v="241"/>
    <b v="1"/>
    <x v="20"/>
    <n v="95.83"/>
    <x v="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11"/>
    <s v="SEK"/>
    <n v="1487592090"/>
    <n v="1485000090"/>
    <b v="1"/>
    <n v="28"/>
    <b v="1"/>
    <x v="20"/>
    <n v="221.79"/>
    <x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D"/>
    <n v="1471539138"/>
    <n v="1468947138"/>
    <b v="1"/>
    <n v="140"/>
    <b v="1"/>
    <x v="20"/>
    <n v="32.32"/>
    <x v="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D"/>
    <n v="1453185447"/>
    <n v="1448951847"/>
    <b v="1"/>
    <n v="280"/>
    <b v="1"/>
    <x v="20"/>
    <n v="98.84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D"/>
    <n v="1489497886"/>
    <n v="1487082286"/>
    <b v="1"/>
    <n v="70"/>
    <b v="1"/>
    <x v="20"/>
    <n v="55.22"/>
    <x v="0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s v="USD"/>
    <n v="1485907200"/>
    <n v="1483292122"/>
    <b v="1"/>
    <n v="160"/>
    <b v="1"/>
    <x v="20"/>
    <n v="52.79"/>
    <x v="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D"/>
    <n v="1426773920"/>
    <n v="1424185520"/>
    <b v="1"/>
    <n v="141"/>
    <b v="1"/>
    <x v="20"/>
    <n v="135.66999999999999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D"/>
    <n v="1445624695"/>
    <n v="1443464695"/>
    <b v="1"/>
    <n v="874"/>
    <b v="1"/>
    <x v="20"/>
    <n v="53.99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D"/>
    <n v="1417402800"/>
    <n v="1414610126"/>
    <b v="1"/>
    <n v="73"/>
    <b v="1"/>
    <x v="20"/>
    <n v="56.64"/>
    <x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s v="AUD"/>
    <n v="1455548400"/>
    <n v="1453461865"/>
    <b v="1"/>
    <n v="294"/>
    <b v="1"/>
    <x v="20"/>
    <n v="82.32"/>
    <x v="0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s v="USD"/>
    <n v="1462161540"/>
    <n v="1457913777"/>
    <b v="1"/>
    <n v="740"/>
    <b v="1"/>
    <x v="20"/>
    <n v="88.26"/>
    <x v="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D"/>
    <n v="1441383062"/>
    <n v="1438791062"/>
    <b v="1"/>
    <n v="369"/>
    <b v="1"/>
    <x v="20"/>
    <n v="84.91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D"/>
    <n v="1464040800"/>
    <n v="1461527631"/>
    <b v="1"/>
    <n v="110"/>
    <b v="1"/>
    <x v="20"/>
    <n v="48.15"/>
    <x v="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D"/>
    <n v="1440702910"/>
    <n v="1438110910"/>
    <b v="1"/>
    <n v="455"/>
    <b v="1"/>
    <x v="20"/>
    <n v="66.02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12"/>
    <s v="EUR"/>
    <n v="1470506400"/>
    <n v="1467358427"/>
    <b v="1"/>
    <n v="224"/>
    <b v="1"/>
    <x v="20"/>
    <n v="96.38"/>
    <x v="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D"/>
    <n v="1421952370"/>
    <n v="1418064370"/>
    <b v="1"/>
    <n v="46"/>
    <b v="1"/>
    <x v="20"/>
    <n v="156.16999999999999"/>
    <x v="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D"/>
    <n v="1483481019"/>
    <n v="1480629819"/>
    <b v="0"/>
    <n v="284"/>
    <b v="1"/>
    <x v="20"/>
    <n v="95.76"/>
    <x v="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D"/>
    <n v="1416964500"/>
    <n v="1414368616"/>
    <b v="1"/>
    <n v="98"/>
    <b v="1"/>
    <x v="20"/>
    <n v="180.41"/>
    <x v="0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0"/>
    <s v="USD"/>
    <n v="1420045538"/>
    <n v="1417453538"/>
    <b v="0"/>
    <n v="2"/>
    <b v="0"/>
    <x v="24"/>
    <n v="3"/>
    <x v="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5"/>
    <s v="CAD"/>
    <n v="1435708500"/>
    <n v="1434412500"/>
    <b v="0"/>
    <n v="1"/>
    <b v="0"/>
    <x v="24"/>
    <n v="20"/>
    <x v="2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0"/>
    <s v="USD"/>
    <n v="1416662034"/>
    <n v="1414066434"/>
    <b v="0"/>
    <n v="1"/>
    <b v="0"/>
    <x v="24"/>
    <n v="10"/>
    <x v="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0"/>
    <s v="USD"/>
    <n v="1427847480"/>
    <n v="1424222024"/>
    <b v="0"/>
    <n v="0"/>
    <b v="0"/>
    <x v="24"/>
    <s v="N/A"/>
    <x v="2"/>
    <x v="8"/>
    <x v="24"/>
  </r>
  <r>
    <n v="1545"/>
    <s v="Nevada County Hearts"/>
    <s v="&quot;He will not be a wise man who does not study human hearts!&quot;_x000a_Hope in natural art, creation!"/>
    <n v="3000"/>
    <n v="1"/>
    <n v="0"/>
    <x v="0"/>
    <s v="USD"/>
    <n v="1425330960"/>
    <n v="1422393234"/>
    <b v="0"/>
    <n v="1"/>
    <b v="0"/>
    <x v="24"/>
    <n v="1"/>
    <x v="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P"/>
    <n v="1410930399"/>
    <n v="1405746399"/>
    <b v="0"/>
    <n v="11"/>
    <b v="0"/>
    <x v="24"/>
    <n v="26.27"/>
    <x v="2"/>
    <x v="8"/>
    <x v="24"/>
  </r>
  <r>
    <n v="1547"/>
    <s v="Sound Photography"/>
    <s v="I have produced a limited number (100) of five 8x10 prints of mixed photography I would like to share with you."/>
    <n v="20"/>
    <n v="0"/>
    <n v="0"/>
    <x v="0"/>
    <s v="USD"/>
    <n v="1487844882"/>
    <n v="1487240082"/>
    <b v="0"/>
    <n v="0"/>
    <b v="0"/>
    <x v="24"/>
    <s v="N/A"/>
    <x v="2"/>
    <x v="8"/>
    <x v="24"/>
  </r>
  <r>
    <n v="1548"/>
    <s v="Change the World through Color"/>
    <s v="Beauty is in the eye of the beholder and I want to inspire conservation through color."/>
    <n v="700"/>
    <n v="60"/>
    <n v="9"/>
    <x v="0"/>
    <s v="USD"/>
    <n v="1447020620"/>
    <n v="1444425020"/>
    <b v="0"/>
    <n v="1"/>
    <b v="0"/>
    <x v="24"/>
    <n v="60"/>
    <x v="2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0"/>
    <s v="USD"/>
    <n v="1446524159"/>
    <n v="1443928559"/>
    <b v="0"/>
    <n v="6"/>
    <b v="0"/>
    <x v="24"/>
    <n v="28.33"/>
    <x v="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P"/>
    <n v="1463050034"/>
    <n v="1460458034"/>
    <b v="0"/>
    <n v="7"/>
    <b v="0"/>
    <x v="24"/>
    <n v="14.43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s v="USD"/>
    <n v="1432756039"/>
    <n v="1430164039"/>
    <b v="0"/>
    <n v="0"/>
    <b v="0"/>
    <x v="24"/>
    <s v="N/A"/>
    <x v="2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s v="USD"/>
    <n v="1412135940"/>
    <n v="1410366708"/>
    <b v="0"/>
    <n v="16"/>
    <b v="0"/>
    <x v="24"/>
    <n v="132.19"/>
    <x v="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s v="USD"/>
    <n v="1441176447"/>
    <n v="1438584447"/>
    <b v="0"/>
    <n v="0"/>
    <b v="0"/>
    <x v="24"/>
    <s v="N/A"/>
    <x v="2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D"/>
    <n v="1438495390"/>
    <n v="1435903390"/>
    <b v="0"/>
    <n v="0"/>
    <b v="0"/>
    <x v="24"/>
    <s v="N/A"/>
    <x v="2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0"/>
    <s v="USD"/>
    <n v="1442509200"/>
    <n v="1440513832"/>
    <b v="0"/>
    <n v="0"/>
    <b v="0"/>
    <x v="24"/>
    <s v="N/A"/>
    <x v="2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5"/>
    <s v="CAD"/>
    <n v="1467603624"/>
    <n v="1465011624"/>
    <b v="0"/>
    <n v="12"/>
    <b v="0"/>
    <x v="24"/>
    <n v="56.42"/>
    <x v="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0"/>
    <s v="USD"/>
    <n v="1411227633"/>
    <n v="1408549233"/>
    <b v="0"/>
    <n v="1"/>
    <b v="0"/>
    <x v="24"/>
    <n v="100"/>
    <x v="2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1"/>
    <s v="GBP"/>
    <n v="1440763920"/>
    <n v="1435656759"/>
    <b v="0"/>
    <n v="3"/>
    <b v="0"/>
    <x v="24"/>
    <n v="11.67"/>
    <x v="2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0"/>
    <s v="USD"/>
    <n v="1430270199"/>
    <n v="1428974199"/>
    <b v="0"/>
    <n v="1"/>
    <b v="0"/>
    <x v="24"/>
    <n v="50"/>
    <x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s v="USD"/>
    <n v="1415842193"/>
    <n v="1414110593"/>
    <b v="0"/>
    <n v="4"/>
    <b v="0"/>
    <x v="24"/>
    <n v="23.5"/>
    <x v="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D"/>
    <n v="1383789603"/>
    <n v="1381194003"/>
    <b v="0"/>
    <n v="1"/>
    <b v="0"/>
    <x v="25"/>
    <n v="67"/>
    <x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D"/>
    <n v="1259715000"/>
    <n v="1253712916"/>
    <b v="0"/>
    <n v="0"/>
    <b v="0"/>
    <x v="25"/>
    <s v="N/A"/>
    <x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P"/>
    <n v="1394815751"/>
    <n v="1389635351"/>
    <b v="0"/>
    <n v="2"/>
    <b v="0"/>
    <x v="25"/>
    <n v="42.5"/>
    <x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D"/>
    <n v="1432843500"/>
    <n v="1430124509"/>
    <b v="0"/>
    <n v="1"/>
    <b v="0"/>
    <x v="25"/>
    <n v="10"/>
    <x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D"/>
    <n v="1307554261"/>
    <n v="1304962261"/>
    <b v="0"/>
    <n v="1"/>
    <b v="0"/>
    <x v="25"/>
    <n v="100"/>
    <x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D"/>
    <n v="1469656800"/>
    <n v="1467151204"/>
    <b v="0"/>
    <n v="59"/>
    <b v="0"/>
    <x v="25"/>
    <n v="108.05"/>
    <x v="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D"/>
    <n v="1392595200"/>
    <n v="1391293745"/>
    <b v="0"/>
    <n v="13"/>
    <b v="0"/>
    <x v="25"/>
    <n v="26.92"/>
    <x v="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D"/>
    <n v="1419384585"/>
    <n v="1416360585"/>
    <b v="0"/>
    <n v="22"/>
    <b v="0"/>
    <x v="25"/>
    <n v="155"/>
    <x v="1"/>
    <x v="3"/>
    <x v="25"/>
  </r>
  <r>
    <n v="1569"/>
    <s v="to be removed (Canceled)"/>
    <s v="to be removed"/>
    <n v="30000"/>
    <n v="0"/>
    <n v="0"/>
    <x v="0"/>
    <s v="USD"/>
    <n v="1369498714"/>
    <n v="1366906714"/>
    <b v="0"/>
    <n v="0"/>
    <b v="0"/>
    <x v="25"/>
    <s v="N/A"/>
    <x v="1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0"/>
    <s v="USD"/>
    <n v="1460140282"/>
    <n v="1457551882"/>
    <b v="0"/>
    <n v="52"/>
    <b v="0"/>
    <x v="25"/>
    <n v="47.77"/>
    <x v="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P"/>
    <n v="1434738483"/>
    <n v="1432146483"/>
    <b v="0"/>
    <n v="4"/>
    <b v="0"/>
    <x v="25"/>
    <n v="20"/>
    <x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P"/>
    <n v="1456703940"/>
    <n v="1454546859"/>
    <b v="0"/>
    <n v="3"/>
    <b v="0"/>
    <x v="25"/>
    <n v="41.67"/>
    <x v="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5"/>
    <s v="CAD"/>
    <n v="1491019140"/>
    <n v="1487548802"/>
    <b v="0"/>
    <n v="3"/>
    <b v="0"/>
    <x v="25"/>
    <n v="74.33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D"/>
    <n v="1424211329"/>
    <n v="1421187329"/>
    <b v="0"/>
    <n v="6"/>
    <b v="0"/>
    <x v="25"/>
    <n v="84.33"/>
    <x v="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D"/>
    <n v="1404909296"/>
    <n v="1402317296"/>
    <b v="0"/>
    <n v="35"/>
    <b v="0"/>
    <x v="25"/>
    <n v="65.459999999999994"/>
    <x v="1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0"/>
    <s v="USD"/>
    <n v="1435698368"/>
    <n v="1431810368"/>
    <b v="0"/>
    <n v="10"/>
    <b v="0"/>
    <x v="25"/>
    <n v="65"/>
    <x v="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D"/>
    <n v="1343161248"/>
    <n v="1337977248"/>
    <b v="0"/>
    <n v="2"/>
    <b v="0"/>
    <x v="25"/>
    <n v="27.5"/>
    <x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D"/>
    <n v="1283392800"/>
    <n v="1281317691"/>
    <b v="0"/>
    <n v="4"/>
    <b v="0"/>
    <x v="25"/>
    <n v="51.25"/>
    <x v="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D"/>
    <n v="1377734091"/>
    <n v="1374882891"/>
    <b v="0"/>
    <n v="2"/>
    <b v="0"/>
    <x v="25"/>
    <n v="14"/>
    <x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D"/>
    <n v="1337562726"/>
    <n v="1332378726"/>
    <b v="0"/>
    <n v="0"/>
    <b v="0"/>
    <x v="25"/>
    <s v="N/A"/>
    <x v="1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1"/>
    <s v="GBP"/>
    <n v="1450521990"/>
    <n v="1447757190"/>
    <b v="0"/>
    <n v="1"/>
    <b v="0"/>
    <x v="26"/>
    <n v="5"/>
    <x v="2"/>
    <x v="8"/>
    <x v="26"/>
  </r>
  <r>
    <n v="1582"/>
    <s v="Scenes from New Orleans"/>
    <s v="I create canvas prints of images from in and around New Orleans"/>
    <n v="1000"/>
    <n v="93"/>
    <n v="9"/>
    <x v="0"/>
    <s v="USD"/>
    <n v="1445894400"/>
    <n v="1440961053"/>
    <b v="0"/>
    <n v="3"/>
    <b v="0"/>
    <x v="26"/>
    <n v="31"/>
    <x v="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P"/>
    <n v="1411681391"/>
    <n v="1409089391"/>
    <b v="0"/>
    <n v="1"/>
    <b v="0"/>
    <x v="26"/>
    <n v="15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s v="USD"/>
    <n v="1401464101"/>
    <n v="1400600101"/>
    <b v="0"/>
    <n v="0"/>
    <b v="0"/>
    <x v="26"/>
    <s v="N/A"/>
    <x v="2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5"/>
    <s v="CAD"/>
    <n v="1482663600"/>
    <n v="1480800568"/>
    <b v="0"/>
    <n v="12"/>
    <b v="0"/>
    <x v="26"/>
    <n v="131.66999999999999"/>
    <x v="2"/>
    <x v="8"/>
    <x v="26"/>
  </r>
  <r>
    <n v="1586"/>
    <s v="Missouri In Pictures"/>
    <s v="Show the world the beauty that is in all of our back yards!"/>
    <n v="1500"/>
    <n v="0"/>
    <n v="0"/>
    <x v="0"/>
    <s v="USD"/>
    <n v="1428197422"/>
    <n v="1425609022"/>
    <b v="0"/>
    <n v="0"/>
    <b v="0"/>
    <x v="26"/>
    <s v="N/A"/>
    <x v="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s v="USD"/>
    <n v="1418510965"/>
    <n v="1415918965"/>
    <b v="0"/>
    <n v="1"/>
    <b v="0"/>
    <x v="26"/>
    <n v="1"/>
    <x v="2"/>
    <x v="8"/>
    <x v="26"/>
  </r>
  <r>
    <n v="1588"/>
    <s v="The Right Side of Texas"/>
    <s v="Southeast Texas as seen through the lens of a cell phone camera"/>
    <n v="516"/>
    <n v="0"/>
    <n v="0"/>
    <x v="0"/>
    <s v="USD"/>
    <n v="1422735120"/>
    <n v="1420091999"/>
    <b v="0"/>
    <n v="0"/>
    <b v="0"/>
    <x v="26"/>
    <s v="N/A"/>
    <x v="2"/>
    <x v="8"/>
    <x v="26"/>
  </r>
  <r>
    <n v="1589"/>
    <s v="A Side Of The World In Canvas"/>
    <s v="I want to be able to have my own photography inside a canvas and have it be displayed everywhere."/>
    <n v="1200"/>
    <n v="0"/>
    <n v="0"/>
    <x v="0"/>
    <s v="USD"/>
    <n v="1444433886"/>
    <n v="1441841886"/>
    <b v="0"/>
    <n v="0"/>
    <b v="0"/>
    <x v="26"/>
    <s v="N/A"/>
    <x v="2"/>
    <x v="8"/>
    <x v="26"/>
  </r>
  <r>
    <n v="1590"/>
    <s v="An Italian Adventure"/>
    <s v="Discover Italy through photography."/>
    <n v="60000"/>
    <n v="1020"/>
    <n v="2"/>
    <x v="13"/>
    <s v="EUR"/>
    <n v="1443040464"/>
    <n v="1440448464"/>
    <b v="0"/>
    <n v="2"/>
    <b v="0"/>
    <x v="26"/>
    <n v="510"/>
    <x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P"/>
    <n v="1459700741"/>
    <n v="1457112341"/>
    <b v="0"/>
    <n v="92"/>
    <b v="0"/>
    <x v="26"/>
    <n v="44.48"/>
    <x v="2"/>
    <x v="8"/>
    <x v="26"/>
  </r>
  <r>
    <n v="1592"/>
    <s v="The Views of Pittsburgh"/>
    <s v="A portfolio collage of beautiful pictures of authentic Pittsburgh locations and scenery."/>
    <n v="25"/>
    <n v="0"/>
    <n v="0"/>
    <x v="0"/>
    <s v="USD"/>
    <n v="1427503485"/>
    <n v="1423619085"/>
    <b v="0"/>
    <n v="0"/>
    <b v="0"/>
    <x v="26"/>
    <s v="N/A"/>
    <x v="2"/>
    <x v="8"/>
    <x v="26"/>
  </r>
  <r>
    <n v="1593"/>
    <s v="Picturing Italy"/>
    <s v="A trip to fulfill a dream of capturing the wonders and history of ancient Italy in person."/>
    <n v="22000"/>
    <n v="3"/>
    <n v="0"/>
    <x v="0"/>
    <s v="USD"/>
    <n v="1425154655"/>
    <n v="1422562655"/>
    <b v="0"/>
    <n v="3"/>
    <b v="0"/>
    <x v="26"/>
    <n v="1"/>
    <x v="2"/>
    <x v="8"/>
    <x v="26"/>
  </r>
  <r>
    <n v="1594"/>
    <s v="Scenes and Things from New Orleans"/>
    <s v="I photograph my love of New Orleans, create canvases and share those memories with you."/>
    <n v="1000"/>
    <n v="205"/>
    <n v="21"/>
    <x v="0"/>
    <s v="USD"/>
    <n v="1463329260"/>
    <n v="1458147982"/>
    <b v="0"/>
    <n v="10"/>
    <b v="0"/>
    <x v="26"/>
    <n v="20.5"/>
    <x v="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s v="USD"/>
    <n v="1403122380"/>
    <n v="1400634728"/>
    <b v="0"/>
    <n v="7"/>
    <b v="0"/>
    <x v="26"/>
    <n v="40"/>
    <x v="2"/>
    <x v="8"/>
    <x v="26"/>
  </r>
  <r>
    <n v="1596"/>
    <s v="The Town We Live In"/>
    <s v="London is beautiful. I want to create a book of stunning images from in and around our great city"/>
    <n v="3250"/>
    <n v="75"/>
    <n v="2"/>
    <x v="1"/>
    <s v="GBP"/>
    <n v="1418469569"/>
    <n v="1414577969"/>
    <b v="0"/>
    <n v="3"/>
    <b v="0"/>
    <x v="26"/>
    <n v="25"/>
    <x v="2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0"/>
    <s v="USD"/>
    <n v="1474360197"/>
    <n v="1471768197"/>
    <b v="0"/>
    <n v="0"/>
    <b v="0"/>
    <x v="26"/>
    <s v="N/A"/>
    <x v="2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s v="USD"/>
    <n v="1437926458"/>
    <n v="1432742458"/>
    <b v="0"/>
    <n v="1"/>
    <b v="0"/>
    <x v="26"/>
    <n v="1"/>
    <x v="2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1"/>
    <s v="GBP"/>
    <n v="1460116576"/>
    <n v="1457528176"/>
    <b v="0"/>
    <n v="0"/>
    <b v="0"/>
    <x v="26"/>
    <s v="N/A"/>
    <x v="2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s v="USD"/>
    <n v="1405401060"/>
    <n v="1401585752"/>
    <b v="0"/>
    <n v="9"/>
    <b v="0"/>
    <x v="26"/>
    <n v="40.78"/>
    <x v="2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D"/>
    <n v="1304561633"/>
    <n v="1301969633"/>
    <b v="0"/>
    <n v="56"/>
    <b v="1"/>
    <x v="11"/>
    <n v="48.33"/>
    <x v="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D"/>
    <n v="1318633200"/>
    <n v="1314947317"/>
    <b v="0"/>
    <n v="32"/>
    <b v="1"/>
    <x v="11"/>
    <n v="46.95"/>
    <x v="0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s v="USD"/>
    <n v="1327723459"/>
    <n v="1322539459"/>
    <b v="0"/>
    <n v="30"/>
    <b v="1"/>
    <x v="11"/>
    <n v="66.69"/>
    <x v="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D"/>
    <n v="1332011835"/>
    <n v="1328559435"/>
    <b v="0"/>
    <n v="70"/>
    <b v="1"/>
    <x v="11"/>
    <n v="48.84"/>
    <x v="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D"/>
    <n v="1312182000"/>
    <n v="1311380313"/>
    <b v="0"/>
    <n v="44"/>
    <b v="1"/>
    <x v="11"/>
    <n v="137.31"/>
    <x v="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D"/>
    <n v="1300930838"/>
    <n v="1293158438"/>
    <b v="0"/>
    <n v="92"/>
    <b v="1"/>
    <x v="11"/>
    <n v="87.83"/>
    <x v="0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D"/>
    <n v="1339701851"/>
    <n v="1337887451"/>
    <b v="0"/>
    <n v="205"/>
    <b v="1"/>
    <x v="11"/>
    <n v="70.790000000000006"/>
    <x v="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D"/>
    <n v="1388553960"/>
    <n v="1385754986"/>
    <b v="0"/>
    <n v="23"/>
    <b v="1"/>
    <x v="11"/>
    <n v="52.83"/>
    <x v="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D"/>
    <n v="1320220800"/>
    <n v="1315612909"/>
    <b v="0"/>
    <n v="4"/>
    <b v="1"/>
    <x v="11"/>
    <n v="443.75"/>
    <x v="0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s v="USD"/>
    <n v="1355609510"/>
    <n v="1353017510"/>
    <b v="0"/>
    <n v="112"/>
    <b v="1"/>
    <x v="11"/>
    <n v="48.54"/>
    <x v="0"/>
    <x v="4"/>
    <x v="11"/>
  </r>
  <r>
    <n v="1611"/>
    <s v="Skelton-Luns CD/7&quot;             No Big Deal."/>
    <s v="Skelton-Luns CD/7&quot; No Big Deal."/>
    <n v="800"/>
    <n v="1001"/>
    <n v="125"/>
    <x v="0"/>
    <s v="USD"/>
    <n v="1370390432"/>
    <n v="1368576032"/>
    <b v="0"/>
    <n v="27"/>
    <b v="1"/>
    <x v="11"/>
    <n v="37.07"/>
    <x v="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D"/>
    <n v="1357160384"/>
    <n v="1354568384"/>
    <b v="0"/>
    <n v="11"/>
    <b v="1"/>
    <x v="11"/>
    <n v="50"/>
    <x v="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D"/>
    <n v="1342921202"/>
    <n v="1340329202"/>
    <b v="0"/>
    <n v="26"/>
    <b v="1"/>
    <x v="11"/>
    <n v="39.04"/>
    <x v="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D"/>
    <n v="1407085200"/>
    <n v="1401924769"/>
    <b v="0"/>
    <n v="77"/>
    <b v="1"/>
    <x v="11"/>
    <n v="66.69"/>
    <x v="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D"/>
    <n v="1323742396"/>
    <n v="1319850796"/>
    <b v="0"/>
    <n v="136"/>
    <b v="1"/>
    <x v="11"/>
    <n v="67.13"/>
    <x v="0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D"/>
    <n v="1353621600"/>
    <n v="1350061821"/>
    <b v="0"/>
    <n v="157"/>
    <b v="1"/>
    <x v="11"/>
    <n v="66.37"/>
    <x v="0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s v="USD"/>
    <n v="1383332400"/>
    <n v="1380470188"/>
    <b v="0"/>
    <n v="158"/>
    <b v="1"/>
    <x v="11"/>
    <n v="64.62"/>
    <x v="0"/>
    <x v="4"/>
    <x v="11"/>
  </r>
  <r>
    <n v="1618"/>
    <s v="Janus Word Album"/>
    <s v="Janus Word combines hard rock with melodic acoustic music for a unique and awesome sound."/>
    <n v="1500"/>
    <n v="1576"/>
    <n v="105"/>
    <x v="0"/>
    <s v="USD"/>
    <n v="1362757335"/>
    <n v="1359301335"/>
    <b v="0"/>
    <n v="27"/>
    <b v="1"/>
    <x v="11"/>
    <n v="58.37"/>
    <x v="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D"/>
    <n v="1410755286"/>
    <n v="1408940886"/>
    <b v="0"/>
    <n v="23"/>
    <b v="1"/>
    <x v="11"/>
    <n v="86.96"/>
    <x v="0"/>
    <x v="4"/>
    <x v="11"/>
  </r>
  <r>
    <n v="1620"/>
    <s v="Kickstart my music career with 300 CDs"/>
    <s v="Kickstarting my music career with 300 hard copy CDs of my first release."/>
    <n v="1000"/>
    <n v="1130"/>
    <n v="113"/>
    <x v="0"/>
    <s v="USD"/>
    <n v="1361606940"/>
    <n v="1361002140"/>
    <b v="0"/>
    <n v="17"/>
    <b v="1"/>
    <x v="11"/>
    <n v="66.47"/>
    <x v="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D"/>
    <n v="1338177540"/>
    <n v="1333550015"/>
    <b v="0"/>
    <n v="37"/>
    <b v="1"/>
    <x v="11"/>
    <n v="163.78"/>
    <x v="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D"/>
    <n v="1418803140"/>
    <n v="1415343874"/>
    <b v="0"/>
    <n v="65"/>
    <b v="1"/>
    <x v="11"/>
    <n v="107.98"/>
    <x v="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s v="GBP"/>
    <n v="1377621089"/>
    <n v="1372437089"/>
    <b v="0"/>
    <n v="18"/>
    <b v="1"/>
    <x v="11"/>
    <n v="42.11"/>
    <x v="0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s v="USD"/>
    <n v="1357721335"/>
    <n v="1354265335"/>
    <b v="0"/>
    <n v="25"/>
    <b v="1"/>
    <x v="11"/>
    <n v="47.2"/>
    <x v="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D"/>
    <n v="1347382053"/>
    <n v="1344962853"/>
    <b v="0"/>
    <n v="104"/>
    <b v="1"/>
    <x v="11"/>
    <n v="112.02"/>
    <x v="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D"/>
    <n v="1385932867"/>
    <n v="1383337267"/>
    <b v="0"/>
    <n v="108"/>
    <b v="1"/>
    <x v="11"/>
    <n v="74.95"/>
    <x v="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D"/>
    <n v="1353905940"/>
    <n v="1351011489"/>
    <b v="0"/>
    <n v="38"/>
    <b v="1"/>
    <x v="11"/>
    <n v="61.58"/>
    <x v="0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s v="USD"/>
    <n v="1403026882"/>
    <n v="1400175682"/>
    <b v="0"/>
    <n v="88"/>
    <b v="1"/>
    <x v="11"/>
    <n v="45.88"/>
    <x v="0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s v="USD"/>
    <n v="1392929333"/>
    <n v="1389041333"/>
    <b v="0"/>
    <n v="82"/>
    <b v="1"/>
    <x v="11"/>
    <n v="75.849999999999994"/>
    <x v="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D"/>
    <n v="1330671540"/>
    <n v="1328040375"/>
    <b v="0"/>
    <n v="126"/>
    <b v="1"/>
    <x v="11"/>
    <n v="84.21"/>
    <x v="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D"/>
    <n v="1350074261"/>
    <n v="1347482261"/>
    <b v="0"/>
    <n v="133"/>
    <b v="1"/>
    <x v="11"/>
    <n v="117.23"/>
    <x v="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D"/>
    <n v="1316851854"/>
    <n v="1311667854"/>
    <b v="0"/>
    <n v="47"/>
    <b v="1"/>
    <x v="11"/>
    <n v="86.49"/>
    <x v="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D"/>
    <n v="1326690000"/>
    <n v="1324329156"/>
    <b v="0"/>
    <n v="58"/>
    <b v="1"/>
    <x v="11"/>
    <n v="172.41"/>
    <x v="0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s v="USD"/>
    <n v="1306994340"/>
    <n v="1303706001"/>
    <b v="0"/>
    <n v="32"/>
    <b v="1"/>
    <x v="11"/>
    <n v="62.81"/>
    <x v="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D"/>
    <n v="1468270261"/>
    <n v="1463086261"/>
    <b v="0"/>
    <n v="37"/>
    <b v="1"/>
    <x v="11"/>
    <n v="67.73"/>
    <x v="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D"/>
    <n v="1307851200"/>
    <n v="1304129088"/>
    <b v="0"/>
    <n v="87"/>
    <b v="1"/>
    <x v="11"/>
    <n v="53.56"/>
    <x v="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D"/>
    <n v="1262302740"/>
    <n v="1257444140"/>
    <b v="0"/>
    <n v="15"/>
    <b v="1"/>
    <x v="11"/>
    <n v="34.6"/>
    <x v="0"/>
    <x v="4"/>
    <x v="11"/>
  </r>
  <r>
    <n v="1638"/>
    <s v="Avenues EP 2013"/>
    <s v="Avenues will be going in to the studio to record a new EP with Matt Allison!"/>
    <n v="1000"/>
    <n v="1050"/>
    <n v="105"/>
    <x v="0"/>
    <s v="USD"/>
    <n v="1362086700"/>
    <n v="1358180968"/>
    <b v="0"/>
    <n v="27"/>
    <b v="1"/>
    <x v="11"/>
    <n v="38.89"/>
    <x v="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D"/>
    <n v="1330789165"/>
    <n v="1328197165"/>
    <b v="0"/>
    <n v="19"/>
    <b v="1"/>
    <x v="11"/>
    <n v="94.74"/>
    <x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D"/>
    <n v="1280800740"/>
    <n v="1279603955"/>
    <b v="0"/>
    <n v="17"/>
    <b v="1"/>
    <x v="11"/>
    <n v="39.97"/>
    <x v="0"/>
    <x v="4"/>
    <x v="11"/>
  </r>
  <r>
    <n v="1641"/>
    <s v="Tanya Dartson- Run for Your Life music video"/>
    <s v="Music Video For Upbeat and Inspiring Song - Run For Your Life"/>
    <n v="2500"/>
    <n v="2535"/>
    <n v="101"/>
    <x v="0"/>
    <s v="USD"/>
    <n v="1418998744"/>
    <n v="1416406744"/>
    <b v="0"/>
    <n v="26"/>
    <b v="1"/>
    <x v="27"/>
    <n v="97.5"/>
    <x v="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D"/>
    <n v="1308011727"/>
    <n v="1306283727"/>
    <b v="0"/>
    <n v="28"/>
    <b v="1"/>
    <x v="27"/>
    <n v="42.86"/>
    <x v="0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s v="USD"/>
    <n v="1348516012"/>
    <n v="1345924012"/>
    <b v="0"/>
    <n v="37"/>
    <b v="1"/>
    <x v="27"/>
    <n v="168.51"/>
    <x v="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D"/>
    <n v="1353551160"/>
    <n v="1348363560"/>
    <b v="0"/>
    <n v="128"/>
    <b v="1"/>
    <x v="27"/>
    <n v="85.55"/>
    <x v="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D"/>
    <n v="1379515740"/>
    <n v="1378306140"/>
    <b v="0"/>
    <n v="10"/>
    <b v="1"/>
    <x v="27"/>
    <n v="554"/>
    <x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s v="GBP"/>
    <n v="1408039860"/>
    <n v="1405248503"/>
    <b v="0"/>
    <n v="83"/>
    <b v="1"/>
    <x v="27"/>
    <n v="26.55"/>
    <x v="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D"/>
    <n v="1339235377"/>
    <n v="1336643377"/>
    <b v="0"/>
    <n v="46"/>
    <b v="1"/>
    <x v="27"/>
    <n v="113.83"/>
    <x v="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D"/>
    <n v="1300636482"/>
    <n v="1298048082"/>
    <b v="0"/>
    <n v="90"/>
    <b v="1"/>
    <x v="27"/>
    <n v="32.01"/>
    <x v="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D"/>
    <n v="1400862355"/>
    <n v="1396974355"/>
    <b v="0"/>
    <n v="81"/>
    <b v="1"/>
    <x v="27"/>
    <n v="47.19"/>
    <x v="0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s v="USD"/>
    <n v="1381314437"/>
    <n v="1378722437"/>
    <b v="0"/>
    <n v="32"/>
    <b v="1"/>
    <x v="27"/>
    <n v="88.47"/>
    <x v="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D"/>
    <n v="1303801140"/>
    <n v="1300916220"/>
    <b v="0"/>
    <n v="20"/>
    <b v="1"/>
    <x v="27"/>
    <n v="100.75"/>
    <x v="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D"/>
    <n v="1385297393"/>
    <n v="1382701793"/>
    <b v="0"/>
    <n v="70"/>
    <b v="1"/>
    <x v="27"/>
    <n v="64.709999999999994"/>
    <x v="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D"/>
    <n v="1303675296"/>
    <n v="1300996896"/>
    <b v="0"/>
    <n v="168"/>
    <b v="1"/>
    <x v="27"/>
    <n v="51.85"/>
    <x v="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D"/>
    <n v="1334784160"/>
    <n v="1332192160"/>
    <b v="0"/>
    <n v="34"/>
    <b v="1"/>
    <x v="27"/>
    <n v="38.79"/>
    <x v="0"/>
    <x v="4"/>
    <x v="27"/>
  </r>
  <r>
    <n v="1655"/>
    <s v="Meg Porter Debut EP!"/>
    <s v="Berklee College of Music student, Meg Porter needs YOUR help to fund her very first EP!"/>
    <n v="1500"/>
    <n v="2143"/>
    <n v="143"/>
    <x v="0"/>
    <s v="USD"/>
    <n v="1333648820"/>
    <n v="1331060420"/>
    <b v="0"/>
    <n v="48"/>
    <b v="1"/>
    <x v="27"/>
    <n v="44.65"/>
    <x v="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D"/>
    <n v="1355437052"/>
    <n v="1352845052"/>
    <b v="0"/>
    <n v="48"/>
    <b v="1"/>
    <x v="27"/>
    <n v="156.77000000000001"/>
    <x v="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D"/>
    <n v="1337885168"/>
    <n v="1335293168"/>
    <b v="0"/>
    <n v="221"/>
    <b v="1"/>
    <x v="27"/>
    <n v="118.7"/>
    <x v="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D"/>
    <n v="1355840400"/>
    <n v="1352524767"/>
    <b v="0"/>
    <n v="107"/>
    <b v="1"/>
    <x v="27"/>
    <n v="74.150000000000006"/>
    <x v="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s v="GBP"/>
    <n v="1387281600"/>
    <n v="1384811721"/>
    <b v="0"/>
    <n v="45"/>
    <b v="1"/>
    <x v="27"/>
    <n v="12.53"/>
    <x v="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3"/>
    <s v="EUR"/>
    <n v="1462053540"/>
    <n v="1459355950"/>
    <b v="0"/>
    <n v="36"/>
    <b v="1"/>
    <x v="27"/>
    <n v="27.86"/>
    <x v="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15"/>
    <s v="EUR"/>
    <n v="1453064400"/>
    <n v="1449359831"/>
    <b v="0"/>
    <n v="101"/>
    <b v="1"/>
    <x v="27"/>
    <n v="80.180000000000007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D"/>
    <n v="1325310336"/>
    <n v="1320122736"/>
    <b v="0"/>
    <n v="62"/>
    <b v="1"/>
    <x v="27"/>
    <n v="132.44"/>
    <x v="0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s v="USD"/>
    <n v="1422750707"/>
    <n v="1420158707"/>
    <b v="0"/>
    <n v="32"/>
    <b v="1"/>
    <x v="27"/>
    <n v="33.75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s v="USD"/>
    <n v="1331870340"/>
    <n v="1328033818"/>
    <b v="0"/>
    <n v="89"/>
    <b v="1"/>
    <x v="27"/>
    <n v="34.380000000000003"/>
    <x v="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D"/>
    <n v="1298343600"/>
    <n v="1295624113"/>
    <b v="0"/>
    <n v="93"/>
    <b v="1"/>
    <x v="27"/>
    <n v="44.96"/>
    <x v="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D"/>
    <n v="1364447073"/>
    <n v="1361858673"/>
    <b v="0"/>
    <n v="98"/>
    <b v="1"/>
    <x v="27"/>
    <n v="41.04"/>
    <x v="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D"/>
    <n v="1394521140"/>
    <n v="1392169298"/>
    <b v="0"/>
    <n v="82"/>
    <b v="1"/>
    <x v="27"/>
    <n v="52.6"/>
    <x v="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D"/>
    <n v="1322454939"/>
    <n v="1319859339"/>
    <b v="0"/>
    <n v="116"/>
    <b v="1"/>
    <x v="27"/>
    <n v="70.78"/>
    <x v="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D"/>
    <n v="1464729276"/>
    <n v="1459545276"/>
    <b v="0"/>
    <n v="52"/>
    <b v="1"/>
    <x v="27"/>
    <n v="53.75"/>
    <x v="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D"/>
    <n v="1278302400"/>
    <n v="1273961999"/>
    <b v="0"/>
    <n v="23"/>
    <b v="1"/>
    <x v="27"/>
    <n v="44.61"/>
    <x v="0"/>
    <x v="4"/>
    <x v="27"/>
  </r>
  <r>
    <n v="1671"/>
    <s v="Luke O'Brien's Kickstarter"/>
    <s v="I am seeking funding in order to help take my music from a hobby to a career."/>
    <n v="2000"/>
    <n v="2013.47"/>
    <n v="101"/>
    <x v="0"/>
    <s v="USD"/>
    <n v="1470056614"/>
    <n v="1467464614"/>
    <b v="0"/>
    <n v="77"/>
    <b v="1"/>
    <x v="27"/>
    <n v="26.15"/>
    <x v="0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s v="USD"/>
    <n v="1338824730"/>
    <n v="1336232730"/>
    <b v="0"/>
    <n v="49"/>
    <b v="1"/>
    <x v="27"/>
    <n v="39.18"/>
    <x v="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D"/>
    <n v="1425675892"/>
    <n v="1423083892"/>
    <b v="0"/>
    <n v="59"/>
    <b v="1"/>
    <x v="27"/>
    <n v="45.59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D"/>
    <n v="1471503540"/>
    <n v="1468852306"/>
    <b v="0"/>
    <n v="113"/>
    <b v="1"/>
    <x v="27"/>
    <n v="89.25"/>
    <x v="0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s v="USD"/>
    <n v="1318802580"/>
    <n v="1316194540"/>
    <b v="0"/>
    <n v="34"/>
    <b v="1"/>
    <x v="27"/>
    <n v="40.42"/>
    <x v="0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s v="USD"/>
    <n v="1334980740"/>
    <n v="1330968347"/>
    <b v="0"/>
    <n v="42"/>
    <b v="1"/>
    <x v="27"/>
    <n v="82.38"/>
    <x v="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3"/>
    <s v="EUR"/>
    <n v="1460786340"/>
    <n v="1455615976"/>
    <b v="0"/>
    <n v="42"/>
    <b v="1"/>
    <x v="27"/>
    <n v="159.52000000000001"/>
    <x v="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D"/>
    <n v="1391718671"/>
    <n v="1390509071"/>
    <b v="0"/>
    <n v="49"/>
    <b v="1"/>
    <x v="27"/>
    <n v="36.24"/>
    <x v="0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D"/>
    <n v="1311298745"/>
    <n v="1309311545"/>
    <b v="0"/>
    <n v="56"/>
    <b v="1"/>
    <x v="27"/>
    <n v="62.5"/>
    <x v="0"/>
    <x v="4"/>
    <x v="27"/>
  </r>
  <r>
    <n v="1680"/>
    <s v="Kick Out a Record"/>
    <s v="Working Musician dilemma #164: how the taxman put Kick the Record 2.0 on hold"/>
    <n v="1000"/>
    <n v="1175"/>
    <n v="118"/>
    <x v="0"/>
    <s v="USD"/>
    <n v="1405188667"/>
    <n v="1402596667"/>
    <b v="0"/>
    <n v="25"/>
    <b v="1"/>
    <x v="27"/>
    <n v="47"/>
    <x v="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0"/>
    <s v="USD"/>
    <n v="1490752800"/>
    <n v="1486522484"/>
    <b v="0"/>
    <n v="884"/>
    <b v="0"/>
    <x v="28"/>
    <n v="74.58"/>
    <x v="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0"/>
    <s v="USD"/>
    <n v="1492142860"/>
    <n v="1486962460"/>
    <b v="0"/>
    <n v="0"/>
    <b v="0"/>
    <x v="28"/>
    <s v="N/A"/>
    <x v="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6"/>
    <s v="EUR"/>
    <n v="1491590738"/>
    <n v="1489517138"/>
    <b v="0"/>
    <n v="10"/>
    <b v="0"/>
    <x v="28"/>
    <n v="76"/>
    <x v="3"/>
    <x v="4"/>
    <x v="28"/>
  </r>
  <r>
    <n v="1684"/>
    <s v="Goodness &amp; Mercy EP - Marty Mikles"/>
    <s v="New Music from Marty Mikles!  A new EP all about God's Goodness &amp; Mercy."/>
    <n v="8000"/>
    <n v="8730"/>
    <n v="109"/>
    <x v="0"/>
    <s v="USD"/>
    <n v="1489775641"/>
    <n v="1487360041"/>
    <b v="0"/>
    <n v="101"/>
    <b v="0"/>
    <x v="28"/>
    <n v="86.44"/>
    <x v="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0"/>
    <s v="USD"/>
    <n v="1490331623"/>
    <n v="1487743223"/>
    <b v="0"/>
    <n v="15"/>
    <b v="0"/>
    <x v="28"/>
    <n v="24"/>
    <x v="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5"/>
    <s v="CAD"/>
    <n v="1493320519"/>
    <n v="1488140119"/>
    <b v="0"/>
    <n v="1"/>
    <b v="0"/>
    <x v="28"/>
    <n v="18"/>
    <x v="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0"/>
    <s v="USD"/>
    <n v="1491855300"/>
    <n v="1488935245"/>
    <b v="0"/>
    <n v="39"/>
    <b v="0"/>
    <x v="28"/>
    <n v="80.13"/>
    <x v="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0"/>
    <s v="USD"/>
    <n v="1491738594"/>
    <n v="1489150194"/>
    <b v="0"/>
    <n v="7"/>
    <b v="0"/>
    <x v="28"/>
    <n v="253.14"/>
    <x v="3"/>
    <x v="4"/>
    <x v="28"/>
  </r>
  <r>
    <n v="1689"/>
    <s v="Fly Away"/>
    <s v="Praising the Living God in the second half of life."/>
    <n v="2400"/>
    <n v="2400"/>
    <n v="100"/>
    <x v="0"/>
    <s v="USD"/>
    <n v="1489700230"/>
    <n v="1487111830"/>
    <b v="0"/>
    <n v="14"/>
    <b v="0"/>
    <x v="28"/>
    <n v="171.43"/>
    <x v="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0"/>
    <s v="USD"/>
    <n v="1491470442"/>
    <n v="1488882042"/>
    <b v="0"/>
    <n v="11"/>
    <b v="0"/>
    <x v="28"/>
    <n v="57.73"/>
    <x v="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0"/>
    <s v="USD"/>
    <n v="1491181200"/>
    <n v="1488387008"/>
    <b v="0"/>
    <n v="38"/>
    <b v="0"/>
    <x v="28"/>
    <n v="264.26"/>
    <x v="3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0"/>
    <s v="USD"/>
    <n v="1490572740"/>
    <n v="1487734667"/>
    <b v="0"/>
    <n v="15"/>
    <b v="0"/>
    <x v="28"/>
    <n v="159.33000000000001"/>
    <x v="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1"/>
    <s v="GBP"/>
    <n v="1491768000"/>
    <n v="1489097112"/>
    <b v="0"/>
    <n v="8"/>
    <b v="0"/>
    <x v="28"/>
    <n v="35"/>
    <x v="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0"/>
    <s v="USD"/>
    <n v="1490589360"/>
    <n v="1488038674"/>
    <b v="0"/>
    <n v="1"/>
    <b v="0"/>
    <x v="28"/>
    <n v="5"/>
    <x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0"/>
    <s v="USD"/>
    <n v="1491786000"/>
    <n v="1488847514"/>
    <b v="0"/>
    <n v="23"/>
    <b v="0"/>
    <x v="28"/>
    <n v="61.09"/>
    <x v="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0"/>
    <s v="USD"/>
    <n v="1491007211"/>
    <n v="1488418811"/>
    <b v="0"/>
    <n v="0"/>
    <b v="0"/>
    <x v="28"/>
    <s v="N/A"/>
    <x v="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0"/>
    <s v="USD"/>
    <n v="1491781648"/>
    <n v="1489193248"/>
    <b v="0"/>
    <n v="22"/>
    <b v="0"/>
    <x v="28"/>
    <n v="114.82"/>
    <x v="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0"/>
    <s v="USD"/>
    <n v="1490499180"/>
    <n v="1488430760"/>
    <b v="0"/>
    <n v="0"/>
    <b v="0"/>
    <x v="28"/>
    <s v="N/A"/>
    <x v="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0"/>
    <s v="USD"/>
    <n v="1491943445"/>
    <n v="1489351445"/>
    <b v="0"/>
    <n v="4"/>
    <b v="0"/>
    <x v="28"/>
    <n v="54"/>
    <x v="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0"/>
    <s v="USD"/>
    <n v="1491019200"/>
    <n v="1488418990"/>
    <b v="0"/>
    <n v="79"/>
    <b v="0"/>
    <x v="28"/>
    <n v="65.97"/>
    <x v="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s v="USD"/>
    <n v="1421337405"/>
    <n v="1418745405"/>
    <b v="0"/>
    <n v="2"/>
    <b v="0"/>
    <x v="28"/>
    <n v="5"/>
    <x v="2"/>
    <x v="4"/>
    <x v="28"/>
  </r>
  <r>
    <n v="1702"/>
    <s v="lyndale lewis and new vision prosper cd release"/>
    <s v="I can do all things through christ jesus"/>
    <n v="16500"/>
    <n v="1"/>
    <n v="0"/>
    <x v="0"/>
    <s v="USD"/>
    <n v="1427745150"/>
    <n v="1425156750"/>
    <b v="0"/>
    <n v="1"/>
    <b v="0"/>
    <x v="28"/>
    <n v="1"/>
    <x v="2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0"/>
    <s v="USD"/>
    <n v="1441003537"/>
    <n v="1435819537"/>
    <b v="0"/>
    <n v="2"/>
    <b v="0"/>
    <x v="28"/>
    <n v="25.5"/>
    <x v="2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0"/>
    <s v="USD"/>
    <n v="1424056873"/>
    <n v="1421464873"/>
    <b v="0"/>
    <n v="11"/>
    <b v="0"/>
    <x v="28"/>
    <n v="118.36"/>
    <x v="2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0"/>
    <s v="USD"/>
    <n v="1441814400"/>
    <n v="1440807846"/>
    <b v="0"/>
    <n v="0"/>
    <b v="0"/>
    <x v="28"/>
    <s v="N/A"/>
    <x v="2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12"/>
    <s v="EUR"/>
    <n v="1440314472"/>
    <n v="1435130472"/>
    <b v="0"/>
    <n v="0"/>
    <b v="0"/>
    <x v="28"/>
    <s v="N/A"/>
    <x v="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s v="USD"/>
    <n v="1459181895"/>
    <n v="1456593495"/>
    <b v="0"/>
    <n v="9"/>
    <b v="0"/>
    <x v="28"/>
    <n v="54.11"/>
    <x v="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s v="USD"/>
    <n v="1462135706"/>
    <n v="1458679706"/>
    <b v="0"/>
    <n v="0"/>
    <b v="0"/>
    <x v="28"/>
    <s v="N/A"/>
    <x v="2"/>
    <x v="4"/>
    <x v="28"/>
  </r>
  <r>
    <n v="1709"/>
    <s v="Psalms"/>
    <s v="A project to set psalms to music. The psalms are taken from the English Standard Version (ESV) of the Bible."/>
    <n v="1750"/>
    <n v="85"/>
    <n v="5"/>
    <x v="0"/>
    <s v="USD"/>
    <n v="1409513940"/>
    <n v="1405949514"/>
    <b v="0"/>
    <n v="4"/>
    <b v="0"/>
    <x v="28"/>
    <n v="21.25"/>
    <x v="2"/>
    <x v="4"/>
    <x v="28"/>
  </r>
  <r>
    <n v="1710"/>
    <s v="Producing a live album of our upcoming Europe tour"/>
    <s v="We want to create a gospel live album which has never been produced before."/>
    <n v="5000"/>
    <n v="34"/>
    <n v="1"/>
    <x v="12"/>
    <s v="EUR"/>
    <n v="1453122000"/>
    <n v="1449151888"/>
    <b v="0"/>
    <n v="1"/>
    <b v="0"/>
    <x v="28"/>
    <n v="34"/>
    <x v="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s v="USD"/>
    <n v="1409585434"/>
    <n v="1406907034"/>
    <b v="0"/>
    <n v="2"/>
    <b v="0"/>
    <x v="28"/>
    <n v="525"/>
    <x v="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s v="USD"/>
    <n v="1435701353"/>
    <n v="1430517353"/>
    <b v="0"/>
    <n v="0"/>
    <b v="0"/>
    <x v="28"/>
    <s v="N/A"/>
    <x v="2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s v="USD"/>
    <n v="1412536412"/>
    <n v="1409944412"/>
    <b v="0"/>
    <n v="1"/>
    <b v="0"/>
    <x v="28"/>
    <n v="50"/>
    <x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s v="USD"/>
    <n v="1430517761"/>
    <n v="1427925761"/>
    <b v="0"/>
    <n v="17"/>
    <b v="0"/>
    <x v="28"/>
    <n v="115.71"/>
    <x v="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s v="USD"/>
    <n v="1427772120"/>
    <n v="1425186785"/>
    <b v="0"/>
    <n v="2"/>
    <b v="0"/>
    <x v="28"/>
    <n v="5.5"/>
    <x v="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s v="USD"/>
    <n v="1481295099"/>
    <n v="1477835499"/>
    <b v="0"/>
    <n v="3"/>
    <b v="0"/>
    <x v="28"/>
    <n v="50"/>
    <x v="2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0"/>
    <s v="USD"/>
    <n v="1461211200"/>
    <n v="1459467238"/>
    <b v="0"/>
    <n v="41"/>
    <b v="0"/>
    <x v="28"/>
    <n v="34.020000000000003"/>
    <x v="2"/>
    <x v="4"/>
    <x v="28"/>
  </r>
  <r>
    <n v="1718"/>
    <s v="The Prodigal Son"/>
    <s v="A melody for the galaxy."/>
    <n v="35000"/>
    <n v="75"/>
    <n v="0"/>
    <x v="0"/>
    <s v="USD"/>
    <n v="1463201940"/>
    <n v="1459435149"/>
    <b v="0"/>
    <n v="2"/>
    <b v="0"/>
    <x v="28"/>
    <n v="37.5"/>
    <x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s v="USD"/>
    <n v="1410958191"/>
    <n v="1408366191"/>
    <b v="0"/>
    <n v="3"/>
    <b v="0"/>
    <x v="28"/>
    <n v="11.67"/>
    <x v="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s v="USD"/>
    <n v="1415562471"/>
    <n v="1412966871"/>
    <b v="0"/>
    <n v="8"/>
    <b v="0"/>
    <x v="28"/>
    <n v="28.13"/>
    <x v="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s v="USD"/>
    <n v="1449831863"/>
    <n v="1447239863"/>
    <b v="0"/>
    <n v="0"/>
    <b v="0"/>
    <x v="28"/>
    <s v="N/A"/>
    <x v="2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s v="USD"/>
    <n v="1459642200"/>
    <n v="1456441429"/>
    <b v="0"/>
    <n v="1"/>
    <b v="0"/>
    <x v="28"/>
    <n v="1"/>
    <x v="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s v="USD"/>
    <n v="1435730400"/>
    <n v="1430855315"/>
    <b v="0"/>
    <n v="3"/>
    <b v="0"/>
    <x v="28"/>
    <n v="216.67"/>
    <x v="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s v="USD"/>
    <n v="1414707762"/>
    <n v="1412115762"/>
    <b v="0"/>
    <n v="4"/>
    <b v="0"/>
    <x v="28"/>
    <n v="8.75"/>
    <x v="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s v="USD"/>
    <n v="1408922049"/>
    <n v="1406330049"/>
    <b v="0"/>
    <n v="9"/>
    <b v="0"/>
    <x v="28"/>
    <n v="62.22"/>
    <x v="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0"/>
    <s v="USD"/>
    <n v="1403906664"/>
    <n v="1401401064"/>
    <b v="0"/>
    <n v="16"/>
    <b v="0"/>
    <x v="28"/>
    <n v="137.25"/>
    <x v="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P"/>
    <n v="1428231600"/>
    <n v="1423520177"/>
    <b v="0"/>
    <n v="1"/>
    <b v="0"/>
    <x v="28"/>
    <n v="1"/>
    <x v="2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0"/>
    <s v="USD"/>
    <n v="1445439674"/>
    <n v="1442847674"/>
    <b v="0"/>
    <n v="7"/>
    <b v="0"/>
    <x v="28"/>
    <n v="122.14"/>
    <x v="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s v="USD"/>
    <n v="1465521306"/>
    <n v="1460337306"/>
    <b v="0"/>
    <n v="0"/>
    <b v="0"/>
    <x v="28"/>
    <s v="N/A"/>
    <x v="2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s v="USD"/>
    <n v="1445738783"/>
    <n v="1443146783"/>
    <b v="0"/>
    <n v="0"/>
    <b v="0"/>
    <x v="28"/>
    <s v="N/A"/>
    <x v="2"/>
    <x v="4"/>
    <x v="28"/>
  </r>
  <r>
    <n v="1731"/>
    <s v="Sam Cox Band First Christian Tour"/>
    <s v="We are a Christin Worship band looking to midwest tour. God Bless!"/>
    <n v="1000"/>
    <n v="0"/>
    <n v="0"/>
    <x v="0"/>
    <s v="USD"/>
    <n v="1434034800"/>
    <n v="1432849552"/>
    <b v="0"/>
    <n v="0"/>
    <b v="0"/>
    <x v="28"/>
    <s v="N/A"/>
    <x v="2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s v="USD"/>
    <n v="1452920400"/>
    <n v="1447777481"/>
    <b v="0"/>
    <n v="0"/>
    <b v="0"/>
    <x v="28"/>
    <s v="N/A"/>
    <x v="2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0"/>
    <s v="USD"/>
    <n v="1473802200"/>
    <n v="1472746374"/>
    <b v="0"/>
    <n v="0"/>
    <b v="0"/>
    <x v="28"/>
    <s v="N/A"/>
    <x v="2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s v="USD"/>
    <n v="1431046356"/>
    <n v="1428454356"/>
    <b v="0"/>
    <n v="1"/>
    <b v="0"/>
    <x v="28"/>
    <n v="1"/>
    <x v="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s v="USD"/>
    <n v="1470598345"/>
    <n v="1468006345"/>
    <b v="0"/>
    <n v="2"/>
    <b v="0"/>
    <x v="28"/>
    <n v="55"/>
    <x v="2"/>
    <x v="4"/>
    <x v="28"/>
  </r>
  <r>
    <n v="1736"/>
    <s v="In His Presence"/>
    <s v="A unique meditative album reflecting on the life of Christ, inviting Him into your presence"/>
    <n v="3000"/>
    <n v="22"/>
    <n v="1"/>
    <x v="0"/>
    <s v="USD"/>
    <n v="1447018833"/>
    <n v="1444423233"/>
    <b v="0"/>
    <n v="1"/>
    <b v="0"/>
    <x v="28"/>
    <n v="22"/>
    <x v="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0"/>
    <s v="USD"/>
    <n v="1437432392"/>
    <n v="1434840392"/>
    <b v="0"/>
    <n v="15"/>
    <b v="0"/>
    <x v="28"/>
    <n v="56.67"/>
    <x v="2"/>
    <x v="4"/>
    <x v="28"/>
  </r>
  <r>
    <n v="1738"/>
    <s v="The Flashing Lights"/>
    <s v="Music that inspires and gives hope for overcoming and change. And it is good music."/>
    <n v="5000"/>
    <n v="20"/>
    <n v="0"/>
    <x v="0"/>
    <s v="USD"/>
    <n v="1412283542"/>
    <n v="1409691542"/>
    <b v="0"/>
    <n v="1"/>
    <b v="0"/>
    <x v="28"/>
    <n v="20"/>
    <x v="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s v="USD"/>
    <n v="1462391932"/>
    <n v="1457297932"/>
    <b v="0"/>
    <n v="1"/>
    <b v="0"/>
    <x v="28"/>
    <n v="1"/>
    <x v="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s v="USD"/>
    <n v="1437075422"/>
    <n v="1434483422"/>
    <b v="0"/>
    <n v="0"/>
    <b v="0"/>
    <x v="28"/>
    <s v="N/A"/>
    <x v="2"/>
    <x v="4"/>
    <x v="28"/>
  </r>
  <r>
    <n v="1741"/>
    <s v="Caught off Guard"/>
    <s v="A photo journal documenting my experiences and travels across New Zealand"/>
    <n v="1200"/>
    <n v="1330"/>
    <n v="111"/>
    <x v="1"/>
    <s v="GBP"/>
    <n v="1433948671"/>
    <n v="1430060671"/>
    <b v="0"/>
    <n v="52"/>
    <b v="1"/>
    <x v="20"/>
    <n v="25.58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D"/>
    <n v="1483822800"/>
    <n v="1481058170"/>
    <b v="0"/>
    <n v="34"/>
    <b v="1"/>
    <x v="20"/>
    <n v="63.97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D"/>
    <n v="1472270340"/>
    <n v="1470348775"/>
    <b v="0"/>
    <n v="67"/>
    <b v="1"/>
    <x v="20"/>
    <n v="89.93"/>
    <x v="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s v="GBP"/>
    <n v="1425821477"/>
    <n v="1421937077"/>
    <b v="0"/>
    <n v="70"/>
    <b v="1"/>
    <x v="20"/>
    <n v="93.07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D"/>
    <n v="1482372000"/>
    <n v="1479276838"/>
    <b v="0"/>
    <n v="89"/>
    <b v="1"/>
    <x v="20"/>
    <n v="89.67"/>
    <x v="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D"/>
    <n v="1479952800"/>
    <n v="1477368867"/>
    <b v="0"/>
    <n v="107"/>
    <b v="1"/>
    <x v="20"/>
    <n v="207.62"/>
    <x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s v="GBP"/>
    <n v="1447426800"/>
    <n v="1444904830"/>
    <b v="0"/>
    <n v="159"/>
    <b v="1"/>
    <x v="20"/>
    <n v="59.41"/>
    <x v="0"/>
    <x v="8"/>
    <x v="20"/>
  </r>
  <r>
    <n v="1748"/>
    <s v="So It Is: Vancouver"/>
    <s v="Telling the story of the city through remarkable people who live in Vancouver today."/>
    <n v="50000"/>
    <n v="64974"/>
    <n v="130"/>
    <x v="5"/>
    <s v="CAD"/>
    <n v="1441234143"/>
    <n v="1438642143"/>
    <b v="0"/>
    <n v="181"/>
    <b v="1"/>
    <x v="20"/>
    <n v="358.97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19"/>
    <s v="EUR"/>
    <n v="1488394800"/>
    <n v="1485213921"/>
    <b v="0"/>
    <n v="131"/>
    <b v="1"/>
    <x v="20"/>
    <n v="94.74"/>
    <x v="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D"/>
    <n v="1461096304"/>
    <n v="1458936304"/>
    <b v="0"/>
    <n v="125"/>
    <b v="1"/>
    <x v="20"/>
    <n v="80.650000000000006"/>
    <x v="0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s v="USD"/>
    <n v="1426787123"/>
    <n v="1424198723"/>
    <b v="0"/>
    <n v="61"/>
    <b v="1"/>
    <x v="20"/>
    <n v="168.69"/>
    <x v="0"/>
    <x v="8"/>
    <x v="20"/>
  </r>
  <r>
    <n v="1752"/>
    <s v="Adfectus Book"/>
    <s v="A little book of calm, in picture form, that will soothe the soul and un-furrow the brow."/>
    <n v="1200"/>
    <n v="3122"/>
    <n v="260"/>
    <x v="1"/>
    <s v="GBP"/>
    <n v="1476425082"/>
    <n v="1473833082"/>
    <b v="0"/>
    <n v="90"/>
    <b v="1"/>
    <x v="20"/>
    <n v="34.69"/>
    <x v="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8"/>
    <s v="DKK"/>
    <n v="1458579568"/>
    <n v="1455991168"/>
    <b v="0"/>
    <n v="35"/>
    <b v="1"/>
    <x v="20"/>
    <n v="462.86"/>
    <x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5"/>
    <s v="CAD"/>
    <n v="1428091353"/>
    <n v="1425502953"/>
    <b v="0"/>
    <n v="90"/>
    <b v="1"/>
    <x v="20"/>
    <n v="104.39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D"/>
    <n v="1444071361"/>
    <n v="1441479361"/>
    <b v="0"/>
    <n v="4"/>
    <b v="1"/>
    <x v="20"/>
    <n v="7.5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D"/>
    <n v="1472443269"/>
    <n v="1468987269"/>
    <b v="0"/>
    <n v="120"/>
    <b v="1"/>
    <x v="20"/>
    <n v="47.13"/>
    <x v="0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s v="USD"/>
    <n v="1485631740"/>
    <n v="1483041083"/>
    <b v="0"/>
    <n v="14"/>
    <b v="1"/>
    <x v="20"/>
    <n v="414.29"/>
    <x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D"/>
    <n v="1468536992"/>
    <n v="1463352992"/>
    <b v="0"/>
    <n v="27"/>
    <b v="1"/>
    <x v="20"/>
    <n v="42.48"/>
    <x v="0"/>
    <x v="8"/>
    <x v="20"/>
  </r>
  <r>
    <n v="1759"/>
    <s v="Death Valley"/>
    <s v="Death Valley will be the first photo book of Andi State"/>
    <n v="5000"/>
    <n v="5330"/>
    <n v="107"/>
    <x v="0"/>
    <s v="USD"/>
    <n v="1427309629"/>
    <n v="1425585229"/>
    <b v="0"/>
    <n v="49"/>
    <b v="1"/>
    <x v="20"/>
    <n v="108.78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D"/>
    <n v="1456416513"/>
    <n v="1454688513"/>
    <b v="0"/>
    <n v="102"/>
    <b v="1"/>
    <x v="20"/>
    <n v="81.099999999999994"/>
    <x v="0"/>
    <x v="8"/>
    <x v="20"/>
  </r>
  <r>
    <n v="1761"/>
    <s v="I Wanted To See Boobs"/>
    <s v="A hardcover photobook telling the naked truth of a young photographers journey."/>
    <n v="100"/>
    <n v="155"/>
    <n v="155"/>
    <x v="1"/>
    <s v="GBP"/>
    <n v="1442065060"/>
    <n v="1437745060"/>
    <b v="0"/>
    <n v="3"/>
    <b v="1"/>
    <x v="20"/>
    <n v="51.67"/>
    <x v="0"/>
    <x v="8"/>
    <x v="20"/>
  </r>
  <r>
    <n v="1762"/>
    <s v="&quot;The Naked Pixel&quot; Ali Pakele"/>
    <s v="Project rewards $25 gets you 190+ digital images"/>
    <n v="100"/>
    <n v="885"/>
    <n v="885"/>
    <x v="0"/>
    <s v="USD"/>
    <n v="1457739245"/>
    <n v="1455147245"/>
    <b v="0"/>
    <n v="25"/>
    <b v="1"/>
    <x v="20"/>
    <n v="35.4"/>
    <x v="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D"/>
    <n v="1477255840"/>
    <n v="1474663840"/>
    <b v="0"/>
    <n v="118"/>
    <b v="1"/>
    <x v="20"/>
    <n v="103.64"/>
    <x v="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P"/>
    <n v="1407065979"/>
    <n v="1404560379"/>
    <b v="1"/>
    <n v="39"/>
    <b v="0"/>
    <x v="20"/>
    <n v="55.28"/>
    <x v="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s v="USD"/>
    <n v="1407972712"/>
    <n v="1405380712"/>
    <b v="1"/>
    <n v="103"/>
    <b v="0"/>
    <x v="20"/>
    <n v="72.17"/>
    <x v="2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s v="AUD"/>
    <n v="1408999088"/>
    <n v="1407184688"/>
    <b v="1"/>
    <n v="0"/>
    <b v="0"/>
    <x v="20"/>
    <s v="N/A"/>
    <x v="2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s v="USD"/>
    <n v="1407080884"/>
    <n v="1404488884"/>
    <b v="1"/>
    <n v="39"/>
    <b v="0"/>
    <x v="20"/>
    <n v="58.62"/>
    <x v="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s v="USD"/>
    <n v="1411824444"/>
    <n v="1406640444"/>
    <b v="1"/>
    <n v="15"/>
    <b v="0"/>
    <x v="20"/>
    <n v="12.47"/>
    <x v="2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0"/>
    <s v="USD"/>
    <n v="1421177959"/>
    <n v="1418585959"/>
    <b v="1"/>
    <n v="22"/>
    <b v="0"/>
    <x v="20"/>
    <n v="49.14"/>
    <x v="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s v="USD"/>
    <n v="1413312194"/>
    <n v="1410288194"/>
    <b v="1"/>
    <n v="92"/>
    <b v="0"/>
    <x v="20"/>
    <n v="150.5"/>
    <x v="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P"/>
    <n v="1414107040"/>
    <n v="1411515040"/>
    <b v="1"/>
    <n v="25"/>
    <b v="0"/>
    <x v="20"/>
    <n v="35.799999999999997"/>
    <x v="2"/>
    <x v="8"/>
    <x v="20"/>
  </r>
  <r>
    <n v="1772"/>
    <s v="White Mountain"/>
    <s v="A photobook and a short documentary film telling the story of Holocaust in Northwestern Lithuania"/>
    <n v="5500"/>
    <n v="858"/>
    <n v="16"/>
    <x v="1"/>
    <s v="GBP"/>
    <n v="1404666836"/>
    <n v="1399482836"/>
    <b v="1"/>
    <n v="19"/>
    <b v="0"/>
    <x v="20"/>
    <n v="45.16"/>
    <x v="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s v="USD"/>
    <n v="1421691298"/>
    <n v="1417803298"/>
    <b v="1"/>
    <n v="19"/>
    <b v="0"/>
    <x v="20"/>
    <n v="98.79"/>
    <x v="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s v="USD"/>
    <n v="1417273140"/>
    <n v="1413609292"/>
    <b v="1"/>
    <n v="13"/>
    <b v="0"/>
    <x v="20"/>
    <n v="88.31"/>
    <x v="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s v="USD"/>
    <n v="1414193160"/>
    <n v="1410305160"/>
    <b v="1"/>
    <n v="124"/>
    <b v="0"/>
    <x v="20"/>
    <n v="170.63"/>
    <x v="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P"/>
    <n v="1414623471"/>
    <n v="1411513071"/>
    <b v="1"/>
    <n v="4"/>
    <b v="0"/>
    <x v="20"/>
    <n v="83.75"/>
    <x v="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9"/>
    <s v="EUR"/>
    <n v="1424421253"/>
    <n v="1421829253"/>
    <b v="1"/>
    <n v="10"/>
    <b v="0"/>
    <x v="20"/>
    <n v="65.099999999999994"/>
    <x v="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s v="USD"/>
    <n v="1427485395"/>
    <n v="1423600995"/>
    <b v="1"/>
    <n v="15"/>
    <b v="0"/>
    <x v="20"/>
    <n v="66.33"/>
    <x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s v="USD"/>
    <n v="1472834180"/>
    <n v="1470242180"/>
    <b v="1"/>
    <n v="38"/>
    <b v="0"/>
    <x v="20"/>
    <n v="104.89"/>
    <x v="2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0"/>
    <s v="USD"/>
    <n v="1467469510"/>
    <n v="1462285510"/>
    <b v="1"/>
    <n v="152"/>
    <b v="0"/>
    <x v="20"/>
    <n v="78.44"/>
    <x v="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s v="USD"/>
    <n v="1473950945"/>
    <n v="1471272545"/>
    <b v="1"/>
    <n v="24"/>
    <b v="0"/>
    <x v="20"/>
    <n v="59.04"/>
    <x v="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s v="USD"/>
    <n v="1456062489"/>
    <n v="1453211289"/>
    <b v="1"/>
    <n v="76"/>
    <b v="0"/>
    <x v="20"/>
    <n v="71.34"/>
    <x v="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s v="USD"/>
    <n v="1432248478"/>
    <n v="1429656478"/>
    <b v="1"/>
    <n v="185"/>
    <b v="0"/>
    <x v="20"/>
    <n v="51.23"/>
    <x v="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s v="USD"/>
    <n v="1422674700"/>
    <n v="1419954240"/>
    <b v="1"/>
    <n v="33"/>
    <b v="0"/>
    <x v="20"/>
    <n v="60.24"/>
    <x v="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s v="USD"/>
    <n v="1413417600"/>
    <n v="1410750855"/>
    <b v="1"/>
    <n v="108"/>
    <b v="0"/>
    <x v="20"/>
    <n v="44.94"/>
    <x v="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9"/>
    <s v="EUR"/>
    <n v="1418649177"/>
    <n v="1416057177"/>
    <b v="1"/>
    <n v="29"/>
    <b v="0"/>
    <x v="20"/>
    <n v="31.21"/>
    <x v="2"/>
    <x v="8"/>
    <x v="20"/>
  </r>
  <r>
    <n v="1787"/>
    <s v="Alpamayo to Yerupaja"/>
    <s v="Raising awareness to the effects of global warming through photographs of the high mountains of Peru."/>
    <n v="10000"/>
    <n v="1533"/>
    <n v="15"/>
    <x v="0"/>
    <s v="USD"/>
    <n v="1428158637"/>
    <n v="1425570237"/>
    <b v="1"/>
    <n v="24"/>
    <b v="0"/>
    <x v="20"/>
    <n v="63.88"/>
    <x v="2"/>
    <x v="8"/>
    <x v="20"/>
  </r>
  <r>
    <n v="1788"/>
    <s v="Beyond the Pale"/>
    <s v="A photo book celebrating Goths, exploring their lives and giving an insight into what Goth is for them."/>
    <n v="5500"/>
    <n v="76"/>
    <n v="1"/>
    <x v="1"/>
    <s v="GBP"/>
    <n v="1414795542"/>
    <n v="1412203542"/>
    <b v="1"/>
    <n v="4"/>
    <b v="0"/>
    <x v="20"/>
    <n v="19"/>
    <x v="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s v="USD"/>
    <n v="1421042403"/>
    <n v="1415858403"/>
    <b v="1"/>
    <n v="4"/>
    <b v="0"/>
    <x v="20"/>
    <n v="10"/>
    <x v="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s v="USD"/>
    <n v="1423152678"/>
    <n v="1420560678"/>
    <b v="1"/>
    <n v="15"/>
    <b v="0"/>
    <x v="20"/>
    <n v="109.07"/>
    <x v="2"/>
    <x v="8"/>
    <x v="20"/>
  </r>
  <r>
    <n v="1791"/>
    <s v="disCover: Napoli"/>
    <s v="For the love of street photography and the beauty of traditional cultures in southern Italy."/>
    <n v="3000"/>
    <n v="107"/>
    <n v="4"/>
    <x v="1"/>
    <s v="GBP"/>
    <n v="1422553565"/>
    <n v="1417369565"/>
    <b v="1"/>
    <n v="4"/>
    <b v="0"/>
    <x v="20"/>
    <n v="26.75"/>
    <x v="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0"/>
    <s v="USD"/>
    <n v="1439189940"/>
    <n v="1435970682"/>
    <b v="1"/>
    <n v="139"/>
    <b v="0"/>
    <x v="20"/>
    <n v="109.94"/>
    <x v="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D"/>
    <n v="1417127040"/>
    <n v="1414531440"/>
    <b v="1"/>
    <n v="2"/>
    <b v="0"/>
    <x v="20"/>
    <n v="20"/>
    <x v="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s v="USD"/>
    <n v="1423660422"/>
    <n v="1420636422"/>
    <b v="1"/>
    <n v="18"/>
    <b v="0"/>
    <x v="20"/>
    <n v="55.39"/>
    <x v="2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12"/>
    <s v="EUR"/>
    <n v="1476460800"/>
    <n v="1473922541"/>
    <b v="1"/>
    <n v="81"/>
    <b v="0"/>
    <x v="20"/>
    <n v="133.9"/>
    <x v="2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P"/>
    <n v="1469356366"/>
    <n v="1464172366"/>
    <b v="1"/>
    <n v="86"/>
    <b v="0"/>
    <x v="20"/>
    <n v="48.72"/>
    <x v="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s v="USD"/>
    <n v="1481809189"/>
    <n v="1479217189"/>
    <b v="1"/>
    <n v="140"/>
    <b v="0"/>
    <x v="20"/>
    <n v="48.25"/>
    <x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s v="USD"/>
    <n v="1454572233"/>
    <n v="1449388233"/>
    <b v="1"/>
    <n v="37"/>
    <b v="0"/>
    <x v="20"/>
    <n v="58.97"/>
    <x v="2"/>
    <x v="8"/>
    <x v="20"/>
  </r>
  <r>
    <n v="1799"/>
    <s v="The UnDiscovered Image"/>
    <s v="The UnDiscovered Image, a monthly publication dedicated to photographers."/>
    <n v="4000"/>
    <n v="69.83"/>
    <n v="2"/>
    <x v="1"/>
    <s v="GBP"/>
    <n v="1415740408"/>
    <n v="1414008808"/>
    <b v="1"/>
    <n v="6"/>
    <b v="0"/>
    <x v="20"/>
    <n v="11.64"/>
    <x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P"/>
    <n v="1476109970"/>
    <n v="1473517970"/>
    <b v="1"/>
    <n v="113"/>
    <b v="0"/>
    <x v="20"/>
    <n v="83.72"/>
    <x v="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P"/>
    <n v="1450181400"/>
    <n v="1447429868"/>
    <b v="1"/>
    <n v="37"/>
    <b v="0"/>
    <x v="20"/>
    <n v="63.65"/>
    <x v="2"/>
    <x v="8"/>
    <x v="20"/>
  </r>
  <r>
    <n v="1802"/>
    <s v="Out Of The Dark"/>
    <s v="Inner Darkness turned into a photobook. Personal work i shot during my recovery...in Berlin."/>
    <n v="3500"/>
    <n v="1697"/>
    <n v="48"/>
    <x v="12"/>
    <s v="EUR"/>
    <n v="1435442340"/>
    <n v="1433416830"/>
    <b v="1"/>
    <n v="18"/>
    <b v="0"/>
    <x v="20"/>
    <n v="94.28"/>
    <x v="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s v="USD"/>
    <n v="1423878182"/>
    <n v="1421199782"/>
    <b v="1"/>
    <n v="75"/>
    <b v="0"/>
    <x v="20"/>
    <n v="71.87"/>
    <x v="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s v="USD"/>
    <n v="1447521404"/>
    <n v="1444061804"/>
    <b v="1"/>
    <n v="52"/>
    <b v="0"/>
    <x v="20"/>
    <n v="104.85"/>
    <x v="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2"/>
    <s v="EUR"/>
    <n v="1443808800"/>
    <n v="1441048658"/>
    <b v="1"/>
    <n v="122"/>
    <b v="0"/>
    <x v="20"/>
    <n v="67.14"/>
    <x v="2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P"/>
    <n v="1412090349"/>
    <n v="1409066349"/>
    <b v="1"/>
    <n v="8"/>
    <b v="0"/>
    <x v="20"/>
    <n v="73.88"/>
    <x v="2"/>
    <x v="8"/>
    <x v="20"/>
  </r>
  <r>
    <n v="1807"/>
    <s v="Anywhere but Here"/>
    <s v="I want to explore alternative cultures and lifestyles in America."/>
    <n v="5000"/>
    <n v="553"/>
    <n v="11"/>
    <x v="0"/>
    <s v="USD"/>
    <n v="1411868313"/>
    <n v="1409276313"/>
    <b v="1"/>
    <n v="8"/>
    <b v="0"/>
    <x v="20"/>
    <n v="69.13"/>
    <x v="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s v="USD"/>
    <n v="1486830030"/>
    <n v="1483806030"/>
    <b v="1"/>
    <n v="96"/>
    <b v="0"/>
    <x v="20"/>
    <n v="120.77"/>
    <x v="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5"/>
    <s v="CAD"/>
    <n v="1425246439"/>
    <n v="1422222439"/>
    <b v="1"/>
    <n v="9"/>
    <b v="0"/>
    <x v="20"/>
    <n v="42.22"/>
    <x v="2"/>
    <x v="8"/>
    <x v="20"/>
  </r>
  <r>
    <n v="1810"/>
    <s v="Film Speed"/>
    <s v="Film Speed is a series of Zines focusing on architecture shot completely on 35 and 120mm film."/>
    <n v="450"/>
    <n v="15"/>
    <n v="3"/>
    <x v="0"/>
    <s v="USD"/>
    <n v="1408657826"/>
    <n v="1407621026"/>
    <b v="0"/>
    <n v="2"/>
    <b v="0"/>
    <x v="20"/>
    <n v="7.5"/>
    <x v="2"/>
    <x v="8"/>
    <x v="20"/>
  </r>
  <r>
    <n v="1811"/>
    <s v="The Year of Sunsets"/>
    <s v="A collection of 365 color photographs of sunsets in 2014, beautifully presented in a hardcover book."/>
    <n v="54000"/>
    <n v="40"/>
    <n v="0"/>
    <x v="0"/>
    <s v="USD"/>
    <n v="1414123200"/>
    <n v="1408962270"/>
    <b v="0"/>
    <n v="26"/>
    <b v="0"/>
    <x v="20"/>
    <n v="1.54"/>
    <x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P"/>
    <n v="1467531536"/>
    <n v="1464939536"/>
    <b v="0"/>
    <n v="23"/>
    <b v="0"/>
    <x v="20"/>
    <n v="37.61"/>
    <x v="2"/>
    <x v="8"/>
    <x v="20"/>
  </r>
  <r>
    <n v="1813"/>
    <s v="Libya : The Lost Days"/>
    <s v="This project aims to document, Libyan photographic history; through both print and artisan mediums ."/>
    <n v="8750"/>
    <n v="0"/>
    <n v="0"/>
    <x v="1"/>
    <s v="GBP"/>
    <n v="1407532812"/>
    <n v="1404940812"/>
    <b v="0"/>
    <n v="0"/>
    <b v="0"/>
    <x v="20"/>
    <s v="N/A"/>
    <x v="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P"/>
    <n v="1425108736"/>
    <n v="1422516736"/>
    <b v="0"/>
    <n v="140"/>
    <b v="0"/>
    <x v="20"/>
    <n v="42.16"/>
    <x v="2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0"/>
    <s v="USD"/>
    <n v="1435787137"/>
    <n v="1434577537"/>
    <b v="0"/>
    <n v="0"/>
    <b v="0"/>
    <x v="20"/>
    <s v="N/A"/>
    <x v="2"/>
    <x v="8"/>
    <x v="20"/>
  </r>
  <r>
    <n v="1816"/>
    <s v="Moments of Passion"/>
    <s v="A unique Photographic Book Project about the Passionate Moments and Strong Emotions that lie within Karate"/>
    <n v="25000"/>
    <n v="509"/>
    <n v="2"/>
    <x v="16"/>
    <s v="CHF"/>
    <n v="1469473200"/>
    <n v="1467061303"/>
    <b v="0"/>
    <n v="6"/>
    <b v="0"/>
    <x v="20"/>
    <n v="84.83"/>
    <x v="2"/>
    <x v="8"/>
    <x v="20"/>
  </r>
  <r>
    <n v="1817"/>
    <s v="Through the Lens of Jerry Gustafson"/>
    <s v="Hundreds of breathtaking rodeo photographs collected in a beautiful coffee table book."/>
    <n v="18000"/>
    <n v="9419"/>
    <n v="52"/>
    <x v="0"/>
    <s v="USD"/>
    <n v="1485759540"/>
    <n v="1480607607"/>
    <b v="0"/>
    <n v="100"/>
    <b v="0"/>
    <x v="20"/>
    <n v="94.19"/>
    <x v="2"/>
    <x v="8"/>
    <x v="20"/>
  </r>
  <r>
    <n v="1818"/>
    <s v="Give Me Your Goofy-ist"/>
    <s v="We are all different, this is a way to honor and celebrate the authenticity in being different."/>
    <n v="15000"/>
    <n v="0"/>
    <n v="0"/>
    <x v="0"/>
    <s v="USD"/>
    <n v="1428035850"/>
    <n v="1425447450"/>
    <b v="0"/>
    <n v="0"/>
    <b v="0"/>
    <x v="20"/>
    <s v="N/A"/>
    <x v="2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s v="USD"/>
    <n v="1406743396"/>
    <n v="1404151396"/>
    <b v="0"/>
    <n v="4"/>
    <b v="0"/>
    <x v="20"/>
    <n v="6.25"/>
    <x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s v="USD"/>
    <n v="1427850090"/>
    <n v="1425261690"/>
    <b v="0"/>
    <n v="8"/>
    <b v="0"/>
    <x v="20"/>
    <n v="213.38"/>
    <x v="2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D"/>
    <n v="1330760367"/>
    <n v="1326872367"/>
    <b v="0"/>
    <n v="57"/>
    <b v="1"/>
    <x v="11"/>
    <n v="59.16"/>
    <x v="0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5"/>
    <s v="CAD"/>
    <n v="1391194860"/>
    <n v="1388084862"/>
    <b v="0"/>
    <n v="11"/>
    <b v="1"/>
    <x v="11"/>
    <n v="27.27"/>
    <x v="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D"/>
    <n v="1351095976"/>
    <n v="1348503976"/>
    <b v="0"/>
    <n v="33"/>
    <b v="1"/>
    <x v="11"/>
    <n v="24.58"/>
    <x v="0"/>
    <x v="4"/>
    <x v="11"/>
  </r>
  <r>
    <n v="1824"/>
    <s v="Tin Man's Broken Wisdom Fund"/>
    <s v="cd fund raiser"/>
    <n v="3000"/>
    <n v="3002"/>
    <n v="100"/>
    <x v="0"/>
    <s v="USD"/>
    <n v="1389146880"/>
    <n v="1387403967"/>
    <b v="0"/>
    <n v="40"/>
    <b v="1"/>
    <x v="11"/>
    <n v="75.05"/>
    <x v="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D"/>
    <n v="1373572903"/>
    <n v="1371585703"/>
    <b v="0"/>
    <n v="50"/>
    <b v="1"/>
    <x v="11"/>
    <n v="42.02"/>
    <x v="0"/>
    <x v="4"/>
    <x v="11"/>
  </r>
  <r>
    <n v="1826"/>
    <s v="BEAR GHOST! Professional Recording! Yay!"/>
    <s v="Hear your favorite Bear Ghost in eargasmic quality!"/>
    <n v="2000"/>
    <n v="2020"/>
    <n v="101"/>
    <x v="0"/>
    <s v="USD"/>
    <n v="1392675017"/>
    <n v="1390083017"/>
    <b v="0"/>
    <n v="38"/>
    <b v="1"/>
    <x v="11"/>
    <n v="53.16"/>
    <x v="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D"/>
    <n v="1299138561"/>
    <n v="1294818561"/>
    <b v="0"/>
    <n v="96"/>
    <b v="1"/>
    <x v="11"/>
    <n v="83.89"/>
    <x v="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D"/>
    <n v="1399672800"/>
    <n v="1396906530"/>
    <b v="0"/>
    <n v="48"/>
    <b v="1"/>
    <x v="11"/>
    <n v="417.33"/>
    <x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D"/>
    <n v="1295647200"/>
    <n v="1291428371"/>
    <b v="0"/>
    <n v="33"/>
    <b v="1"/>
    <x v="11"/>
    <n v="75.77"/>
    <x v="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D"/>
    <n v="1393259107"/>
    <n v="1390667107"/>
    <b v="0"/>
    <n v="226"/>
    <b v="1"/>
    <x v="11"/>
    <n v="67.39"/>
    <x v="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D"/>
    <n v="1336866863"/>
    <n v="1335570863"/>
    <b v="0"/>
    <n v="14"/>
    <b v="1"/>
    <x v="11"/>
    <n v="73.569999999999993"/>
    <x v="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D"/>
    <n v="1299243427"/>
    <n v="1296651427"/>
    <b v="0"/>
    <n v="20"/>
    <b v="1"/>
    <x v="11"/>
    <n v="25"/>
    <x v="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D"/>
    <n v="1362211140"/>
    <n v="1359421403"/>
    <b v="0"/>
    <n v="25"/>
    <b v="1"/>
    <x v="11"/>
    <n v="42"/>
    <x v="0"/>
    <x v="4"/>
    <x v="11"/>
  </r>
  <r>
    <n v="1834"/>
    <s v="TDJ - All Part of the Plan EP/Tour"/>
    <s v="Help us fund our first tour and promote our new EP!"/>
    <n v="10000"/>
    <n v="11805"/>
    <n v="118"/>
    <x v="0"/>
    <s v="USD"/>
    <n v="1422140895"/>
    <n v="1418684895"/>
    <b v="0"/>
    <n v="90"/>
    <b v="1"/>
    <x v="11"/>
    <n v="131.16999999999999"/>
    <x v="0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1"/>
    <s v="GBP"/>
    <n v="1459439471"/>
    <n v="1456851071"/>
    <b v="0"/>
    <n v="11"/>
    <b v="1"/>
    <x v="11"/>
    <n v="47.27"/>
    <x v="0"/>
    <x v="4"/>
    <x v="11"/>
  </r>
  <r>
    <n v="1836"/>
    <s v="KICKSTART OUR &lt;+3"/>
    <s v="Help fund our 2013 Sound &amp; Lighting Touring rig!"/>
    <n v="5000"/>
    <n v="10017"/>
    <n v="200"/>
    <x v="0"/>
    <s v="USD"/>
    <n v="1361129129"/>
    <n v="1359660329"/>
    <b v="0"/>
    <n v="55"/>
    <b v="1"/>
    <x v="11"/>
    <n v="182.13"/>
    <x v="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D"/>
    <n v="1332029335"/>
    <n v="1326848935"/>
    <b v="0"/>
    <n v="30"/>
    <b v="1"/>
    <x v="11"/>
    <n v="61.37"/>
    <x v="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D"/>
    <n v="1317438000"/>
    <n v="1314989557"/>
    <b v="0"/>
    <n v="28"/>
    <b v="1"/>
    <x v="11"/>
    <n v="35.770000000000003"/>
    <x v="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D"/>
    <n v="1475342382"/>
    <n v="1472750382"/>
    <b v="0"/>
    <n v="45"/>
    <b v="1"/>
    <x v="11"/>
    <n v="45.62"/>
    <x v="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D"/>
    <n v="1367902740"/>
    <n v="1366251510"/>
    <b v="0"/>
    <n v="13"/>
    <b v="1"/>
    <x v="11"/>
    <n v="75.38"/>
    <x v="0"/>
    <x v="4"/>
    <x v="11"/>
  </r>
  <r>
    <n v="1841"/>
    <s v="Hydra Effect Debut EP"/>
    <s v="Hard Rock with a Positive Message. Help us fund, release and promote our debut EP!"/>
    <n v="2000"/>
    <n v="2035"/>
    <n v="102"/>
    <x v="0"/>
    <s v="USD"/>
    <n v="1400561940"/>
    <n v="1397679445"/>
    <b v="0"/>
    <n v="40"/>
    <b v="1"/>
    <x v="11"/>
    <n v="50.88"/>
    <x v="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D"/>
    <n v="1425275940"/>
    <n v="1422371381"/>
    <b v="0"/>
    <n v="21"/>
    <b v="1"/>
    <x v="11"/>
    <n v="119.29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D"/>
    <n v="1298245954"/>
    <n v="1295653954"/>
    <b v="0"/>
    <n v="134"/>
    <b v="1"/>
    <x v="11"/>
    <n v="92.54"/>
    <x v="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D"/>
    <n v="1307761200"/>
    <n v="1304464914"/>
    <b v="0"/>
    <n v="20"/>
    <b v="1"/>
    <x v="11"/>
    <n v="76.05"/>
    <x v="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D"/>
    <n v="1466139300"/>
    <n v="1464854398"/>
    <b v="0"/>
    <n v="19"/>
    <b v="1"/>
    <x v="11"/>
    <n v="52.63"/>
    <x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D"/>
    <n v="1355585777"/>
    <n v="1352993777"/>
    <b v="0"/>
    <n v="209"/>
    <b v="1"/>
    <x v="11"/>
    <n v="98.99"/>
    <x v="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D"/>
    <n v="1429594832"/>
    <n v="1427780432"/>
    <b v="0"/>
    <n v="38"/>
    <b v="1"/>
    <x v="11"/>
    <n v="79.53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D"/>
    <n v="1312095540"/>
    <n v="1306608888"/>
    <b v="0"/>
    <n v="24"/>
    <b v="1"/>
    <x v="11"/>
    <n v="134.21"/>
    <x v="0"/>
    <x v="4"/>
    <x v="11"/>
  </r>
  <r>
    <n v="1849"/>
    <s v="Release the Skyline Album"/>
    <s v="Release the Skylines is a small, local Cleveland metal band looking to record an album."/>
    <n v="300"/>
    <n v="301"/>
    <n v="100"/>
    <x v="0"/>
    <s v="USD"/>
    <n v="1350505059"/>
    <n v="1347913059"/>
    <b v="0"/>
    <n v="8"/>
    <b v="1"/>
    <x v="11"/>
    <n v="37.630000000000003"/>
    <x v="0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D"/>
    <n v="1405033300"/>
    <n v="1402441300"/>
    <b v="0"/>
    <n v="179"/>
    <b v="1"/>
    <x v="11"/>
    <n v="51.04"/>
    <x v="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D"/>
    <n v="1406509200"/>
    <n v="1404769538"/>
    <b v="0"/>
    <n v="26"/>
    <b v="1"/>
    <x v="11"/>
    <n v="50.04"/>
    <x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D"/>
    <n v="1429920000"/>
    <n v="1426703452"/>
    <b v="0"/>
    <n v="131"/>
    <b v="1"/>
    <x v="11"/>
    <n v="133.93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D"/>
    <n v="1352860017"/>
    <n v="1348536417"/>
    <b v="0"/>
    <n v="14"/>
    <b v="1"/>
    <x v="11"/>
    <n v="58.21"/>
    <x v="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D"/>
    <n v="1369355437"/>
    <n v="1366763437"/>
    <b v="0"/>
    <n v="174"/>
    <b v="1"/>
    <x v="11"/>
    <n v="88.04"/>
    <x v="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5"/>
    <s v="CAD"/>
    <n v="1389012940"/>
    <n v="1385124940"/>
    <b v="0"/>
    <n v="191"/>
    <b v="1"/>
    <x v="11"/>
    <n v="70.58"/>
    <x v="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D"/>
    <n v="1405715472"/>
    <n v="1403901072"/>
    <b v="0"/>
    <n v="38"/>
    <b v="1"/>
    <x v="11"/>
    <n v="53.29"/>
    <x v="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D"/>
    <n v="1410546413"/>
    <n v="1407954413"/>
    <b v="0"/>
    <n v="22"/>
    <b v="1"/>
    <x v="11"/>
    <n v="136.36000000000001"/>
    <x v="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D"/>
    <n v="1324014521"/>
    <n v="1318826921"/>
    <b v="0"/>
    <n v="149"/>
    <b v="1"/>
    <x v="11"/>
    <n v="40.549999999999997"/>
    <x v="0"/>
    <x v="4"/>
    <x v="11"/>
  </r>
  <r>
    <n v="1859"/>
    <s v="Queen Kwong Tour to London and Paris"/>
    <s v="Queen Kwong is going ON TOUR to London and Paris!"/>
    <n v="3000"/>
    <n v="3955"/>
    <n v="132"/>
    <x v="0"/>
    <s v="USD"/>
    <n v="1316716129"/>
    <n v="1314124129"/>
    <b v="0"/>
    <n v="56"/>
    <b v="1"/>
    <x v="11"/>
    <n v="70.63"/>
    <x v="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D"/>
    <n v="1391706084"/>
    <n v="1389891684"/>
    <b v="0"/>
    <n v="19"/>
    <b v="1"/>
    <x v="11"/>
    <n v="52.68"/>
    <x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P"/>
    <n v="1422256341"/>
    <n v="1419664341"/>
    <b v="0"/>
    <n v="0"/>
    <b v="0"/>
    <x v="18"/>
    <s v="N/A"/>
    <x v="2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s v="USD"/>
    <n v="1488958200"/>
    <n v="1484912974"/>
    <b v="0"/>
    <n v="16"/>
    <b v="0"/>
    <x v="18"/>
    <n v="90.94"/>
    <x v="2"/>
    <x v="6"/>
    <x v="18"/>
  </r>
  <r>
    <n v="1863"/>
    <s v="Project: 20M813"/>
    <s v="This is an Android game where you take control of the zombies and try to eat your way to world domination!"/>
    <n v="2500"/>
    <n v="10"/>
    <n v="0"/>
    <x v="0"/>
    <s v="USD"/>
    <n v="1402600085"/>
    <n v="1400008085"/>
    <b v="0"/>
    <n v="2"/>
    <b v="0"/>
    <x v="18"/>
    <n v="5"/>
    <x v="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s v="USD"/>
    <n v="1399223500"/>
    <n v="1396631500"/>
    <b v="0"/>
    <n v="48"/>
    <b v="0"/>
    <x v="18"/>
    <n v="58.08"/>
    <x v="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P"/>
    <n v="1478425747"/>
    <n v="1475398147"/>
    <b v="0"/>
    <n v="2"/>
    <b v="0"/>
    <x v="18"/>
    <n v="2"/>
    <x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s v="USD"/>
    <n v="1488340800"/>
    <n v="1483768497"/>
    <b v="0"/>
    <n v="2"/>
    <b v="0"/>
    <x v="18"/>
    <n v="62.5"/>
    <x v="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s v="USD"/>
    <n v="1478383912"/>
    <n v="1475791912"/>
    <b v="0"/>
    <n v="1"/>
    <b v="0"/>
    <x v="18"/>
    <n v="10"/>
    <x v="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s v="USD"/>
    <n v="1450166340"/>
    <n v="1448044925"/>
    <b v="0"/>
    <n v="17"/>
    <b v="0"/>
    <x v="18"/>
    <n v="71.59"/>
    <x v="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s v="USD"/>
    <n v="1483488249"/>
    <n v="1480896249"/>
    <b v="0"/>
    <n v="0"/>
    <b v="0"/>
    <x v="18"/>
    <s v="N/A"/>
    <x v="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s v="USD"/>
    <n v="1454213820"/>
    <n v="1451723535"/>
    <b v="0"/>
    <n v="11"/>
    <b v="0"/>
    <x v="18"/>
    <n v="32.82"/>
    <x v="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s v="USD"/>
    <n v="1416512901"/>
    <n v="1413053301"/>
    <b v="0"/>
    <n v="95"/>
    <b v="0"/>
    <x v="18"/>
    <n v="49.12"/>
    <x v="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0"/>
    <s v="USD"/>
    <n v="1435633602"/>
    <n v="1433041602"/>
    <b v="0"/>
    <n v="13"/>
    <b v="0"/>
    <x v="18"/>
    <n v="16.309999999999999"/>
    <x v="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5"/>
    <s v="CAD"/>
    <n v="1436373900"/>
    <n v="1433861210"/>
    <b v="0"/>
    <n v="2"/>
    <b v="0"/>
    <x v="18"/>
    <n v="18"/>
    <x v="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s v="USD"/>
    <n v="1467155733"/>
    <n v="1465427733"/>
    <b v="0"/>
    <n v="2"/>
    <b v="0"/>
    <x v="18"/>
    <n v="13"/>
    <x v="2"/>
    <x v="6"/>
    <x v="18"/>
  </r>
  <r>
    <n v="1875"/>
    <s v="Claws &amp; Fins"/>
    <s v="Sea opposition of Crab's family and angry fishes. Who is going to win, and who is going to loose ?!"/>
    <n v="10000"/>
    <n v="51"/>
    <n v="1"/>
    <x v="0"/>
    <s v="USD"/>
    <n v="1470519308"/>
    <n v="1465335308"/>
    <b v="0"/>
    <n v="3"/>
    <b v="0"/>
    <x v="18"/>
    <n v="17"/>
    <x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D"/>
    <n v="1402901405"/>
    <n v="1400309405"/>
    <b v="0"/>
    <n v="0"/>
    <b v="0"/>
    <x v="18"/>
    <s v="N/A"/>
    <x v="2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s v="USD"/>
    <n v="1425170525"/>
    <n v="1422664925"/>
    <b v="0"/>
    <n v="0"/>
    <b v="0"/>
    <x v="18"/>
    <s v="N/A"/>
    <x v="2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D"/>
    <n v="1402618355"/>
    <n v="1400026355"/>
    <b v="0"/>
    <n v="0"/>
    <b v="0"/>
    <x v="18"/>
    <s v="N/A"/>
    <x v="2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UR"/>
    <n v="1457966129"/>
    <n v="1455377729"/>
    <b v="0"/>
    <n v="2"/>
    <b v="0"/>
    <x v="18"/>
    <n v="3"/>
    <x v="2"/>
    <x v="6"/>
    <x v="18"/>
  </r>
  <r>
    <n v="1880"/>
    <s v="Sim Betting Football"/>
    <s v="Sim Betting Football is the only football (soccer) betting simulation  game."/>
    <n v="5000"/>
    <n v="1004"/>
    <n v="20"/>
    <x v="1"/>
    <s v="GBP"/>
    <n v="1459341380"/>
    <n v="1456839380"/>
    <b v="0"/>
    <n v="24"/>
    <b v="0"/>
    <x v="18"/>
    <n v="41.83"/>
    <x v="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D"/>
    <n v="1425955189"/>
    <n v="1423366789"/>
    <b v="0"/>
    <n v="70"/>
    <b v="1"/>
    <x v="14"/>
    <n v="49.34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D"/>
    <n v="1341964080"/>
    <n v="1339109212"/>
    <b v="0"/>
    <n v="81"/>
    <b v="1"/>
    <x v="14"/>
    <n v="41.73"/>
    <x v="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D"/>
    <n v="1333921508"/>
    <n v="1331333108"/>
    <b v="0"/>
    <n v="32"/>
    <b v="1"/>
    <x v="14"/>
    <n v="32.72"/>
    <x v="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D"/>
    <n v="1354017600"/>
    <n v="1350967535"/>
    <b v="0"/>
    <n v="26"/>
    <b v="1"/>
    <x v="14"/>
    <n v="51.96"/>
    <x v="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D"/>
    <n v="1344636000"/>
    <n v="1341800110"/>
    <b v="0"/>
    <n v="105"/>
    <b v="1"/>
    <x v="14"/>
    <n v="50.69"/>
    <x v="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D"/>
    <n v="1415832338"/>
    <n v="1413236738"/>
    <b v="0"/>
    <n v="29"/>
    <b v="1"/>
    <x v="14"/>
    <n v="42.24"/>
    <x v="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3"/>
    <s v="EUR"/>
    <n v="1449178200"/>
    <n v="1447614732"/>
    <b v="0"/>
    <n v="8"/>
    <b v="1"/>
    <x v="14"/>
    <n v="416.88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D"/>
    <n v="1275368340"/>
    <n v="1272692732"/>
    <b v="0"/>
    <n v="89"/>
    <b v="1"/>
    <x v="14"/>
    <n v="46.65"/>
    <x v="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D"/>
    <n v="1363024946"/>
    <n v="1359140546"/>
    <b v="0"/>
    <n v="44"/>
    <b v="1"/>
    <x v="14"/>
    <n v="48.45"/>
    <x v="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D"/>
    <n v="1355597528"/>
    <n v="1353005528"/>
    <b v="0"/>
    <n v="246"/>
    <b v="1"/>
    <x v="14"/>
    <n v="70.53"/>
    <x v="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D"/>
    <n v="1279778400"/>
    <n v="1275851354"/>
    <b v="0"/>
    <n v="120"/>
    <b v="1"/>
    <x v="14"/>
    <n v="87.96"/>
    <x v="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D"/>
    <n v="1307459881"/>
    <n v="1304867881"/>
    <b v="0"/>
    <n v="26"/>
    <b v="1"/>
    <x v="14"/>
    <n v="26.27"/>
    <x v="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D"/>
    <n v="1302926340"/>
    <n v="1301524585"/>
    <b v="0"/>
    <n v="45"/>
    <b v="1"/>
    <x v="14"/>
    <n v="57.78"/>
    <x v="0"/>
    <x v="4"/>
    <x v="14"/>
  </r>
  <r>
    <n v="1894"/>
    <s v="Help me release my first 3 song EP!!"/>
    <s v="Im trying to raise $1000 for a 3 song EP in a studio!"/>
    <n v="1000"/>
    <n v="1145"/>
    <n v="115"/>
    <x v="0"/>
    <s v="USD"/>
    <n v="1329082983"/>
    <n v="1326404583"/>
    <b v="0"/>
    <n v="20"/>
    <b v="1"/>
    <x v="14"/>
    <n v="57.25"/>
    <x v="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D"/>
    <n v="1445363722"/>
    <n v="1442771722"/>
    <b v="0"/>
    <n v="47"/>
    <b v="1"/>
    <x v="14"/>
    <n v="196.34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D"/>
    <n v="1334250165"/>
    <n v="1331658165"/>
    <b v="0"/>
    <n v="13"/>
    <b v="1"/>
    <x v="14"/>
    <n v="43"/>
    <x v="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D"/>
    <n v="1393966800"/>
    <n v="1392040806"/>
    <b v="0"/>
    <n v="183"/>
    <b v="1"/>
    <x v="14"/>
    <n v="35.549999999999997"/>
    <x v="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D"/>
    <n v="1454349600"/>
    <n v="1451277473"/>
    <b v="0"/>
    <n v="21"/>
    <b v="1"/>
    <x v="14"/>
    <n v="68.81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D"/>
    <n v="1427319366"/>
    <n v="1424730966"/>
    <b v="0"/>
    <n v="42"/>
    <b v="1"/>
    <x v="14"/>
    <n v="28.57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D"/>
    <n v="1349517540"/>
    <n v="1347137731"/>
    <b v="0"/>
    <n v="54"/>
    <b v="1"/>
    <x v="14"/>
    <n v="50.63"/>
    <x v="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P"/>
    <n v="1432299600"/>
    <n v="1429707729"/>
    <b v="0"/>
    <n v="25"/>
    <b v="0"/>
    <x v="29"/>
    <n v="106.8"/>
    <x v="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9"/>
    <s v="EUR"/>
    <n v="1425495447"/>
    <n v="1422903447"/>
    <b v="0"/>
    <n v="3"/>
    <b v="0"/>
    <x v="29"/>
    <n v="4"/>
    <x v="2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0"/>
    <s v="USD"/>
    <n v="1485541791"/>
    <n v="1480357791"/>
    <b v="0"/>
    <n v="41"/>
    <b v="0"/>
    <x v="29"/>
    <n v="34.1"/>
    <x v="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s v="USD"/>
    <n v="1451752021"/>
    <n v="1447864021"/>
    <b v="0"/>
    <n v="2"/>
    <b v="0"/>
    <x v="29"/>
    <n v="25"/>
    <x v="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s v="USD"/>
    <n v="1410127994"/>
    <n v="1407535994"/>
    <b v="0"/>
    <n v="4"/>
    <b v="0"/>
    <x v="29"/>
    <n v="10.5"/>
    <x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s v="USD"/>
    <n v="1466697983"/>
    <n v="1464105983"/>
    <b v="0"/>
    <n v="99"/>
    <b v="0"/>
    <x v="29"/>
    <n v="215.96"/>
    <x v="2"/>
    <x v="2"/>
    <x v="29"/>
  </r>
  <r>
    <n v="1907"/>
    <s v="Litter-Buddy"/>
    <s v="Litter-Buddy is great economical alternative to leading pet waste disposal systems with cartridge bag elements."/>
    <n v="30000"/>
    <n v="85"/>
    <n v="0"/>
    <x v="0"/>
    <s v="USD"/>
    <n v="1400853925"/>
    <n v="1399557925"/>
    <b v="0"/>
    <n v="4"/>
    <b v="0"/>
    <x v="29"/>
    <n v="21.25"/>
    <x v="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s v="USD"/>
    <n v="1483048900"/>
    <n v="1480456900"/>
    <b v="0"/>
    <n v="4"/>
    <b v="0"/>
    <x v="29"/>
    <n v="108.25"/>
    <x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s v="USD"/>
    <n v="1414059479"/>
    <n v="1411467479"/>
    <b v="0"/>
    <n v="38"/>
    <b v="0"/>
    <x v="29"/>
    <n v="129.97"/>
    <x v="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9"/>
    <s v="EUR"/>
    <n v="1446331500"/>
    <n v="1442531217"/>
    <b v="0"/>
    <n v="285"/>
    <b v="0"/>
    <x v="29"/>
    <n v="117.49"/>
    <x v="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4"/>
    <s v="NZD"/>
    <n v="1407545334"/>
    <n v="1404953334"/>
    <b v="0"/>
    <n v="1"/>
    <b v="0"/>
    <x v="29"/>
    <n v="10"/>
    <x v="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s v="USD"/>
    <n v="1433395560"/>
    <n v="1430803560"/>
    <b v="0"/>
    <n v="42"/>
    <b v="0"/>
    <x v="29"/>
    <n v="70.599999999999994"/>
    <x v="2"/>
    <x v="2"/>
    <x v="29"/>
  </r>
  <r>
    <n v="1913"/>
    <s v="Tibio - Spreading warmth in everyones home"/>
    <s v="Tibio is a revolutionary new product designed to solve an age old problem."/>
    <n v="48000"/>
    <n v="637"/>
    <n v="1"/>
    <x v="1"/>
    <s v="GBP"/>
    <n v="1412770578"/>
    <n v="1410178578"/>
    <b v="0"/>
    <n v="26"/>
    <b v="0"/>
    <x v="29"/>
    <n v="24.5"/>
    <x v="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s v="USD"/>
    <n v="1414814340"/>
    <n v="1413519073"/>
    <b v="0"/>
    <n v="2"/>
    <b v="0"/>
    <x v="29"/>
    <n v="30"/>
    <x v="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s v="USD"/>
    <n v="1409620222"/>
    <n v="1407892222"/>
    <b v="0"/>
    <n v="4"/>
    <b v="0"/>
    <x v="29"/>
    <n v="2"/>
    <x v="2"/>
    <x v="2"/>
    <x v="29"/>
  </r>
  <r>
    <n v="1916"/>
    <s v="The Paint Can Holder by U.S. Green Products"/>
    <s v="The Paint Can Holder Makes Painting Easier and Safer on Extension Ladders."/>
    <n v="20000"/>
    <n v="102"/>
    <n v="1"/>
    <x v="0"/>
    <s v="USD"/>
    <n v="1478542375"/>
    <n v="1476378775"/>
    <b v="0"/>
    <n v="6"/>
    <b v="0"/>
    <x v="29"/>
    <n v="17"/>
    <x v="2"/>
    <x v="2"/>
    <x v="29"/>
  </r>
  <r>
    <n v="1917"/>
    <s v="Chronovisor:The MOST innovative watch for night time reading"/>
    <s v="Let's build a legendary brand altogether"/>
    <n v="390000"/>
    <n v="205025"/>
    <n v="53"/>
    <x v="7"/>
    <s v="HKD"/>
    <n v="1486708133"/>
    <n v="1484116133"/>
    <b v="0"/>
    <n v="70"/>
    <b v="0"/>
    <x v="29"/>
    <n v="2928.93"/>
    <x v="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s v="USD"/>
    <n v="1407869851"/>
    <n v="1404845851"/>
    <b v="0"/>
    <n v="9"/>
    <b v="0"/>
    <x v="29"/>
    <n v="28.89"/>
    <x v="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s v="USD"/>
    <n v="1432069249"/>
    <n v="1429477249"/>
    <b v="0"/>
    <n v="8"/>
    <b v="0"/>
    <x v="29"/>
    <n v="29.63"/>
    <x v="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P"/>
    <n v="1445468400"/>
    <n v="1443042061"/>
    <b v="0"/>
    <n v="105"/>
    <b v="0"/>
    <x v="29"/>
    <n v="40.98"/>
    <x v="2"/>
    <x v="2"/>
    <x v="29"/>
  </r>
  <r>
    <n v="1921"/>
    <s v="The Fine Spirits are making an album!"/>
    <s v="The Fine Spirits are making an album, but we need your help!"/>
    <n v="1500"/>
    <n v="2052"/>
    <n v="137"/>
    <x v="0"/>
    <s v="USD"/>
    <n v="1342243143"/>
    <n v="1339651143"/>
    <b v="0"/>
    <n v="38"/>
    <b v="1"/>
    <x v="14"/>
    <n v="54"/>
    <x v="0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s v="USD"/>
    <n v="1386828507"/>
    <n v="1384236507"/>
    <b v="0"/>
    <n v="64"/>
    <b v="1"/>
    <x v="14"/>
    <n v="36.11"/>
    <x v="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D"/>
    <n v="1317099540"/>
    <n v="1313612532"/>
    <b v="0"/>
    <n v="13"/>
    <b v="1"/>
    <x v="14"/>
    <n v="23.15"/>
    <x v="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D"/>
    <n v="1389814380"/>
    <n v="1387390555"/>
    <b v="0"/>
    <n v="33"/>
    <b v="1"/>
    <x v="14"/>
    <n v="104"/>
    <x v="0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D"/>
    <n v="1381449600"/>
    <n v="1379540288"/>
    <b v="0"/>
    <n v="52"/>
    <b v="1"/>
    <x v="14"/>
    <n v="31.83"/>
    <x v="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D"/>
    <n v="1288657560"/>
    <n v="1286319256"/>
    <b v="0"/>
    <n v="107"/>
    <b v="1"/>
    <x v="14"/>
    <n v="27.39"/>
    <x v="0"/>
    <x v="4"/>
    <x v="14"/>
  </r>
  <r>
    <n v="1927"/>
    <s v="GBS Detroit Presents Hampshire"/>
    <s v="Hampshire is headed to GBS Detroit."/>
    <n v="600"/>
    <n v="620"/>
    <n v="103"/>
    <x v="0"/>
    <s v="USD"/>
    <n v="1331182740"/>
    <n v="1329856839"/>
    <b v="0"/>
    <n v="11"/>
    <b v="1"/>
    <x v="14"/>
    <n v="56.36"/>
    <x v="0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D"/>
    <n v="1367940794"/>
    <n v="1365348794"/>
    <b v="0"/>
    <n v="34"/>
    <b v="1"/>
    <x v="14"/>
    <n v="77.349999999999994"/>
    <x v="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D"/>
    <n v="1309825866"/>
    <n v="1306197066"/>
    <b v="0"/>
    <n v="75"/>
    <b v="1"/>
    <x v="14"/>
    <n v="42.8"/>
    <x v="0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s v="USD"/>
    <n v="1373203482"/>
    <n v="1368019482"/>
    <b v="0"/>
    <n v="26"/>
    <b v="1"/>
    <x v="14"/>
    <n v="48.85"/>
    <x v="0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s v="USD"/>
    <n v="1337657400"/>
    <n v="1336512309"/>
    <b v="0"/>
    <n v="50"/>
    <b v="1"/>
    <x v="14"/>
    <n v="48.24"/>
    <x v="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D"/>
    <n v="1327433173"/>
    <n v="1325618773"/>
    <b v="0"/>
    <n v="80"/>
    <b v="1"/>
    <x v="14"/>
    <n v="70.209999999999994"/>
    <x v="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D"/>
    <n v="1411787307"/>
    <n v="1409195307"/>
    <b v="0"/>
    <n v="110"/>
    <b v="1"/>
    <x v="14"/>
    <n v="94.05"/>
    <x v="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D"/>
    <n v="1324789200"/>
    <n v="1321649321"/>
    <b v="0"/>
    <n v="77"/>
    <b v="1"/>
    <x v="14"/>
    <n v="80.27"/>
    <x v="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D"/>
    <n v="1403326740"/>
    <n v="1400106171"/>
    <b v="0"/>
    <n v="50"/>
    <b v="1"/>
    <x v="14"/>
    <n v="54.2"/>
    <x v="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D"/>
    <n v="1323151140"/>
    <n v="1320528070"/>
    <b v="0"/>
    <n v="145"/>
    <b v="1"/>
    <x v="14"/>
    <n v="60.27"/>
    <x v="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D"/>
    <n v="1339732740"/>
    <n v="1338346281"/>
    <b v="0"/>
    <n v="29"/>
    <b v="1"/>
    <x v="14"/>
    <n v="38.74"/>
    <x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D"/>
    <n v="1372741200"/>
    <n v="1370067231"/>
    <b v="0"/>
    <n v="114"/>
    <b v="1"/>
    <x v="14"/>
    <n v="152.54"/>
    <x v="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D"/>
    <n v="1362955108"/>
    <n v="1360366708"/>
    <b v="0"/>
    <n v="96"/>
    <b v="1"/>
    <x v="14"/>
    <n v="115.31"/>
    <x v="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D"/>
    <n v="1308110340"/>
    <n v="1304770233"/>
    <b v="0"/>
    <n v="31"/>
    <b v="1"/>
    <x v="14"/>
    <n v="35.840000000000003"/>
    <x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D"/>
    <n v="1400137131"/>
    <n v="1397545131"/>
    <b v="1"/>
    <n v="4883"/>
    <b v="1"/>
    <x v="30"/>
    <n v="64.569999999999993"/>
    <x v="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D"/>
    <n v="1309809140"/>
    <n v="1302033140"/>
    <b v="1"/>
    <n v="95"/>
    <b v="1"/>
    <x v="30"/>
    <n v="87.44"/>
    <x v="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D"/>
    <n v="1470896916"/>
    <n v="1467008916"/>
    <b v="1"/>
    <n v="2478"/>
    <b v="1"/>
    <x v="30"/>
    <n v="68.819999999999993"/>
    <x v="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D"/>
    <n v="1398952890"/>
    <n v="1396360890"/>
    <b v="1"/>
    <n v="1789"/>
    <b v="1"/>
    <x v="30"/>
    <n v="176.2"/>
    <x v="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3"/>
    <s v="EUR"/>
    <n v="1436680958"/>
    <n v="1433224958"/>
    <b v="1"/>
    <n v="680"/>
    <b v="1"/>
    <x v="30"/>
    <n v="511.79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D"/>
    <n v="1397961361"/>
    <n v="1392780961"/>
    <b v="1"/>
    <n v="70"/>
    <b v="1"/>
    <x v="30"/>
    <n v="160.44"/>
    <x v="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D"/>
    <n v="1258955940"/>
    <n v="1255730520"/>
    <b v="1"/>
    <n v="23"/>
    <b v="1"/>
    <x v="30"/>
    <n v="35"/>
    <x v="0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s v="USD"/>
    <n v="1465232520"/>
    <n v="1460557809"/>
    <b v="1"/>
    <n v="4245"/>
    <b v="1"/>
    <x v="30"/>
    <n v="188.51"/>
    <x v="0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1"/>
    <s v="GBP"/>
    <n v="1404986951"/>
    <n v="1402394951"/>
    <b v="1"/>
    <n v="943"/>
    <b v="1"/>
    <x v="30"/>
    <n v="56.2"/>
    <x v="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D"/>
    <n v="1303446073"/>
    <n v="1300767673"/>
    <b v="1"/>
    <n v="1876"/>
    <b v="1"/>
    <x v="30"/>
    <n v="51.31"/>
    <x v="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D"/>
    <n v="1478516737"/>
    <n v="1475921137"/>
    <b v="1"/>
    <n v="834"/>
    <b v="1"/>
    <x v="30"/>
    <n v="127.36"/>
    <x v="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5"/>
    <s v="CAD"/>
    <n v="1381934015"/>
    <n v="1378737215"/>
    <b v="1"/>
    <n v="682"/>
    <b v="1"/>
    <x v="30"/>
    <n v="101.86"/>
    <x v="0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s v="USD"/>
    <n v="1330657200"/>
    <n v="1328158065"/>
    <b v="1"/>
    <n v="147"/>
    <b v="1"/>
    <x v="30"/>
    <n v="230.56"/>
    <x v="0"/>
    <x v="2"/>
    <x v="30"/>
  </r>
  <r>
    <n v="1954"/>
    <s v="Orison â€“ Rethink the Power of Energy"/>
    <s v="The First Home Battery System You Simply Plug in to Install"/>
    <n v="50000"/>
    <n v="349474"/>
    <n v="699"/>
    <x v="0"/>
    <s v="USD"/>
    <n v="1457758800"/>
    <n v="1453730176"/>
    <b v="1"/>
    <n v="415"/>
    <b v="1"/>
    <x v="30"/>
    <n v="842.11"/>
    <x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D"/>
    <n v="1337799600"/>
    <n v="1334989881"/>
    <b v="1"/>
    <n v="290"/>
    <b v="1"/>
    <x v="30"/>
    <n v="577.28"/>
    <x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D"/>
    <n v="1429391405"/>
    <n v="1425507005"/>
    <b v="1"/>
    <n v="365"/>
    <b v="1"/>
    <x v="30"/>
    <n v="483.34"/>
    <x v="0"/>
    <x v="2"/>
    <x v="30"/>
  </r>
  <r>
    <n v="1957"/>
    <s v="freeSoC and freeSoC Mini"/>
    <s v="An open hardware platform for the best microcontroller in the world."/>
    <n v="30000"/>
    <n v="50251.41"/>
    <n v="168"/>
    <x v="0"/>
    <s v="USD"/>
    <n v="1351304513"/>
    <n v="1348712513"/>
    <b v="1"/>
    <n v="660"/>
    <b v="1"/>
    <x v="30"/>
    <n v="76.14"/>
    <x v="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D"/>
    <n v="1364078561"/>
    <n v="1361490161"/>
    <b v="1"/>
    <n v="1356"/>
    <b v="1"/>
    <x v="30"/>
    <n v="74.11"/>
    <x v="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D"/>
    <n v="1412121600"/>
    <n v="1408565860"/>
    <b v="1"/>
    <n v="424"/>
    <b v="1"/>
    <x v="30"/>
    <n v="36.97"/>
    <x v="0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11"/>
    <s v="SEK"/>
    <n v="1419151341"/>
    <n v="1416559341"/>
    <b v="1"/>
    <n v="33"/>
    <b v="1"/>
    <x v="30"/>
    <n v="2500.9699999999998"/>
    <x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D"/>
    <n v="1349495940"/>
    <n v="1346042417"/>
    <b v="1"/>
    <n v="1633"/>
    <b v="1"/>
    <x v="30"/>
    <n v="67.69"/>
    <x v="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D"/>
    <n v="1400006636"/>
    <n v="1397414636"/>
    <b v="1"/>
    <n v="306"/>
    <b v="1"/>
    <x v="30"/>
    <n v="63.05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s v="GBP"/>
    <n v="1410862734"/>
    <n v="1407838734"/>
    <b v="1"/>
    <n v="205"/>
    <b v="1"/>
    <x v="30"/>
    <n v="117.6"/>
    <x v="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3"/>
    <s v="EUR"/>
    <n v="1461306772"/>
    <n v="1458714772"/>
    <b v="1"/>
    <n v="1281"/>
    <b v="1"/>
    <x v="30"/>
    <n v="180.75"/>
    <x v="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D"/>
    <n v="1326330000"/>
    <n v="1324433310"/>
    <b v="1"/>
    <n v="103"/>
    <b v="1"/>
    <x v="30"/>
    <n v="127.32"/>
    <x v="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D"/>
    <n v="1408021098"/>
    <n v="1405429098"/>
    <b v="1"/>
    <n v="1513"/>
    <b v="1"/>
    <x v="30"/>
    <n v="136.63999999999999"/>
    <x v="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D"/>
    <n v="1398959729"/>
    <n v="1396367729"/>
    <b v="1"/>
    <n v="405"/>
    <b v="1"/>
    <x v="30"/>
    <n v="182.78"/>
    <x v="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D"/>
    <n v="1480777515"/>
    <n v="1478095515"/>
    <b v="1"/>
    <n v="510"/>
    <b v="1"/>
    <x v="30"/>
    <n v="279.38"/>
    <x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s v="GBP"/>
    <n v="1470423668"/>
    <n v="1467831668"/>
    <b v="1"/>
    <n v="1887"/>
    <b v="1"/>
    <x v="30"/>
    <n v="61.38"/>
    <x v="0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D"/>
    <n v="1366429101"/>
    <n v="1361248701"/>
    <b v="1"/>
    <n v="701"/>
    <b v="1"/>
    <x v="30"/>
    <n v="80.73"/>
    <x v="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D"/>
    <n v="1384488000"/>
    <n v="1381752061"/>
    <b v="1"/>
    <n v="3863"/>
    <b v="1"/>
    <x v="30"/>
    <n v="272.36"/>
    <x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D"/>
    <n v="1353201444"/>
    <n v="1350605844"/>
    <b v="1"/>
    <n v="238"/>
    <b v="1"/>
    <x v="30"/>
    <n v="70.849999999999994"/>
    <x v="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D"/>
    <n v="1470466800"/>
    <n v="1467134464"/>
    <b v="1"/>
    <n v="2051"/>
    <b v="1"/>
    <x v="30"/>
    <n v="247.94"/>
    <x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s v="GBP"/>
    <n v="1376899269"/>
    <n v="1371715269"/>
    <b v="1"/>
    <n v="402"/>
    <b v="1"/>
    <x v="30"/>
    <n v="186.81"/>
    <x v="0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s v="USD"/>
    <n v="1362938851"/>
    <n v="1360346851"/>
    <b v="1"/>
    <n v="253"/>
    <b v="1"/>
    <x v="30"/>
    <n v="131.99"/>
    <x v="0"/>
    <x v="2"/>
    <x v="30"/>
  </r>
  <r>
    <n v="1976"/>
    <s v="Pi Lite white - Bright white LED display for Raspberry Pi"/>
    <s v="Can you help us make an ultra bright white one a reality?"/>
    <n v="4000"/>
    <n v="13864"/>
    <n v="347"/>
    <x v="1"/>
    <s v="GBP"/>
    <n v="1373751325"/>
    <n v="1371159325"/>
    <b v="1"/>
    <n v="473"/>
    <b v="1"/>
    <x v="30"/>
    <n v="29.31"/>
    <x v="0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D"/>
    <n v="1450511940"/>
    <n v="1446527540"/>
    <b v="1"/>
    <n v="821"/>
    <b v="1"/>
    <x v="30"/>
    <n v="245.02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D"/>
    <n v="1339484400"/>
    <n v="1336627492"/>
    <b v="1"/>
    <n v="388"/>
    <b v="1"/>
    <x v="30"/>
    <n v="1323.25"/>
    <x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D"/>
    <n v="1447909140"/>
    <n v="1444734146"/>
    <b v="1"/>
    <n v="813"/>
    <b v="1"/>
    <x v="30"/>
    <n v="282.66000000000003"/>
    <x v="0"/>
    <x v="2"/>
    <x v="30"/>
  </r>
  <r>
    <n v="1980"/>
    <s v="YOUMO - Your Smart Modular Power Strip"/>
    <s v="Multi-power charging that is smarter, stylish and designed for you."/>
    <n v="50000"/>
    <n v="177412.01"/>
    <n v="355"/>
    <x v="12"/>
    <s v="EUR"/>
    <n v="1459684862"/>
    <n v="1456232462"/>
    <b v="1"/>
    <n v="1945"/>
    <b v="1"/>
    <x v="30"/>
    <n v="91.21"/>
    <x v="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5"/>
    <s v="CAD"/>
    <n v="1404926665"/>
    <n v="1402334665"/>
    <b v="0"/>
    <n v="12"/>
    <b v="0"/>
    <x v="31"/>
    <n v="31.75"/>
    <x v="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7"/>
    <s v="HKD"/>
    <n v="1480863887"/>
    <n v="1478268287"/>
    <b v="0"/>
    <n v="0"/>
    <b v="0"/>
    <x v="31"/>
    <s v="N/A"/>
    <x v="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s v="USD"/>
    <n v="1472799600"/>
    <n v="1470874618"/>
    <b v="0"/>
    <n v="16"/>
    <b v="0"/>
    <x v="31"/>
    <n v="88.69"/>
    <x v="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s v="USD"/>
    <n v="1417377481"/>
    <n v="1412189881"/>
    <b v="0"/>
    <n v="7"/>
    <b v="0"/>
    <x v="31"/>
    <n v="453.14"/>
    <x v="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P"/>
    <n v="1470178800"/>
    <n v="1467650771"/>
    <b v="0"/>
    <n v="4"/>
    <b v="0"/>
    <x v="31"/>
    <n v="12.75"/>
    <x v="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P"/>
    <n v="1457947483"/>
    <n v="1455359083"/>
    <b v="0"/>
    <n v="1"/>
    <b v="0"/>
    <x v="31"/>
    <n v="1"/>
    <x v="2"/>
    <x v="8"/>
    <x v="31"/>
  </r>
  <r>
    <n v="1987"/>
    <s v="Ethiopia: Beheld"/>
    <s v="A collection of images that depicts the beauty and diversity within Ethiopia"/>
    <n v="5500"/>
    <n v="2336"/>
    <n v="42"/>
    <x v="1"/>
    <s v="GBP"/>
    <n v="1425223276"/>
    <n v="1422631276"/>
    <b v="0"/>
    <n v="28"/>
    <b v="0"/>
    <x v="31"/>
    <n v="83.43"/>
    <x v="2"/>
    <x v="8"/>
    <x v="31"/>
  </r>
  <r>
    <n v="1988"/>
    <s v="Phillip Michael Photography"/>
    <s v="Expressing art in an image!"/>
    <n v="6000"/>
    <n v="25"/>
    <n v="0"/>
    <x v="0"/>
    <s v="USD"/>
    <n v="1440094742"/>
    <n v="1437502742"/>
    <b v="0"/>
    <n v="1"/>
    <b v="0"/>
    <x v="31"/>
    <n v="25"/>
    <x v="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s v="USD"/>
    <n v="1481473208"/>
    <n v="1478881208"/>
    <b v="0"/>
    <n v="1"/>
    <b v="0"/>
    <x v="31"/>
    <n v="50"/>
    <x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0"/>
    <s v="USD"/>
    <n v="1455338532"/>
    <n v="1454042532"/>
    <b v="0"/>
    <n v="5"/>
    <b v="0"/>
    <x v="31"/>
    <n v="101.8"/>
    <x v="2"/>
    <x v="8"/>
    <x v="31"/>
  </r>
  <r>
    <n v="1991"/>
    <s v="Portraits of Resilience"/>
    <s v="Taking (and giving) professional portraits of survivors of human trafficking in Myanmar."/>
    <n v="2000"/>
    <n v="140"/>
    <n v="7"/>
    <x v="0"/>
    <s v="USD"/>
    <n v="1435958786"/>
    <n v="1434144386"/>
    <b v="0"/>
    <n v="3"/>
    <b v="0"/>
    <x v="31"/>
    <n v="46.67"/>
    <x v="2"/>
    <x v="8"/>
    <x v="31"/>
  </r>
  <r>
    <n v="1992"/>
    <s v="The Wonderful World of Princes &amp; Princesses"/>
    <s v="A complete revamp of all the Disney Princes &amp; Princesses!"/>
    <n v="1500"/>
    <n v="2"/>
    <n v="0"/>
    <x v="0"/>
    <s v="USD"/>
    <n v="1424229991"/>
    <n v="1421637991"/>
    <b v="0"/>
    <n v="2"/>
    <b v="0"/>
    <x v="31"/>
    <n v="1"/>
    <x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P"/>
    <n v="1450706837"/>
    <n v="1448114837"/>
    <b v="0"/>
    <n v="0"/>
    <b v="0"/>
    <x v="31"/>
    <s v="N/A"/>
    <x v="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s v="USD"/>
    <n v="1481072942"/>
    <n v="1475885342"/>
    <b v="0"/>
    <n v="0"/>
    <b v="0"/>
    <x v="31"/>
    <s v="N/A"/>
    <x v="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5"/>
    <s v="CAD"/>
    <n v="1437082736"/>
    <n v="1435354736"/>
    <b v="0"/>
    <n v="3"/>
    <b v="0"/>
    <x v="31"/>
    <n v="26"/>
    <x v="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s v="USD"/>
    <n v="1405021211"/>
    <n v="1402429211"/>
    <b v="0"/>
    <n v="0"/>
    <b v="0"/>
    <x v="31"/>
    <s v="N/A"/>
    <x v="2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s v="USD"/>
    <n v="1409091612"/>
    <n v="1406499612"/>
    <b v="0"/>
    <n v="0"/>
    <b v="0"/>
    <x v="31"/>
    <s v="N/A"/>
    <x v="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s v="USD"/>
    <n v="1406861438"/>
    <n v="1402973438"/>
    <b v="0"/>
    <n v="3"/>
    <b v="0"/>
    <x v="31"/>
    <n v="218.33"/>
    <x v="2"/>
    <x v="8"/>
    <x v="31"/>
  </r>
  <r>
    <n v="1999"/>
    <s v="Planet Venus"/>
    <s v="This is a portrait photo project aiming to inspire women to explore themselves and live their passion"/>
    <n v="31000"/>
    <n v="236"/>
    <n v="1"/>
    <x v="1"/>
    <s v="GBP"/>
    <n v="1415882108"/>
    <n v="1413286508"/>
    <b v="0"/>
    <n v="7"/>
    <b v="0"/>
    <x v="31"/>
    <n v="33.71"/>
    <x v="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5"/>
    <s v="CAD"/>
    <n v="1452120613"/>
    <n v="1449528613"/>
    <b v="0"/>
    <n v="25"/>
    <b v="0"/>
    <x v="31"/>
    <n v="25"/>
    <x v="2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12"/>
    <s v="EUR"/>
    <n v="1434139200"/>
    <n v="1431406916"/>
    <b v="1"/>
    <n v="1637"/>
    <b v="1"/>
    <x v="30"/>
    <n v="128.38999999999999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D"/>
    <n v="1485191143"/>
    <n v="1482599143"/>
    <b v="1"/>
    <n v="1375"/>
    <b v="1"/>
    <x v="30"/>
    <n v="78.83"/>
    <x v="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D"/>
    <n v="1278111600"/>
    <n v="1276830052"/>
    <b v="1"/>
    <n v="17"/>
    <b v="1"/>
    <x v="30"/>
    <n v="91.76"/>
    <x v="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D"/>
    <n v="1405002663"/>
    <n v="1402410663"/>
    <b v="1"/>
    <n v="354"/>
    <b v="1"/>
    <x v="30"/>
    <n v="331.1"/>
    <x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D"/>
    <n v="1381895940"/>
    <n v="1379532618"/>
    <b v="1"/>
    <n v="191"/>
    <b v="1"/>
    <x v="30"/>
    <n v="194.26"/>
    <x v="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D"/>
    <n v="1417611645"/>
    <n v="1414584045"/>
    <b v="1"/>
    <n v="303"/>
    <b v="1"/>
    <x v="30"/>
    <n v="408.98"/>
    <x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D"/>
    <n v="1282622400"/>
    <n v="1276891586"/>
    <b v="1"/>
    <n v="137"/>
    <b v="1"/>
    <x v="30"/>
    <n v="84.46"/>
    <x v="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D"/>
    <n v="1316442622"/>
    <n v="1312641022"/>
    <b v="1"/>
    <n v="41"/>
    <b v="1"/>
    <x v="30"/>
    <n v="44.85"/>
    <x v="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2"/>
    <s v="EUR"/>
    <n v="1479890743"/>
    <n v="1476776743"/>
    <b v="1"/>
    <n v="398"/>
    <b v="1"/>
    <x v="30"/>
    <n v="383.36"/>
    <x v="0"/>
    <x v="2"/>
    <x v="30"/>
  </r>
  <r>
    <n v="2010"/>
    <s v="Weighitz: Weigh Smarter"/>
    <s v="Weighitz are miniature smart scales designed to weigh anything in the home."/>
    <n v="30000"/>
    <n v="96015.9"/>
    <n v="320"/>
    <x v="0"/>
    <s v="USD"/>
    <n v="1471564491"/>
    <n v="1468972491"/>
    <b v="1"/>
    <n v="1737"/>
    <b v="1"/>
    <x v="30"/>
    <n v="55.28"/>
    <x v="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5"/>
    <s v="EUR"/>
    <n v="1452553200"/>
    <n v="1449650173"/>
    <b v="1"/>
    <n v="971"/>
    <b v="1"/>
    <x v="30"/>
    <n v="422.02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D"/>
    <n v="1423165441"/>
    <n v="1420573441"/>
    <b v="1"/>
    <n v="183"/>
    <b v="1"/>
    <x v="30"/>
    <n v="64.180000000000007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D"/>
    <n v="1468019014"/>
    <n v="1462835014"/>
    <b v="1"/>
    <n v="4562"/>
    <b v="1"/>
    <x v="30"/>
    <n v="173.58"/>
    <x v="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D"/>
    <n v="1364184539"/>
    <n v="1361250539"/>
    <b v="1"/>
    <n v="26457"/>
    <b v="1"/>
    <x v="30"/>
    <n v="88.6"/>
    <x v="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D"/>
    <n v="1315602163"/>
    <n v="1313010163"/>
    <b v="1"/>
    <n v="162"/>
    <b v="1"/>
    <x v="30"/>
    <n v="50.22"/>
    <x v="0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s v="USD"/>
    <n v="1362863299"/>
    <n v="1360271299"/>
    <b v="1"/>
    <n v="479"/>
    <b v="1"/>
    <x v="30"/>
    <n v="192.39"/>
    <x v="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D"/>
    <n v="1332561600"/>
    <n v="1329873755"/>
    <b v="1"/>
    <n v="426"/>
    <b v="1"/>
    <x v="30"/>
    <n v="73.42"/>
    <x v="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7"/>
    <s v="EUR"/>
    <n v="1439455609"/>
    <n v="1436863609"/>
    <b v="1"/>
    <n v="450"/>
    <b v="1"/>
    <x v="30"/>
    <n v="147.68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D"/>
    <n v="1474563621"/>
    <n v="1471971621"/>
    <b v="1"/>
    <n v="1780"/>
    <b v="1"/>
    <x v="30"/>
    <n v="108.97"/>
    <x v="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D"/>
    <n v="1400108640"/>
    <n v="1396923624"/>
    <b v="1"/>
    <n v="122"/>
    <b v="1"/>
    <x v="30"/>
    <n v="23.65"/>
    <x v="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D"/>
    <n v="1411522897"/>
    <n v="1407634897"/>
    <b v="1"/>
    <n v="95"/>
    <b v="1"/>
    <x v="30"/>
    <n v="147.94999999999999"/>
    <x v="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D"/>
    <n v="1465652372"/>
    <n v="1463060372"/>
    <b v="1"/>
    <n v="325"/>
    <b v="1"/>
    <x v="30"/>
    <n v="385.04"/>
    <x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D"/>
    <n v="1434017153"/>
    <n v="1431425153"/>
    <b v="1"/>
    <n v="353"/>
    <b v="1"/>
    <x v="30"/>
    <n v="457.39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D"/>
    <n v="1344826800"/>
    <n v="1341875544"/>
    <b v="1"/>
    <n v="105"/>
    <b v="1"/>
    <x v="30"/>
    <n v="222.99"/>
    <x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2"/>
    <s v="EUR"/>
    <n v="1433996746"/>
    <n v="1431404746"/>
    <b v="1"/>
    <n v="729"/>
    <b v="1"/>
    <x v="30"/>
    <n v="220.74"/>
    <x v="0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s v="USD"/>
    <n v="1398052740"/>
    <n v="1394127585"/>
    <b v="1"/>
    <n v="454"/>
    <b v="1"/>
    <x v="30"/>
    <n v="73.5"/>
    <x v="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D"/>
    <n v="1427740319"/>
    <n v="1423855919"/>
    <b v="1"/>
    <n v="539"/>
    <b v="1"/>
    <x v="30"/>
    <n v="223.1"/>
    <x v="0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s v="USD"/>
    <n v="1268690100"/>
    <n v="1265493806"/>
    <b v="1"/>
    <n v="79"/>
    <b v="1"/>
    <x v="30"/>
    <n v="47.91"/>
    <x v="0"/>
    <x v="2"/>
    <x v="30"/>
  </r>
  <r>
    <n v="2029"/>
    <s v="Lumin8 Pro"/>
    <s v="Lumin8 Pro is a fun and easy to use light controller that makes light dance to your favorite music."/>
    <n v="2500"/>
    <n v="9030"/>
    <n v="361"/>
    <x v="0"/>
    <s v="USD"/>
    <n v="1409099481"/>
    <n v="1406507481"/>
    <b v="1"/>
    <n v="94"/>
    <b v="1"/>
    <x v="30"/>
    <n v="96.06"/>
    <x v="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s v="GBP"/>
    <n v="1354233296"/>
    <n v="1351641296"/>
    <b v="1"/>
    <n v="625"/>
    <b v="1"/>
    <x v="30"/>
    <n v="118.61"/>
    <x v="0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9"/>
    <s v="EUR"/>
    <n v="1420765200"/>
    <n v="1417506853"/>
    <b v="1"/>
    <n v="508"/>
    <b v="1"/>
    <x v="30"/>
    <n v="118.45"/>
    <x v="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D"/>
    <n v="1481778000"/>
    <n v="1479216874"/>
    <b v="1"/>
    <n v="531"/>
    <b v="1"/>
    <x v="30"/>
    <n v="143.21"/>
    <x v="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D"/>
    <n v="1398477518"/>
    <n v="1395885518"/>
    <b v="1"/>
    <n v="158"/>
    <b v="1"/>
    <x v="30"/>
    <n v="282.72000000000003"/>
    <x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D"/>
    <n v="1430981880"/>
    <n v="1426216033"/>
    <b v="1"/>
    <n v="508"/>
    <b v="1"/>
    <x v="30"/>
    <n v="593.94000000000005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D"/>
    <n v="1450486800"/>
    <n v="1446562807"/>
    <b v="1"/>
    <n v="644"/>
    <b v="1"/>
    <x v="30"/>
    <n v="262.16000000000003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D"/>
    <n v="1399668319"/>
    <n v="1397076319"/>
    <b v="1"/>
    <n v="848"/>
    <b v="1"/>
    <x v="30"/>
    <n v="46.58"/>
    <x v="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D"/>
    <n v="1388383353"/>
    <n v="1383195753"/>
    <b v="1"/>
    <n v="429"/>
    <b v="1"/>
    <x v="30"/>
    <n v="70.040000000000006"/>
    <x v="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s v="GBP"/>
    <n v="1372701600"/>
    <n v="1369895421"/>
    <b v="1"/>
    <n v="204"/>
    <b v="1"/>
    <x v="30"/>
    <n v="164.91"/>
    <x v="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D"/>
    <n v="1480568340"/>
    <n v="1477996325"/>
    <b v="1"/>
    <n v="379"/>
    <b v="1"/>
    <x v="30"/>
    <n v="449.26"/>
    <x v="0"/>
    <x v="2"/>
    <x v="30"/>
  </r>
  <r>
    <n v="2040"/>
    <s v="Programmable Capacitor"/>
    <s v="4.29 Billion+ Capacitor Combinations._x000a_No Coding Required."/>
    <n v="3000"/>
    <n v="7445.14"/>
    <n v="248"/>
    <x v="0"/>
    <s v="USD"/>
    <n v="1384557303"/>
    <n v="1383257703"/>
    <b v="1"/>
    <n v="271"/>
    <b v="1"/>
    <x v="30"/>
    <n v="27.47"/>
    <x v="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D"/>
    <n v="1478785027"/>
    <n v="1476189427"/>
    <b v="0"/>
    <n v="120"/>
    <b v="1"/>
    <x v="30"/>
    <n v="143.97999999999999"/>
    <x v="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D"/>
    <n v="1453481974"/>
    <n v="1448297974"/>
    <b v="0"/>
    <n v="140"/>
    <b v="1"/>
    <x v="30"/>
    <n v="88.24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D"/>
    <n v="1481432340"/>
    <n v="1476764077"/>
    <b v="0"/>
    <n v="193"/>
    <b v="1"/>
    <x v="30"/>
    <n v="36.33"/>
    <x v="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D"/>
    <n v="1434212714"/>
    <n v="1431620714"/>
    <b v="0"/>
    <n v="180"/>
    <b v="1"/>
    <x v="30"/>
    <n v="90.18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D"/>
    <n v="1341799647"/>
    <n v="1339207647"/>
    <b v="0"/>
    <n v="263"/>
    <b v="1"/>
    <x v="30"/>
    <n v="152.62"/>
    <x v="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D"/>
    <n v="1369282044"/>
    <n v="1366690044"/>
    <b v="0"/>
    <n v="217"/>
    <b v="1"/>
    <x v="30"/>
    <n v="55.81"/>
    <x v="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s v="AUD"/>
    <n v="1429228800"/>
    <n v="1426714870"/>
    <b v="0"/>
    <n v="443"/>
    <b v="1"/>
    <x v="30"/>
    <n v="227.85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D"/>
    <n v="1369323491"/>
    <n v="1366731491"/>
    <b v="0"/>
    <n v="1373"/>
    <b v="1"/>
    <x v="30"/>
    <n v="91.83"/>
    <x v="0"/>
    <x v="2"/>
    <x v="30"/>
  </r>
  <r>
    <n v="2049"/>
    <s v="LOCK8 - the World's First Smart Bike Lock"/>
    <s v="Keyless. Alarm secured. GPS tracking."/>
    <n v="50000"/>
    <n v="60095.35"/>
    <n v="120"/>
    <x v="1"/>
    <s v="GBP"/>
    <n v="1386025140"/>
    <n v="1382963963"/>
    <b v="0"/>
    <n v="742"/>
    <b v="1"/>
    <x v="30"/>
    <n v="80.989999999999995"/>
    <x v="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D"/>
    <n v="1433036578"/>
    <n v="1429580578"/>
    <b v="0"/>
    <n v="170"/>
    <b v="1"/>
    <x v="30"/>
    <n v="278.39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D"/>
    <n v="1388017937"/>
    <n v="1385425937"/>
    <b v="0"/>
    <n v="242"/>
    <b v="1"/>
    <x v="30"/>
    <n v="43.1"/>
    <x v="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D"/>
    <n v="1455933653"/>
    <n v="1452045653"/>
    <b v="0"/>
    <n v="541"/>
    <b v="1"/>
    <x v="30"/>
    <n v="326.29000000000002"/>
    <x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D"/>
    <n v="1448466551"/>
    <n v="1445870951"/>
    <b v="0"/>
    <n v="121"/>
    <b v="1"/>
    <x v="30"/>
    <n v="41.74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s v="GBP"/>
    <n v="1399033810"/>
    <n v="1396441810"/>
    <b v="0"/>
    <n v="621"/>
    <b v="1"/>
    <x v="30"/>
    <n v="64.02"/>
    <x v="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D"/>
    <n v="1417579200"/>
    <n v="1415031043"/>
    <b v="0"/>
    <n v="101"/>
    <b v="1"/>
    <x v="30"/>
    <n v="99.46"/>
    <x v="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D"/>
    <n v="1366222542"/>
    <n v="1363630542"/>
    <b v="0"/>
    <n v="554"/>
    <b v="1"/>
    <x v="30"/>
    <n v="138.49"/>
    <x v="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s v="GBP"/>
    <n v="1456487532"/>
    <n v="1453895532"/>
    <b v="0"/>
    <n v="666"/>
    <b v="1"/>
    <x v="30"/>
    <n v="45.55"/>
    <x v="0"/>
    <x v="2"/>
    <x v="30"/>
  </r>
  <r>
    <n v="2058"/>
    <s v="Raspberry Pi Debug Clip"/>
    <s v="Making using the serial terminal on the Raspberry Pi as easy as Pi!"/>
    <n v="2560"/>
    <n v="4308"/>
    <n v="168"/>
    <x v="1"/>
    <s v="GBP"/>
    <n v="1425326400"/>
    <n v="1421916830"/>
    <b v="0"/>
    <n v="410"/>
    <b v="1"/>
    <x v="30"/>
    <n v="10.51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D"/>
    <n v="1454277540"/>
    <n v="1450880854"/>
    <b v="0"/>
    <n v="375"/>
    <b v="1"/>
    <x v="30"/>
    <n v="114.77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D"/>
    <n v="1406129150"/>
    <n v="1400945150"/>
    <b v="0"/>
    <n v="1364"/>
    <b v="1"/>
    <x v="30"/>
    <n v="36"/>
    <x v="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D"/>
    <n v="1483208454"/>
    <n v="1480616454"/>
    <b v="0"/>
    <n v="35"/>
    <b v="1"/>
    <x v="30"/>
    <n v="154.16999999999999"/>
    <x v="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8"/>
    <s v="DKK"/>
    <n v="1458807098"/>
    <n v="1456218698"/>
    <b v="0"/>
    <n v="203"/>
    <b v="1"/>
    <x v="30"/>
    <n v="566.39"/>
    <x v="0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12"/>
    <s v="EUR"/>
    <n v="1463333701"/>
    <n v="1460482501"/>
    <b v="0"/>
    <n v="49"/>
    <b v="1"/>
    <x v="30"/>
    <n v="120.86"/>
    <x v="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D"/>
    <n v="1370001600"/>
    <n v="1366879523"/>
    <b v="0"/>
    <n v="5812"/>
    <b v="1"/>
    <x v="30"/>
    <n v="86.16"/>
    <x v="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s v="GBP"/>
    <n v="1387958429"/>
    <n v="1385366429"/>
    <b v="0"/>
    <n v="1556"/>
    <b v="1"/>
    <x v="30"/>
    <n v="51.21"/>
    <x v="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D"/>
    <n v="1408818683"/>
    <n v="1406226683"/>
    <b v="0"/>
    <n v="65"/>
    <b v="1"/>
    <x v="30"/>
    <n v="67.260000000000005"/>
    <x v="0"/>
    <x v="2"/>
    <x v="30"/>
  </r>
  <r>
    <n v="2067"/>
    <s v="Luminite (LED lighting)"/>
    <s v="The next generation of premium quality LED lighting. Extreme power efficiency in a small package."/>
    <n v="495"/>
    <n v="628"/>
    <n v="127"/>
    <x v="1"/>
    <s v="GBP"/>
    <n v="1432499376"/>
    <n v="1429648176"/>
    <b v="0"/>
    <n v="10"/>
    <b v="1"/>
    <x v="30"/>
    <n v="62.8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D"/>
    <n v="1476994315"/>
    <n v="1474402315"/>
    <b v="0"/>
    <n v="76"/>
    <b v="1"/>
    <x v="30"/>
    <n v="346.13"/>
    <x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D"/>
    <n v="1451776791"/>
    <n v="1449098391"/>
    <b v="0"/>
    <n v="263"/>
    <b v="1"/>
    <x v="30"/>
    <n v="244.12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2"/>
    <s v="EUR"/>
    <n v="1467128723"/>
    <n v="1464536723"/>
    <b v="0"/>
    <n v="1530"/>
    <b v="1"/>
    <x v="30"/>
    <n v="259.25"/>
    <x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D"/>
    <n v="1475390484"/>
    <n v="1471502484"/>
    <b v="0"/>
    <n v="278"/>
    <b v="1"/>
    <x v="30"/>
    <n v="201.96"/>
    <x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D"/>
    <n v="1462629432"/>
    <n v="1460037432"/>
    <b v="0"/>
    <n v="350"/>
    <b v="1"/>
    <x v="30"/>
    <n v="226.21"/>
    <x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D"/>
    <n v="1431100918"/>
    <n v="1427212918"/>
    <b v="0"/>
    <n v="470"/>
    <b v="1"/>
    <x v="30"/>
    <n v="324.69"/>
    <x v="0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s v="USD"/>
    <n v="1462564182"/>
    <n v="1459972182"/>
    <b v="0"/>
    <n v="3"/>
    <b v="1"/>
    <x v="30"/>
    <n v="205"/>
    <x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D"/>
    <n v="1374769288"/>
    <n v="1372177288"/>
    <b v="0"/>
    <n v="8200"/>
    <b v="1"/>
    <x v="30"/>
    <n v="20.47"/>
    <x v="0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1"/>
    <s v="GBP"/>
    <n v="1406149689"/>
    <n v="1402693689"/>
    <b v="0"/>
    <n v="8359"/>
    <b v="1"/>
    <x v="30"/>
    <n v="116.35"/>
    <x v="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D"/>
    <n v="1433538000"/>
    <n v="1428541276"/>
    <b v="0"/>
    <n v="188"/>
    <b v="1"/>
    <x v="30"/>
    <n v="307.2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3"/>
    <s v="EUR"/>
    <n v="1482085857"/>
    <n v="1479493857"/>
    <b v="0"/>
    <n v="48"/>
    <b v="1"/>
    <x v="30"/>
    <n v="546.69000000000005"/>
    <x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s v="GBP"/>
    <n v="1435258800"/>
    <n v="1432659793"/>
    <b v="0"/>
    <n v="607"/>
    <b v="1"/>
    <x v="30"/>
    <n v="47.47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D"/>
    <n v="1447286300"/>
    <n v="1444690700"/>
    <b v="0"/>
    <n v="50"/>
    <b v="1"/>
    <x v="30"/>
    <n v="101.56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D"/>
    <n v="1337144340"/>
    <n v="1333597555"/>
    <b v="0"/>
    <n v="55"/>
    <b v="1"/>
    <x v="14"/>
    <n v="72.91"/>
    <x v="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D"/>
    <n v="1322106796"/>
    <n v="1316919196"/>
    <b v="0"/>
    <n v="38"/>
    <b v="1"/>
    <x v="14"/>
    <n v="43.71"/>
    <x v="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D"/>
    <n v="1338830395"/>
    <n v="1336238395"/>
    <b v="0"/>
    <n v="25"/>
    <b v="1"/>
    <x v="14"/>
    <n v="34"/>
    <x v="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D"/>
    <n v="1399186740"/>
    <n v="1396468782"/>
    <b v="0"/>
    <n v="46"/>
    <b v="1"/>
    <x v="14"/>
    <n v="70.650000000000006"/>
    <x v="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D"/>
    <n v="1342382587"/>
    <n v="1339790587"/>
    <b v="0"/>
    <n v="83"/>
    <b v="1"/>
    <x v="14"/>
    <n v="89.3"/>
    <x v="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D"/>
    <n v="1323838740"/>
    <n v="1321200332"/>
    <b v="0"/>
    <n v="35"/>
    <b v="1"/>
    <x v="14"/>
    <n v="115.09"/>
    <x v="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D"/>
    <n v="1315457658"/>
    <n v="1312865658"/>
    <b v="0"/>
    <n v="25"/>
    <b v="1"/>
    <x v="14"/>
    <n v="62.12"/>
    <x v="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D"/>
    <n v="1284177540"/>
    <n v="1281028152"/>
    <b v="0"/>
    <n v="75"/>
    <b v="1"/>
    <x v="14"/>
    <n v="46.2"/>
    <x v="0"/>
    <x v="4"/>
    <x v="14"/>
  </r>
  <r>
    <n v="2089"/>
    <s v="Little Moses EP"/>
    <s v="Little Moses is trying to record their first EP, and we can't do it without your help!"/>
    <n v="2500"/>
    <n v="3010.01"/>
    <n v="120"/>
    <x v="0"/>
    <s v="USD"/>
    <n v="1375408194"/>
    <n v="1372384194"/>
    <b v="0"/>
    <n v="62"/>
    <b v="1"/>
    <x v="14"/>
    <n v="48.55"/>
    <x v="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D"/>
    <n v="1361696955"/>
    <n v="1359104955"/>
    <b v="0"/>
    <n v="160"/>
    <b v="1"/>
    <x v="14"/>
    <n v="57.52"/>
    <x v="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D"/>
    <n v="1299009600"/>
    <n v="1294818278"/>
    <b v="0"/>
    <n v="246"/>
    <b v="1"/>
    <x v="14"/>
    <n v="88.15"/>
    <x v="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D"/>
    <n v="1318006732"/>
    <n v="1312822732"/>
    <b v="0"/>
    <n v="55"/>
    <b v="1"/>
    <x v="14"/>
    <n v="110.49"/>
    <x v="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D"/>
    <n v="1356211832"/>
    <n v="1351024232"/>
    <b v="0"/>
    <n v="23"/>
    <b v="1"/>
    <x v="14"/>
    <n v="66.83"/>
    <x v="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D"/>
    <n v="1330916400"/>
    <n v="1327969730"/>
    <b v="0"/>
    <n v="72"/>
    <b v="1"/>
    <x v="14"/>
    <n v="58.6"/>
    <x v="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D"/>
    <n v="1317576973"/>
    <n v="1312392973"/>
    <b v="0"/>
    <n v="22"/>
    <b v="1"/>
    <x v="14"/>
    <n v="113.64"/>
    <x v="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D"/>
    <n v="1351223940"/>
    <n v="1349892735"/>
    <b v="0"/>
    <n v="14"/>
    <b v="1"/>
    <x v="14"/>
    <n v="43.57"/>
    <x v="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D"/>
    <n v="1322751735"/>
    <n v="1317564135"/>
    <b v="0"/>
    <n v="38"/>
    <b v="1"/>
    <x v="14"/>
    <n v="78.95"/>
    <x v="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D"/>
    <n v="1331174635"/>
    <n v="1328582635"/>
    <b v="0"/>
    <n v="32"/>
    <b v="1"/>
    <x v="14"/>
    <n v="188.13"/>
    <x v="0"/>
    <x v="4"/>
    <x v="14"/>
  </r>
  <r>
    <n v="2099"/>
    <s v="Roosevelt Died."/>
    <s v="Our tour van died, we need help!"/>
    <n v="3000"/>
    <n v="3971"/>
    <n v="132"/>
    <x v="0"/>
    <s v="USD"/>
    <n v="1435808400"/>
    <n v="1434650084"/>
    <b v="0"/>
    <n v="63"/>
    <b v="1"/>
    <x v="14"/>
    <n v="63.03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D"/>
    <n v="1341028740"/>
    <n v="1339704141"/>
    <b v="0"/>
    <n v="27"/>
    <b v="1"/>
    <x v="14"/>
    <n v="30.37"/>
    <x v="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D"/>
    <n v="1329104114"/>
    <n v="1323920114"/>
    <b v="0"/>
    <n v="44"/>
    <b v="1"/>
    <x v="14"/>
    <n v="51.48"/>
    <x v="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D"/>
    <n v="1304628648"/>
    <n v="1302036648"/>
    <b v="0"/>
    <n v="38"/>
    <b v="1"/>
    <x v="14"/>
    <n v="35.79"/>
    <x v="0"/>
    <x v="4"/>
    <x v="14"/>
  </r>
  <r>
    <n v="2103"/>
    <s v="Matthew Moon's New Album"/>
    <s v="Indie rocker, Matthew Moon, has something to share with you..."/>
    <n v="7777"/>
    <n v="11364"/>
    <n v="146"/>
    <x v="0"/>
    <s v="USD"/>
    <n v="1352488027"/>
    <n v="1349892427"/>
    <b v="0"/>
    <n v="115"/>
    <b v="1"/>
    <x v="14"/>
    <n v="98.82"/>
    <x v="0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D"/>
    <n v="1369958400"/>
    <n v="1367286434"/>
    <b v="0"/>
    <n v="37"/>
    <b v="1"/>
    <x v="14"/>
    <n v="28"/>
    <x v="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D"/>
    <n v="1416542400"/>
    <n v="1415472953"/>
    <b v="0"/>
    <n v="99"/>
    <b v="1"/>
    <x v="14"/>
    <n v="51.31"/>
    <x v="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D"/>
    <n v="1359176974"/>
    <n v="1356584974"/>
    <b v="0"/>
    <n v="44"/>
    <b v="1"/>
    <x v="14"/>
    <n v="53.52"/>
    <x v="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D"/>
    <n v="1415815393"/>
    <n v="1413997393"/>
    <b v="0"/>
    <n v="58"/>
    <b v="1"/>
    <x v="14"/>
    <n v="37.15"/>
    <x v="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D"/>
    <n v="1347249300"/>
    <n v="1344917580"/>
    <b v="0"/>
    <n v="191"/>
    <b v="1"/>
    <x v="14"/>
    <n v="89.9"/>
    <x v="0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D"/>
    <n v="1436115617"/>
    <n v="1433523617"/>
    <b v="0"/>
    <n v="40"/>
    <b v="1"/>
    <x v="14"/>
    <n v="106.53"/>
    <x v="0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s v="USD"/>
    <n v="1401253140"/>
    <n v="1398873969"/>
    <b v="0"/>
    <n v="38"/>
    <b v="1"/>
    <x v="14"/>
    <n v="52.82"/>
    <x v="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D"/>
    <n v="1313370000"/>
    <n v="1307594625"/>
    <b v="0"/>
    <n v="39"/>
    <b v="1"/>
    <x v="14"/>
    <n v="54.62"/>
    <x v="0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D"/>
    <n v="1366064193"/>
    <n v="1364854593"/>
    <b v="0"/>
    <n v="11"/>
    <b v="1"/>
    <x v="14"/>
    <n v="27.27"/>
    <x v="0"/>
    <x v="4"/>
    <x v="14"/>
  </r>
  <r>
    <n v="2113"/>
    <s v="Summer Underground // Honeycomb LP"/>
    <s v="Help us fund our second full-length album Honeycomb!"/>
    <n v="7000"/>
    <n v="7340"/>
    <n v="105"/>
    <x v="0"/>
    <s v="USD"/>
    <n v="1411505176"/>
    <n v="1408481176"/>
    <b v="0"/>
    <n v="107"/>
    <b v="1"/>
    <x v="14"/>
    <n v="68.599999999999994"/>
    <x v="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D"/>
    <n v="1291870740"/>
    <n v="1286480070"/>
    <b v="0"/>
    <n v="147"/>
    <b v="1"/>
    <x v="14"/>
    <n v="35.61"/>
    <x v="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D"/>
    <n v="1298167001"/>
    <n v="1295575001"/>
    <b v="0"/>
    <n v="36"/>
    <b v="1"/>
    <x v="14"/>
    <n v="94.03"/>
    <x v="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D"/>
    <n v="1349203203"/>
    <n v="1345056003"/>
    <b v="0"/>
    <n v="92"/>
    <b v="1"/>
    <x v="14"/>
    <n v="526.46"/>
    <x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D"/>
    <n v="1445921940"/>
    <n v="1444699549"/>
    <b v="0"/>
    <n v="35"/>
    <b v="1"/>
    <x v="14"/>
    <n v="50.66"/>
    <x v="0"/>
    <x v="4"/>
    <x v="14"/>
  </r>
  <r>
    <n v="2118"/>
    <s v="PORCHES. vs. THE U.S.A."/>
    <s v="PORCHES.  and Documentarians tour from New York to San Francisco and back."/>
    <n v="1000"/>
    <n v="1346.11"/>
    <n v="135"/>
    <x v="0"/>
    <s v="USD"/>
    <n v="1311538136"/>
    <n v="1308946136"/>
    <b v="0"/>
    <n v="17"/>
    <b v="1"/>
    <x v="14"/>
    <n v="79.180000000000007"/>
    <x v="0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s v="USD"/>
    <n v="1345086445"/>
    <n v="1342494445"/>
    <b v="0"/>
    <n v="22"/>
    <b v="1"/>
    <x v="14"/>
    <n v="91.59"/>
    <x v="0"/>
    <x v="4"/>
    <x v="14"/>
  </r>
  <r>
    <n v="2120"/>
    <s v="Hearty Har Full Length Album"/>
    <s v="&lt;3_x000a_Coming in from outer space. Help Hearty Har record their 1st album!!"/>
    <n v="8000"/>
    <n v="8070.43"/>
    <n v="101"/>
    <x v="0"/>
    <s v="USD"/>
    <n v="1388617736"/>
    <n v="1384384136"/>
    <b v="0"/>
    <n v="69"/>
    <b v="1"/>
    <x v="14"/>
    <n v="116.96"/>
    <x v="0"/>
    <x v="4"/>
    <x v="14"/>
  </r>
  <r>
    <n v="2121"/>
    <s v="Legend of Decay"/>
    <s v="Join us on an epic journey to discover a millennia old secret which will change the world forever."/>
    <n v="50000"/>
    <n v="284"/>
    <n v="1"/>
    <x v="16"/>
    <s v="CHF"/>
    <n v="1484156948"/>
    <n v="1481564948"/>
    <b v="0"/>
    <n v="10"/>
    <b v="0"/>
    <x v="17"/>
    <n v="28.4"/>
    <x v="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14"/>
    <s v="MXN"/>
    <n v="1483773169"/>
    <n v="1481181169"/>
    <b v="0"/>
    <n v="3"/>
    <b v="0"/>
    <x v="17"/>
    <n v="103.33"/>
    <x v="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s v="USD"/>
    <n v="1268636340"/>
    <n v="1263982307"/>
    <b v="0"/>
    <n v="5"/>
    <b v="0"/>
    <x v="17"/>
    <n v="10"/>
    <x v="2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0"/>
    <s v="USD"/>
    <n v="1291093200"/>
    <n v="1286930435"/>
    <b v="0"/>
    <n v="5"/>
    <b v="0"/>
    <x v="17"/>
    <n v="23"/>
    <x v="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s v="USD"/>
    <n v="1438734833"/>
    <n v="1436142833"/>
    <b v="0"/>
    <n v="27"/>
    <b v="0"/>
    <x v="17"/>
    <n v="31.56"/>
    <x v="2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0"/>
    <s v="USD"/>
    <n v="1418080887"/>
    <n v="1415488887"/>
    <b v="0"/>
    <n v="2"/>
    <b v="0"/>
    <x v="17"/>
    <n v="5"/>
    <x v="2"/>
    <x v="6"/>
    <x v="17"/>
  </r>
  <r>
    <n v="2127"/>
    <s v="Three Monkeys - Part 1: Into the Abyss"/>
    <s v="Three Monkeys is an audio adventure game for PC."/>
    <n v="28000"/>
    <n v="8076"/>
    <n v="29"/>
    <x v="1"/>
    <s v="GBP"/>
    <n v="1426158463"/>
    <n v="1423570063"/>
    <b v="0"/>
    <n v="236"/>
    <b v="0"/>
    <x v="17"/>
    <n v="34.22"/>
    <x v="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5"/>
    <s v="CAD"/>
    <n v="1411324369"/>
    <n v="1406140369"/>
    <b v="0"/>
    <n v="1"/>
    <b v="0"/>
    <x v="17"/>
    <n v="25"/>
    <x v="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s v="USD"/>
    <n v="1457570100"/>
    <n v="1454978100"/>
    <b v="0"/>
    <n v="12"/>
    <b v="0"/>
    <x v="17"/>
    <n v="19.670000000000002"/>
    <x v="2"/>
    <x v="6"/>
    <x v="17"/>
  </r>
  <r>
    <n v="2130"/>
    <s v="Wondrous Adventures: A Kid's Game"/>
    <s v="You are the hero tasked to save your home from the villainous Sanword."/>
    <n v="42000"/>
    <n v="85"/>
    <n v="0"/>
    <x v="0"/>
    <s v="USD"/>
    <n v="1408154663"/>
    <n v="1405130663"/>
    <b v="0"/>
    <n v="4"/>
    <b v="0"/>
    <x v="17"/>
    <n v="21.25"/>
    <x v="2"/>
    <x v="6"/>
    <x v="17"/>
  </r>
  <r>
    <n v="2131"/>
    <s v="Scout's Honor"/>
    <s v="From frightened girl to empowered woman, Scout's Honor is a tale about facing your fears and overcoming odds."/>
    <n v="500"/>
    <n v="25"/>
    <n v="5"/>
    <x v="0"/>
    <s v="USD"/>
    <n v="1436677091"/>
    <n v="1434085091"/>
    <b v="0"/>
    <n v="3"/>
    <b v="0"/>
    <x v="17"/>
    <n v="8.33"/>
    <x v="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s v="USD"/>
    <n v="1391427692"/>
    <n v="1388835692"/>
    <b v="0"/>
    <n v="99"/>
    <b v="0"/>
    <x v="17"/>
    <n v="21.34"/>
    <x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s v="USD"/>
    <n v="1303628340"/>
    <n v="1300328399"/>
    <b v="0"/>
    <n v="3"/>
    <b v="0"/>
    <x v="17"/>
    <n v="5.33"/>
    <x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0"/>
    <s v="USD"/>
    <n v="1367097391"/>
    <n v="1364505391"/>
    <b v="0"/>
    <n v="3"/>
    <b v="0"/>
    <x v="17"/>
    <n v="34.67"/>
    <x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s v="USD"/>
    <n v="1349392033"/>
    <n v="1346800033"/>
    <b v="0"/>
    <n v="22"/>
    <b v="0"/>
    <x v="17"/>
    <n v="21.73"/>
    <x v="2"/>
    <x v="6"/>
    <x v="17"/>
  </r>
  <r>
    <n v="2136"/>
    <s v="Dark Paradise"/>
    <s v="A dark and twisted game with physiological madness and corruption as a man becomes the ultimate bio weapon."/>
    <n v="80000"/>
    <n v="47.69"/>
    <n v="0"/>
    <x v="0"/>
    <s v="USD"/>
    <n v="1382184786"/>
    <n v="1379592786"/>
    <b v="0"/>
    <n v="4"/>
    <b v="0"/>
    <x v="17"/>
    <n v="11.92"/>
    <x v="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5"/>
    <s v="CAD"/>
    <n v="1417804229"/>
    <n v="1415212229"/>
    <b v="0"/>
    <n v="534"/>
    <b v="0"/>
    <x v="17"/>
    <n v="26.6"/>
    <x v="2"/>
    <x v="6"/>
    <x v="17"/>
  </r>
  <r>
    <n v="2138"/>
    <s v="Tales Of Tameria - Dawning Light"/>
    <s v="A game with a mixture of a few genres from RPG, Simulation and to adventure elements."/>
    <n v="1000"/>
    <n v="128"/>
    <n v="13"/>
    <x v="1"/>
    <s v="GBP"/>
    <n v="1383959939"/>
    <n v="1381364339"/>
    <b v="0"/>
    <n v="12"/>
    <b v="0"/>
    <x v="17"/>
    <n v="10.67"/>
    <x v="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0"/>
    <s v="USD"/>
    <n v="1478196008"/>
    <n v="1475604008"/>
    <b v="0"/>
    <n v="56"/>
    <b v="0"/>
    <x v="17"/>
    <n v="29.04"/>
    <x v="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s v="USD"/>
    <n v="1357934424"/>
    <n v="1355342424"/>
    <b v="0"/>
    <n v="11"/>
    <b v="0"/>
    <x v="17"/>
    <n v="50.91"/>
    <x v="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s v="USD"/>
    <n v="1415947159"/>
    <n v="1413351559"/>
    <b v="0"/>
    <n v="0"/>
    <b v="0"/>
    <x v="17"/>
    <s v="N/A"/>
    <x v="2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2"/>
    <s v="EUR"/>
    <n v="1451494210"/>
    <n v="1449075010"/>
    <b v="0"/>
    <n v="12"/>
    <b v="0"/>
    <x v="17"/>
    <n v="50.08"/>
    <x v="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s v="USD"/>
    <n v="1279738800"/>
    <n v="1275599812"/>
    <b v="0"/>
    <n v="5"/>
    <b v="0"/>
    <x v="17"/>
    <n v="45"/>
    <x v="2"/>
    <x v="6"/>
    <x v="17"/>
  </r>
  <r>
    <n v="2144"/>
    <s v="Project Starborn"/>
    <s v="A thousand community-built sandbox games (and more!) with a fully-customizable game engine."/>
    <n v="35500"/>
    <n v="607"/>
    <n v="2"/>
    <x v="0"/>
    <s v="USD"/>
    <n v="1379164040"/>
    <n v="1376399240"/>
    <b v="0"/>
    <n v="24"/>
    <b v="0"/>
    <x v="17"/>
    <n v="25.29"/>
    <x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s v="USD"/>
    <n v="1385534514"/>
    <n v="1382938914"/>
    <b v="0"/>
    <n v="89"/>
    <b v="0"/>
    <x v="17"/>
    <n v="51.29"/>
    <x v="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s v="USD"/>
    <n v="1455207510"/>
    <n v="1453997910"/>
    <b v="0"/>
    <n v="1"/>
    <b v="0"/>
    <x v="17"/>
    <n v="1"/>
    <x v="2"/>
    <x v="6"/>
    <x v="17"/>
  </r>
  <r>
    <n v="2147"/>
    <s v="Johnny Rocketfingers 3"/>
    <s v="A Point and Click Adventure on Steroids."/>
    <n v="390000"/>
    <n v="2716"/>
    <n v="1"/>
    <x v="0"/>
    <s v="USD"/>
    <n v="1416125148"/>
    <n v="1413356748"/>
    <b v="0"/>
    <n v="55"/>
    <b v="0"/>
    <x v="17"/>
    <n v="49.38"/>
    <x v="2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1"/>
    <s v="GBP"/>
    <n v="1427992582"/>
    <n v="1425404182"/>
    <b v="0"/>
    <n v="2"/>
    <b v="0"/>
    <x v="17"/>
    <n v="1"/>
    <x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s v="USD"/>
    <n v="1280534400"/>
    <n v="1277512556"/>
    <b v="0"/>
    <n v="0"/>
    <b v="0"/>
    <x v="17"/>
    <s v="N/A"/>
    <x v="2"/>
    <x v="6"/>
    <x v="17"/>
  </r>
  <r>
    <n v="2150"/>
    <s v="The Unknown Door"/>
    <s v="A pixel styled open world detective game."/>
    <n v="50000"/>
    <n v="405"/>
    <n v="1"/>
    <x v="10"/>
    <s v="NOK"/>
    <n v="1468392599"/>
    <n v="1465800599"/>
    <b v="0"/>
    <n v="4"/>
    <b v="0"/>
    <x v="17"/>
    <n v="101.25"/>
    <x v="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s v="USD"/>
    <n v="1467231614"/>
    <n v="1464639614"/>
    <b v="0"/>
    <n v="6"/>
    <b v="0"/>
    <x v="17"/>
    <n v="19.670000000000002"/>
    <x v="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0"/>
    <s v="USD"/>
    <n v="1394909909"/>
    <n v="1392321509"/>
    <b v="0"/>
    <n v="4"/>
    <b v="0"/>
    <x v="17"/>
    <n v="12.5"/>
    <x v="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0"/>
    <s v="USD"/>
    <n v="1420876740"/>
    <n v="1417470718"/>
    <b v="0"/>
    <n v="4"/>
    <b v="0"/>
    <x v="17"/>
    <n v="8.5"/>
    <x v="2"/>
    <x v="6"/>
    <x v="17"/>
  </r>
  <r>
    <n v="2154"/>
    <s v="Demigods - Rise of the Children - Part 1 (Design)"/>
    <s v="A Real Time Strategy game based on Greek mythology in a fictional world."/>
    <n v="250"/>
    <n v="2"/>
    <n v="1"/>
    <x v="0"/>
    <s v="USD"/>
    <n v="1390921827"/>
    <n v="1389193827"/>
    <b v="0"/>
    <n v="2"/>
    <b v="0"/>
    <x v="17"/>
    <n v="1"/>
    <x v="2"/>
    <x v="6"/>
    <x v="17"/>
  </r>
  <r>
    <n v="2155"/>
    <s v="VoxelMaze"/>
    <s v="A Level Editor, Turned up to eleven. Infinite creativity in one package, solo or with up to 16 of your friends."/>
    <n v="5000"/>
    <n v="115"/>
    <n v="2"/>
    <x v="1"/>
    <s v="GBP"/>
    <n v="1459443385"/>
    <n v="1456854985"/>
    <b v="0"/>
    <n v="5"/>
    <b v="0"/>
    <x v="17"/>
    <n v="23"/>
    <x v="2"/>
    <x v="6"/>
    <x v="17"/>
  </r>
  <r>
    <n v="2156"/>
    <s v="Beyond Black Space"/>
    <s v="Captain and manage your ship along with your crew in this deep space adventure! (PC/Linux/Mac)"/>
    <n v="56000"/>
    <n v="1493"/>
    <n v="3"/>
    <x v="0"/>
    <s v="USD"/>
    <n v="1379363406"/>
    <n v="1375475406"/>
    <b v="0"/>
    <n v="83"/>
    <b v="0"/>
    <x v="17"/>
    <n v="17.989999999999998"/>
    <x v="2"/>
    <x v="6"/>
    <x v="17"/>
  </r>
  <r>
    <n v="2157"/>
    <s v="Nin"/>
    <s v="Gamers and 90's fans unite in this small tale of epic proportions!"/>
    <n v="75000"/>
    <n v="21144"/>
    <n v="28"/>
    <x v="0"/>
    <s v="USD"/>
    <n v="1482479940"/>
    <n v="1479684783"/>
    <b v="0"/>
    <n v="57"/>
    <b v="0"/>
    <x v="17"/>
    <n v="370.95"/>
    <x v="2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0"/>
    <s v="USD"/>
    <n v="1360009774"/>
    <n v="1356121774"/>
    <b v="0"/>
    <n v="311"/>
    <b v="0"/>
    <x v="17"/>
    <n v="63.57"/>
    <x v="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s v="USD"/>
    <n v="1310837574"/>
    <n v="1308245574"/>
    <b v="0"/>
    <n v="2"/>
    <b v="0"/>
    <x v="17"/>
    <n v="13"/>
    <x v="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s v="USD"/>
    <n v="1337447105"/>
    <n v="1334855105"/>
    <b v="0"/>
    <n v="16"/>
    <b v="0"/>
    <x v="17"/>
    <n v="5.31"/>
    <x v="2"/>
    <x v="6"/>
    <x v="17"/>
  </r>
  <r>
    <n v="2161"/>
    <s v="CallMeGhost DEBUT ALBUM preorder!"/>
    <s v="We're trying to fund hard copies of our debut album!"/>
    <n v="400"/>
    <n v="463"/>
    <n v="116"/>
    <x v="0"/>
    <s v="USD"/>
    <n v="1443040059"/>
    <n v="1440448059"/>
    <b v="0"/>
    <n v="13"/>
    <b v="1"/>
    <x v="11"/>
    <n v="35.619999999999997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D"/>
    <n v="1406226191"/>
    <n v="1403547791"/>
    <b v="0"/>
    <n v="58"/>
    <b v="1"/>
    <x v="11"/>
    <n v="87.1"/>
    <x v="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D"/>
    <n v="1433735400"/>
    <n v="1429306520"/>
    <b v="0"/>
    <n v="44"/>
    <b v="1"/>
    <x v="11"/>
    <n v="75.11"/>
    <x v="0"/>
    <x v="4"/>
    <x v="11"/>
  </r>
  <r>
    <n v="2164"/>
    <s v="Rosaline debut record"/>
    <s v="South Florida roots country/rock outfit's long awaited debut record"/>
    <n v="5500"/>
    <n v="5645"/>
    <n v="103"/>
    <x v="0"/>
    <s v="USD"/>
    <n v="1466827140"/>
    <n v="1464196414"/>
    <b v="0"/>
    <n v="83"/>
    <b v="1"/>
    <x v="11"/>
    <n v="68.010000000000005"/>
    <x v="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6"/>
    <s v="EUR"/>
    <n v="1460127635"/>
    <n v="1457539235"/>
    <b v="0"/>
    <n v="117"/>
    <b v="1"/>
    <x v="11"/>
    <n v="29.62"/>
    <x v="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D"/>
    <n v="1417813618"/>
    <n v="1413922018"/>
    <b v="0"/>
    <n v="32"/>
    <b v="1"/>
    <x v="11"/>
    <n v="91.63"/>
    <x v="0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s v="USD"/>
    <n v="1347672937"/>
    <n v="1346463337"/>
    <b v="0"/>
    <n v="8"/>
    <b v="1"/>
    <x v="11"/>
    <n v="22.5"/>
    <x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D"/>
    <n v="1486702800"/>
    <n v="1484058261"/>
    <b v="0"/>
    <n v="340"/>
    <b v="1"/>
    <x v="11"/>
    <n v="64.37"/>
    <x v="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D"/>
    <n v="1488473351"/>
    <n v="1488214151"/>
    <b v="0"/>
    <n v="7"/>
    <b v="1"/>
    <x v="11"/>
    <n v="21.86"/>
    <x v="0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s v="USD"/>
    <n v="1440266422"/>
    <n v="1436810422"/>
    <b v="0"/>
    <n v="19"/>
    <b v="1"/>
    <x v="11"/>
    <n v="33.32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s v="USD"/>
    <n v="1434949200"/>
    <n v="1431903495"/>
    <b v="0"/>
    <n v="47"/>
    <b v="1"/>
    <x v="11"/>
    <n v="90.28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D"/>
    <n v="1429365320"/>
    <n v="1426773320"/>
    <b v="0"/>
    <n v="13"/>
    <b v="1"/>
    <x v="11"/>
    <n v="76.92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D"/>
    <n v="1378785540"/>
    <n v="1376066243"/>
    <b v="0"/>
    <n v="90"/>
    <b v="1"/>
    <x v="11"/>
    <n v="59.23"/>
    <x v="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s v="GBP"/>
    <n v="1462453307"/>
    <n v="1459861307"/>
    <b v="0"/>
    <n v="63"/>
    <b v="1"/>
    <x v="11"/>
    <n v="65.38"/>
    <x v="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D"/>
    <n v="1469059986"/>
    <n v="1468455186"/>
    <b v="0"/>
    <n v="26"/>
    <b v="1"/>
    <x v="11"/>
    <n v="67.31"/>
    <x v="0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D"/>
    <n v="1430579509"/>
    <n v="1427987509"/>
    <b v="0"/>
    <n v="71"/>
    <b v="1"/>
    <x v="11"/>
    <n v="88.75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D"/>
    <n v="1465192867"/>
    <n v="1463032867"/>
    <b v="0"/>
    <n v="38"/>
    <b v="1"/>
    <x v="11"/>
    <n v="65.87"/>
    <x v="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D"/>
    <n v="1484752597"/>
    <n v="1482160597"/>
    <b v="0"/>
    <n v="859"/>
    <b v="1"/>
    <x v="11"/>
    <n v="40.35"/>
    <x v="0"/>
    <x v="4"/>
    <x v="11"/>
  </r>
  <r>
    <n v="2179"/>
    <s v="Woodhouse EP"/>
    <s v="Woodhouse is making an EP!  If you are a fan of whiskey and loud guitars, contribute to the cause!"/>
    <n v="1000"/>
    <n v="1614"/>
    <n v="161"/>
    <x v="0"/>
    <s v="USD"/>
    <n v="1428725192"/>
    <n v="1426133192"/>
    <b v="0"/>
    <n v="21"/>
    <b v="1"/>
    <x v="11"/>
    <n v="76.86"/>
    <x v="0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s v="USD"/>
    <n v="1447434268"/>
    <n v="1443801868"/>
    <b v="0"/>
    <n v="78"/>
    <b v="1"/>
    <x v="11"/>
    <n v="68.709999999999994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D"/>
    <n v="1487635653"/>
    <n v="1486426053"/>
    <b v="0"/>
    <n v="53"/>
    <b v="1"/>
    <x v="32"/>
    <n v="57.77"/>
    <x v="0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5"/>
    <s v="CAD"/>
    <n v="1412285825"/>
    <n v="1409261825"/>
    <b v="0"/>
    <n v="356"/>
    <b v="1"/>
    <x v="32"/>
    <n v="44.17"/>
    <x v="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D"/>
    <n v="1486616400"/>
    <n v="1484037977"/>
    <b v="0"/>
    <n v="279"/>
    <b v="1"/>
    <x v="32"/>
    <n v="31.57"/>
    <x v="0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D"/>
    <n v="1453737600"/>
    <n v="1452530041"/>
    <b v="1"/>
    <n v="266"/>
    <b v="1"/>
    <x v="32"/>
    <n v="107.05"/>
    <x v="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s v="GBP"/>
    <n v="1364286239"/>
    <n v="1360830239"/>
    <b v="0"/>
    <n v="623"/>
    <b v="1"/>
    <x v="32"/>
    <n v="149.03"/>
    <x v="0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s v="USD"/>
    <n v="1473213600"/>
    <n v="1470062743"/>
    <b v="0"/>
    <n v="392"/>
    <b v="1"/>
    <x v="32"/>
    <n v="55.96"/>
    <x v="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D"/>
    <n v="1428033540"/>
    <n v="1425531666"/>
    <b v="1"/>
    <n v="3562"/>
    <b v="1"/>
    <x v="32"/>
    <n v="56.97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s v="AUD"/>
    <n v="1477414800"/>
    <n v="1474380241"/>
    <b v="0"/>
    <n v="514"/>
    <b v="1"/>
    <x v="32"/>
    <n v="44.06"/>
    <x v="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s v="GBP"/>
    <n v="1461276000"/>
    <n v="1460055300"/>
    <b v="0"/>
    <n v="88"/>
    <b v="1"/>
    <x v="32"/>
    <n v="68.63"/>
    <x v="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D"/>
    <n v="1458716340"/>
    <n v="1455721204"/>
    <b v="0"/>
    <n v="537"/>
    <b v="1"/>
    <x v="32"/>
    <n v="65.319999999999993"/>
    <x v="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s v="GBP"/>
    <n v="1487102427"/>
    <n v="1486065627"/>
    <b v="0"/>
    <n v="25"/>
    <b v="1"/>
    <x v="32"/>
    <n v="35.92"/>
    <x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s v="GBP"/>
    <n v="1481842800"/>
    <n v="1479414344"/>
    <b v="0"/>
    <n v="3238"/>
    <b v="1"/>
    <x v="32"/>
    <n v="40.07"/>
    <x v="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D"/>
    <n v="1479704340"/>
    <n v="1477043072"/>
    <b v="0"/>
    <n v="897"/>
    <b v="1"/>
    <x v="32"/>
    <n v="75.650000000000006"/>
    <x v="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D"/>
    <n v="1459012290"/>
    <n v="1456423890"/>
    <b v="0"/>
    <n v="878"/>
    <b v="1"/>
    <x v="32"/>
    <n v="61.2"/>
    <x v="0"/>
    <x v="6"/>
    <x v="32"/>
  </r>
  <r>
    <n v="2195"/>
    <s v="Purgatoria: City of Angels"/>
    <s v="A gritty, noir tabletop RPG with a fast-paced combo-based battle system."/>
    <n v="4600"/>
    <n v="5535"/>
    <n v="120"/>
    <x v="0"/>
    <s v="USD"/>
    <n v="1439317900"/>
    <n v="1436725900"/>
    <b v="0"/>
    <n v="115"/>
    <b v="1"/>
    <x v="32"/>
    <n v="48.13"/>
    <x v="0"/>
    <x v="6"/>
    <x v="32"/>
  </r>
  <r>
    <n v="2196"/>
    <s v="LACORSA Grand Prix Game (relaunch)"/>
    <s v="Race your friends in style with this classic Grand Prix game."/>
    <n v="14000"/>
    <n v="15937"/>
    <n v="114"/>
    <x v="0"/>
    <s v="USD"/>
    <n v="1480662000"/>
    <n v="1478000502"/>
    <b v="0"/>
    <n v="234"/>
    <b v="1"/>
    <x v="32"/>
    <n v="68.11"/>
    <x v="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D"/>
    <n v="1425132059"/>
    <n v="1422540059"/>
    <b v="0"/>
    <n v="4330"/>
    <b v="1"/>
    <x v="32"/>
    <n v="65.89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D"/>
    <n v="1447507200"/>
    <n v="1444911600"/>
    <b v="0"/>
    <n v="651"/>
    <b v="1"/>
    <x v="32"/>
    <n v="81.650000000000006"/>
    <x v="0"/>
    <x v="6"/>
    <x v="32"/>
  </r>
  <r>
    <n v="2199"/>
    <s v="Decadolo. Flip it!"/>
    <s v="A new strategic board game designed to flip out your opponent."/>
    <n v="9000"/>
    <n v="13228"/>
    <n v="147"/>
    <x v="17"/>
    <s v="EUR"/>
    <n v="1444903198"/>
    <n v="1442311198"/>
    <b v="1"/>
    <n v="251"/>
    <b v="1"/>
    <x v="32"/>
    <n v="52.7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s v="GBP"/>
    <n v="1436151600"/>
    <n v="1433775668"/>
    <b v="0"/>
    <n v="263"/>
    <b v="1"/>
    <x v="32"/>
    <n v="41.23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s v="GBP"/>
    <n v="1358367565"/>
    <n v="1357157965"/>
    <b v="0"/>
    <n v="28"/>
    <b v="1"/>
    <x v="15"/>
    <n v="15.04"/>
    <x v="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D"/>
    <n v="1351801368"/>
    <n v="1349209368"/>
    <b v="0"/>
    <n v="721"/>
    <b v="1"/>
    <x v="15"/>
    <n v="39.07"/>
    <x v="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5"/>
    <s v="CAD"/>
    <n v="1443127082"/>
    <n v="1440535082"/>
    <b v="0"/>
    <n v="50"/>
    <b v="1"/>
    <x v="15"/>
    <n v="43.82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D"/>
    <n v="1362814119"/>
    <n v="1360222119"/>
    <b v="0"/>
    <n v="73"/>
    <b v="1"/>
    <x v="15"/>
    <n v="27.3"/>
    <x v="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D"/>
    <n v="1338579789"/>
    <n v="1335987789"/>
    <b v="0"/>
    <n v="27"/>
    <b v="1"/>
    <x v="15"/>
    <n v="42.22"/>
    <x v="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D"/>
    <n v="1334556624"/>
    <n v="1333001424"/>
    <b v="0"/>
    <n v="34"/>
    <b v="1"/>
    <x v="15"/>
    <n v="33.24"/>
    <x v="0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D"/>
    <n v="1384580373"/>
    <n v="1381984773"/>
    <b v="0"/>
    <n v="7"/>
    <b v="1"/>
    <x v="15"/>
    <n v="285.70999999999998"/>
    <x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D"/>
    <n v="1333771200"/>
    <n v="1328649026"/>
    <b v="0"/>
    <n v="24"/>
    <b v="1"/>
    <x v="15"/>
    <n v="42.33"/>
    <x v="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s v="GBP"/>
    <n v="1397516400"/>
    <n v="1396524644"/>
    <b v="0"/>
    <n v="15"/>
    <b v="1"/>
    <x v="15"/>
    <n v="50.27"/>
    <x v="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D"/>
    <n v="1334424960"/>
    <n v="1329442510"/>
    <b v="0"/>
    <n v="72"/>
    <b v="1"/>
    <x v="15"/>
    <n v="61.9"/>
    <x v="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D"/>
    <n v="1397113140"/>
    <n v="1395168625"/>
    <b v="0"/>
    <n v="120"/>
    <b v="1"/>
    <x v="15"/>
    <n v="40.75"/>
    <x v="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D"/>
    <n v="1383526800"/>
    <n v="1380650177"/>
    <b v="0"/>
    <n v="123"/>
    <b v="1"/>
    <x v="15"/>
    <n v="55.8"/>
    <x v="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D"/>
    <n v="1431719379"/>
    <n v="1429127379"/>
    <b v="0"/>
    <n v="1"/>
    <b v="1"/>
    <x v="15"/>
    <n v="10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D"/>
    <n v="1391713248"/>
    <n v="1389121248"/>
    <b v="0"/>
    <n v="24"/>
    <b v="1"/>
    <x v="15"/>
    <n v="73.13"/>
    <x v="0"/>
    <x v="4"/>
    <x v="15"/>
  </r>
  <r>
    <n v="2215"/>
    <s v="&quot;Something to See, Not to Say&quot; - Anemometer's First EP Album"/>
    <s v="Ambient Electro Grind-fest!"/>
    <n v="550"/>
    <n v="860"/>
    <n v="156"/>
    <x v="0"/>
    <s v="USD"/>
    <n v="1331621940"/>
    <n v="1329671572"/>
    <b v="0"/>
    <n v="33"/>
    <b v="1"/>
    <x v="15"/>
    <n v="26.06"/>
    <x v="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D"/>
    <n v="1437674545"/>
    <n v="1436464945"/>
    <b v="0"/>
    <n v="14"/>
    <b v="1"/>
    <x v="15"/>
    <n v="22.64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D"/>
    <n v="1446451200"/>
    <n v="1445539113"/>
    <b v="0"/>
    <n v="9"/>
    <b v="1"/>
    <x v="15"/>
    <n v="47.22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D"/>
    <n v="1346198400"/>
    <n v="1344281383"/>
    <b v="0"/>
    <n v="76"/>
    <b v="1"/>
    <x v="15"/>
    <n v="32.32"/>
    <x v="0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s v="USD"/>
    <n v="1440004512"/>
    <n v="1437412512"/>
    <b v="0"/>
    <n v="19"/>
    <b v="1"/>
    <x v="15"/>
    <n v="53.42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D"/>
    <n v="1374888436"/>
    <n v="1372296436"/>
    <b v="0"/>
    <n v="69"/>
    <b v="1"/>
    <x v="15"/>
    <n v="51.3"/>
    <x v="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D"/>
    <n v="1461369600"/>
    <n v="1458748809"/>
    <b v="0"/>
    <n v="218"/>
    <b v="1"/>
    <x v="32"/>
    <n v="37.200000000000003"/>
    <x v="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D"/>
    <n v="1327776847"/>
    <n v="1325184847"/>
    <b v="0"/>
    <n v="30"/>
    <b v="1"/>
    <x v="32"/>
    <n v="27.1"/>
    <x v="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5"/>
    <s v="CAD"/>
    <n v="1435418568"/>
    <n v="1432826568"/>
    <b v="0"/>
    <n v="100"/>
    <b v="1"/>
    <x v="32"/>
    <n v="206.31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D"/>
    <n v="1477767600"/>
    <n v="1475337675"/>
    <b v="0"/>
    <n v="296"/>
    <b v="1"/>
    <x v="32"/>
    <n v="82.15"/>
    <x v="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s v="GBP"/>
    <n v="1411326015"/>
    <n v="1408734015"/>
    <b v="0"/>
    <n v="1204"/>
    <b v="1"/>
    <x v="32"/>
    <n v="164.8"/>
    <x v="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D"/>
    <n v="1455253140"/>
    <n v="1452625822"/>
    <b v="0"/>
    <n v="321"/>
    <b v="1"/>
    <x v="32"/>
    <n v="60.82"/>
    <x v="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s v="GBP"/>
    <n v="1384374155"/>
    <n v="1381778555"/>
    <b v="0"/>
    <n v="301"/>
    <b v="1"/>
    <x v="32"/>
    <n v="67.97"/>
    <x v="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2"/>
    <s v="EUR"/>
    <n v="1439707236"/>
    <n v="1437115236"/>
    <b v="0"/>
    <n v="144"/>
    <b v="1"/>
    <x v="32"/>
    <n v="81.56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D"/>
    <n v="1378180800"/>
    <n v="1375113391"/>
    <b v="0"/>
    <n v="539"/>
    <b v="1"/>
    <x v="32"/>
    <n v="25.43"/>
    <x v="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D"/>
    <n v="1398460127"/>
    <n v="1395868127"/>
    <b v="0"/>
    <n v="498"/>
    <b v="1"/>
    <x v="32"/>
    <n v="21.5"/>
    <x v="0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s v="USD"/>
    <n v="1372136400"/>
    <n v="1369864301"/>
    <b v="0"/>
    <n v="1113"/>
    <b v="1"/>
    <x v="32"/>
    <n v="27.23"/>
    <x v="0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D"/>
    <n v="1405738800"/>
    <n v="1402945408"/>
    <b v="0"/>
    <n v="988"/>
    <b v="1"/>
    <x v="32"/>
    <n v="25.09"/>
    <x v="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s v="GBP"/>
    <n v="1450051200"/>
    <n v="1448269539"/>
    <b v="0"/>
    <n v="391"/>
    <b v="1"/>
    <x v="32"/>
    <n v="21.23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D"/>
    <n v="1483645647"/>
    <n v="1481053647"/>
    <b v="0"/>
    <n v="28"/>
    <b v="1"/>
    <x v="32"/>
    <n v="41.61"/>
    <x v="0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5"/>
    <s v="CAD"/>
    <n v="1427585511"/>
    <n v="1424997111"/>
    <b v="0"/>
    <n v="147"/>
    <b v="1"/>
    <x v="32"/>
    <n v="135.59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D"/>
    <n v="1454338123"/>
    <n v="1451746123"/>
    <b v="0"/>
    <n v="680"/>
    <b v="1"/>
    <x v="32"/>
    <n v="22.12"/>
    <x v="0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D"/>
    <n v="1415779140"/>
    <n v="1412294683"/>
    <b v="0"/>
    <n v="983"/>
    <b v="1"/>
    <x v="32"/>
    <n v="64.63"/>
    <x v="0"/>
    <x v="6"/>
    <x v="32"/>
  </r>
  <r>
    <n v="2238"/>
    <s v="28mm Fantasy Miniature range Feral Orcs!"/>
    <s v="28mm Fantasy Miniature Range in leadfree white metal: Orcs, wolves and more."/>
    <n v="4000"/>
    <n v="5496"/>
    <n v="137"/>
    <x v="12"/>
    <s v="EUR"/>
    <n v="1489157716"/>
    <n v="1486565716"/>
    <b v="0"/>
    <n v="79"/>
    <b v="1"/>
    <x v="32"/>
    <n v="69.569999999999993"/>
    <x v="0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s v="USD"/>
    <n v="1385870520"/>
    <n v="1382742014"/>
    <b v="0"/>
    <n v="426"/>
    <b v="1"/>
    <x v="32"/>
    <n v="75.13"/>
    <x v="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D"/>
    <n v="1461354544"/>
    <n v="1458762544"/>
    <b v="0"/>
    <n v="96"/>
    <b v="1"/>
    <x v="32"/>
    <n v="140.97999999999999"/>
    <x v="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s v="GBP"/>
    <n v="1488484300"/>
    <n v="1485892300"/>
    <b v="0"/>
    <n v="163"/>
    <b v="1"/>
    <x v="32"/>
    <n v="49.47"/>
    <x v="0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s v="USD"/>
    <n v="1385521320"/>
    <n v="1382449733"/>
    <b v="0"/>
    <n v="2525"/>
    <b v="1"/>
    <x v="32"/>
    <n v="53.87"/>
    <x v="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D"/>
    <n v="1489374000"/>
    <n v="1488823290"/>
    <b v="0"/>
    <n v="2035"/>
    <b v="1"/>
    <x v="32"/>
    <n v="4.57"/>
    <x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D"/>
    <n v="1476649800"/>
    <n v="1475609946"/>
    <b v="0"/>
    <n v="290"/>
    <b v="1"/>
    <x v="32"/>
    <n v="65"/>
    <x v="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D"/>
    <n v="1393005600"/>
    <n v="1390323617"/>
    <b v="0"/>
    <n v="1980"/>
    <b v="1"/>
    <x v="32"/>
    <n v="53.48"/>
    <x v="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s v="GBP"/>
    <n v="1441393210"/>
    <n v="1438801210"/>
    <b v="0"/>
    <n v="57"/>
    <b v="1"/>
    <x v="32"/>
    <n v="43.91"/>
    <x v="0"/>
    <x v="6"/>
    <x v="32"/>
  </r>
  <r>
    <n v="2247"/>
    <s v="Foragers"/>
    <s v="Take on the role of an ancient forager in this fun strategy game from the designer of Biblios."/>
    <n v="18500"/>
    <n v="19324"/>
    <n v="104"/>
    <x v="0"/>
    <s v="USD"/>
    <n v="1438185565"/>
    <n v="1436975965"/>
    <b v="0"/>
    <n v="380"/>
    <b v="1"/>
    <x v="32"/>
    <n v="50.85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s v="GBP"/>
    <n v="1481749278"/>
    <n v="1479157278"/>
    <b v="0"/>
    <n v="128"/>
    <b v="1"/>
    <x v="32"/>
    <n v="58.63"/>
    <x v="0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s v="USD"/>
    <n v="1364917965"/>
    <n v="1362329565"/>
    <b v="0"/>
    <n v="180"/>
    <b v="1"/>
    <x v="32"/>
    <n v="32.82"/>
    <x v="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D"/>
    <n v="1480727273"/>
    <n v="1478131673"/>
    <b v="0"/>
    <n v="571"/>
    <b v="1"/>
    <x v="32"/>
    <n v="426.93"/>
    <x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D"/>
    <n v="1408177077"/>
    <n v="1406362677"/>
    <b v="0"/>
    <n v="480"/>
    <b v="1"/>
    <x v="32"/>
    <n v="23.81"/>
    <x v="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3"/>
    <s v="EUR"/>
    <n v="1470469938"/>
    <n v="1469173938"/>
    <b v="0"/>
    <n v="249"/>
    <b v="1"/>
    <x v="32"/>
    <n v="98.41"/>
    <x v="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D"/>
    <n v="1447862947"/>
    <n v="1445267347"/>
    <b v="0"/>
    <n v="84"/>
    <b v="1"/>
    <x v="32"/>
    <n v="107.32"/>
    <x v="0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s v="USD"/>
    <n v="1485271968"/>
    <n v="1484667168"/>
    <b v="0"/>
    <n v="197"/>
    <b v="1"/>
    <x v="32"/>
    <n v="11.67"/>
    <x v="0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s v="USD"/>
    <n v="1462661451"/>
    <n v="1460069451"/>
    <b v="0"/>
    <n v="271"/>
    <b v="1"/>
    <x v="32"/>
    <n v="41.78"/>
    <x v="0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1"/>
    <s v="GBP"/>
    <n v="1479811846"/>
    <n v="1478602246"/>
    <b v="0"/>
    <n v="50"/>
    <b v="1"/>
    <x v="32"/>
    <n v="21.38"/>
    <x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s v="GBP"/>
    <n v="1466377200"/>
    <n v="1463351329"/>
    <b v="0"/>
    <n v="169"/>
    <b v="1"/>
    <x v="32"/>
    <n v="94.1"/>
    <x v="0"/>
    <x v="6"/>
    <x v="32"/>
  </r>
  <r>
    <n v="2258"/>
    <s v="A Sundered World"/>
    <s v="A Dungeon World campaign setting that takes place after the end of the worlds."/>
    <n v="2200"/>
    <n v="3223"/>
    <n v="147"/>
    <x v="0"/>
    <s v="USD"/>
    <n v="1434045687"/>
    <n v="1431453687"/>
    <b v="0"/>
    <n v="205"/>
    <b v="1"/>
    <x v="32"/>
    <n v="15.72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s v="GBP"/>
    <n v="1481224736"/>
    <n v="1480360736"/>
    <b v="0"/>
    <n v="206"/>
    <b v="1"/>
    <x v="32"/>
    <n v="90.64"/>
    <x v="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D"/>
    <n v="1395876250"/>
    <n v="1393287850"/>
    <b v="0"/>
    <n v="84"/>
    <b v="1"/>
    <x v="32"/>
    <n v="97.3"/>
    <x v="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s v="AUD"/>
    <n v="1487093020"/>
    <n v="1485278620"/>
    <b v="0"/>
    <n v="210"/>
    <b v="1"/>
    <x v="32"/>
    <n v="37.119999999999997"/>
    <x v="0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s v="USD"/>
    <n v="1416268800"/>
    <n v="1413295358"/>
    <b v="0"/>
    <n v="181"/>
    <b v="1"/>
    <x v="32"/>
    <n v="28.1"/>
    <x v="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11"/>
    <s v="SEK"/>
    <n v="1422734313"/>
    <n v="1420919913"/>
    <b v="0"/>
    <n v="60"/>
    <b v="1"/>
    <x v="32"/>
    <n v="144.43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D"/>
    <n v="1463972400"/>
    <n v="1462543114"/>
    <b v="0"/>
    <n v="445"/>
    <b v="1"/>
    <x v="32"/>
    <n v="24.27"/>
    <x v="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s v="GBP"/>
    <n v="1479846507"/>
    <n v="1479241707"/>
    <b v="0"/>
    <n v="17"/>
    <b v="1"/>
    <x v="32"/>
    <n v="35.119999999999997"/>
    <x v="0"/>
    <x v="6"/>
    <x v="32"/>
  </r>
  <r>
    <n v="2266"/>
    <s v="GOAT LORDS."/>
    <s v="Want to be LORD OF THE GOATS? Start building your herd using thievery, magic, bombs and mostly goats."/>
    <n v="1500"/>
    <n v="4804"/>
    <n v="320"/>
    <x v="0"/>
    <s v="USD"/>
    <n v="1461722400"/>
    <n v="1460235592"/>
    <b v="0"/>
    <n v="194"/>
    <b v="1"/>
    <x v="32"/>
    <n v="24.76"/>
    <x v="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D"/>
    <n v="1419123600"/>
    <n v="1416945297"/>
    <b v="0"/>
    <n v="404"/>
    <b v="1"/>
    <x v="32"/>
    <n v="188.38"/>
    <x v="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D"/>
    <n v="1489283915"/>
    <n v="1486691915"/>
    <b v="0"/>
    <n v="194"/>
    <b v="1"/>
    <x v="32"/>
    <n v="148.08000000000001"/>
    <x v="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D"/>
    <n v="1488862800"/>
    <n v="1486745663"/>
    <b v="0"/>
    <n v="902"/>
    <b v="1"/>
    <x v="32"/>
    <n v="49.93"/>
    <x v="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D"/>
    <n v="1484085540"/>
    <n v="1482353513"/>
    <b v="0"/>
    <n v="1670"/>
    <b v="1"/>
    <x v="32"/>
    <n v="107.82"/>
    <x v="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D"/>
    <n v="1481328004"/>
    <n v="1478736004"/>
    <b v="0"/>
    <n v="1328"/>
    <b v="1"/>
    <x v="32"/>
    <n v="42.63"/>
    <x v="0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s v="USD"/>
    <n v="1449506836"/>
    <n v="1446914836"/>
    <b v="0"/>
    <n v="944"/>
    <b v="1"/>
    <x v="32"/>
    <n v="14.37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5"/>
    <s v="CAD"/>
    <n v="1489320642"/>
    <n v="1487164242"/>
    <b v="0"/>
    <n v="147"/>
    <b v="1"/>
    <x v="32"/>
    <n v="37.479999999999997"/>
    <x v="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D"/>
    <n v="1393156857"/>
    <n v="1390564857"/>
    <b v="0"/>
    <n v="99"/>
    <b v="1"/>
    <x v="32"/>
    <n v="30.2"/>
    <x v="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s v="GBP"/>
    <n v="1419259679"/>
    <n v="1416667679"/>
    <b v="0"/>
    <n v="79"/>
    <b v="1"/>
    <x v="32"/>
    <n v="33.549999999999997"/>
    <x v="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D"/>
    <n v="1388936289"/>
    <n v="1386344289"/>
    <b v="0"/>
    <n v="75"/>
    <b v="1"/>
    <x v="32"/>
    <n v="64.75"/>
    <x v="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D"/>
    <n v="1330359423"/>
    <n v="1327767423"/>
    <b v="0"/>
    <n v="207"/>
    <b v="1"/>
    <x v="32"/>
    <n v="57.93"/>
    <x v="0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13"/>
    <s v="EUR"/>
    <n v="1451861940"/>
    <n v="1448902867"/>
    <b v="0"/>
    <n v="102"/>
    <b v="1"/>
    <x v="32"/>
    <n v="53.08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D"/>
    <n v="1423022400"/>
    <n v="1421436099"/>
    <b v="0"/>
    <n v="32"/>
    <b v="1"/>
    <x v="32"/>
    <n v="48.06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D"/>
    <n v="1442501991"/>
    <n v="1439909991"/>
    <b v="0"/>
    <n v="480"/>
    <b v="1"/>
    <x v="32"/>
    <n v="82.4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D"/>
    <n v="1311576600"/>
    <n v="1306219897"/>
    <b v="0"/>
    <n v="11"/>
    <b v="1"/>
    <x v="11"/>
    <n v="50.45"/>
    <x v="0"/>
    <x v="4"/>
    <x v="11"/>
  </r>
  <r>
    <n v="2282"/>
    <s v="Sage King's Debut Album"/>
    <s v="Sage King is recording his debut album and wants YOU to be a part of the creation process"/>
    <n v="750"/>
    <n v="1390"/>
    <n v="185"/>
    <x v="0"/>
    <s v="USD"/>
    <n v="1452744686"/>
    <n v="1447560686"/>
    <b v="0"/>
    <n v="12"/>
    <b v="1"/>
    <x v="11"/>
    <n v="115.83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D"/>
    <n v="1336528804"/>
    <n v="1331348404"/>
    <b v="0"/>
    <n v="48"/>
    <b v="1"/>
    <x v="11"/>
    <n v="63.03"/>
    <x v="0"/>
    <x v="4"/>
    <x v="11"/>
  </r>
  <r>
    <n v="2284"/>
    <s v="Make a record, write a song, take the Vinyl Skyway. "/>
    <s v="The Vinyl Skyway reunite to make a third album. "/>
    <n v="6000"/>
    <n v="6373.27"/>
    <n v="106"/>
    <x v="0"/>
    <s v="USD"/>
    <n v="1299902400"/>
    <n v="1297451245"/>
    <b v="0"/>
    <n v="59"/>
    <b v="1"/>
    <x v="11"/>
    <n v="108.02"/>
    <x v="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D"/>
    <n v="1340944043"/>
    <n v="1338352043"/>
    <b v="0"/>
    <n v="79"/>
    <b v="1"/>
    <x v="11"/>
    <n v="46.09"/>
    <x v="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D"/>
    <n v="1378439940"/>
    <n v="1376003254"/>
    <b v="0"/>
    <n v="14"/>
    <b v="1"/>
    <x v="11"/>
    <n v="107.21"/>
    <x v="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D"/>
    <n v="1403539260"/>
    <n v="1401724860"/>
    <b v="0"/>
    <n v="106"/>
    <b v="1"/>
    <x v="11"/>
    <n v="50.93"/>
    <x v="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D"/>
    <n v="1340733600"/>
    <n v="1339098689"/>
    <b v="0"/>
    <n v="25"/>
    <b v="1"/>
    <x v="11"/>
    <n v="40.04"/>
    <x v="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D"/>
    <n v="1386372120"/>
    <n v="1382659060"/>
    <b v="0"/>
    <n v="25"/>
    <b v="1"/>
    <x v="11"/>
    <n v="64.44"/>
    <x v="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D"/>
    <n v="1259686800"/>
    <n v="1252908330"/>
    <b v="0"/>
    <n v="29"/>
    <b v="1"/>
    <x v="11"/>
    <n v="53.83"/>
    <x v="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D"/>
    <n v="1335153600"/>
    <n v="1332199618"/>
    <b v="0"/>
    <n v="43"/>
    <b v="1"/>
    <x v="11"/>
    <n v="100.47"/>
    <x v="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D"/>
    <n v="1334767476"/>
    <n v="1332175476"/>
    <b v="0"/>
    <n v="46"/>
    <b v="1"/>
    <x v="11"/>
    <n v="46.63"/>
    <x v="0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s v="USD"/>
    <n v="1348545540"/>
    <n v="1346345999"/>
    <b v="0"/>
    <n v="27"/>
    <b v="1"/>
    <x v="11"/>
    <n v="34.07"/>
    <x v="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D"/>
    <n v="1358702480"/>
    <n v="1356110480"/>
    <b v="0"/>
    <n v="112"/>
    <b v="1"/>
    <x v="11"/>
    <n v="65.209999999999994"/>
    <x v="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D"/>
    <n v="1359240856"/>
    <n v="1356648856"/>
    <b v="0"/>
    <n v="34"/>
    <b v="1"/>
    <x v="11"/>
    <n v="44.21"/>
    <x v="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D"/>
    <n v="1330018426"/>
    <n v="1326994426"/>
    <b v="0"/>
    <n v="145"/>
    <b v="1"/>
    <x v="11"/>
    <n v="71.97"/>
    <x v="0"/>
    <x v="4"/>
    <x v="11"/>
  </r>
  <r>
    <n v="2297"/>
    <s v="Company Company: Debut EP"/>
    <s v="New Jersey Alternative Rock band COCO needs YOUR help self-releasing debut EP!"/>
    <n v="1000"/>
    <n v="1006"/>
    <n v="101"/>
    <x v="0"/>
    <s v="USD"/>
    <n v="1331697540"/>
    <n v="1328749249"/>
    <b v="0"/>
    <n v="19"/>
    <b v="1"/>
    <x v="11"/>
    <n v="52.95"/>
    <x v="0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s v="USD"/>
    <n v="1395861033"/>
    <n v="1393272633"/>
    <b v="0"/>
    <n v="288"/>
    <b v="1"/>
    <x v="11"/>
    <n v="109.45"/>
    <x v="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D"/>
    <n v="1296953209"/>
    <n v="1295657209"/>
    <b v="0"/>
    <n v="14"/>
    <b v="1"/>
    <x v="11"/>
    <n v="75.040000000000006"/>
    <x v="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D"/>
    <n v="1340904416"/>
    <n v="1339694816"/>
    <b v="0"/>
    <n v="7"/>
    <b v="1"/>
    <x v="11"/>
    <n v="115.71"/>
    <x v="0"/>
    <x v="4"/>
    <x v="11"/>
  </r>
  <r>
    <n v="2301"/>
    <s v="Time Crash"/>
    <s v="We are America's first trock band, and we're ready to bring you our first album!"/>
    <n v="5000"/>
    <n v="6680.22"/>
    <n v="134"/>
    <x v="0"/>
    <s v="USD"/>
    <n v="1371785496"/>
    <n v="1369193496"/>
    <b v="1"/>
    <n v="211"/>
    <b v="1"/>
    <x v="14"/>
    <n v="31.66"/>
    <x v="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D"/>
    <n v="1388473200"/>
    <n v="1385585434"/>
    <b v="1"/>
    <n v="85"/>
    <b v="1"/>
    <x v="14"/>
    <n v="46.18"/>
    <x v="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D"/>
    <n v="1323747596"/>
    <n v="1320287996"/>
    <b v="1"/>
    <n v="103"/>
    <b v="1"/>
    <x v="14"/>
    <n v="68.48"/>
    <x v="0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D"/>
    <n v="1293857940"/>
    <n v="1290281691"/>
    <b v="1"/>
    <n v="113"/>
    <b v="1"/>
    <x v="14"/>
    <n v="53.47"/>
    <x v="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D"/>
    <n v="1407520800"/>
    <n v="1405356072"/>
    <b v="1"/>
    <n v="167"/>
    <b v="1"/>
    <x v="14"/>
    <n v="109.11"/>
    <x v="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D"/>
    <n v="1331352129"/>
    <n v="1328760129"/>
    <b v="1"/>
    <n v="73"/>
    <b v="1"/>
    <x v="14"/>
    <n v="51.19"/>
    <x v="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D"/>
    <n v="1336245328"/>
    <n v="1333653333"/>
    <b v="1"/>
    <n v="75"/>
    <b v="1"/>
    <x v="14"/>
    <n v="27.94"/>
    <x v="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D"/>
    <n v="1409274000"/>
    <n v="1406847996"/>
    <b v="1"/>
    <n v="614"/>
    <b v="1"/>
    <x v="14"/>
    <n v="82.5"/>
    <x v="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D"/>
    <n v="1362872537"/>
    <n v="1359848537"/>
    <b v="1"/>
    <n v="107"/>
    <b v="1"/>
    <x v="14"/>
    <n v="59.82"/>
    <x v="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D"/>
    <n v="1363889015"/>
    <n v="1361300615"/>
    <b v="1"/>
    <n v="1224"/>
    <b v="1"/>
    <x v="14"/>
    <n v="64.819999999999993"/>
    <x v="0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D"/>
    <n v="1399421189"/>
    <n v="1396829189"/>
    <b v="1"/>
    <n v="104"/>
    <b v="1"/>
    <x v="14"/>
    <n v="90.1"/>
    <x v="0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s v="USD"/>
    <n v="1397862000"/>
    <n v="1395155478"/>
    <b v="1"/>
    <n v="79"/>
    <b v="1"/>
    <x v="14"/>
    <n v="40.96"/>
    <x v="0"/>
    <x v="4"/>
    <x v="14"/>
  </r>
  <r>
    <n v="2313"/>
    <s v="A SUNNY DAY IN GLASGOW"/>
    <s v="A Sunny Day in Glasgow are recording a new album and we need your help!"/>
    <n v="5000"/>
    <n v="8792.02"/>
    <n v="176"/>
    <x v="0"/>
    <s v="USD"/>
    <n v="1336086026"/>
    <n v="1333494026"/>
    <b v="1"/>
    <n v="157"/>
    <b v="1"/>
    <x v="14"/>
    <n v="56"/>
    <x v="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D"/>
    <n v="1339074857"/>
    <n v="1336482857"/>
    <b v="1"/>
    <n v="50"/>
    <b v="1"/>
    <x v="14"/>
    <n v="37.67"/>
    <x v="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D"/>
    <n v="1336238743"/>
    <n v="1333646743"/>
    <b v="1"/>
    <n v="64"/>
    <b v="1"/>
    <x v="14"/>
    <n v="40.08"/>
    <x v="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D"/>
    <n v="1260383040"/>
    <n v="1253726650"/>
    <b v="1"/>
    <n v="200"/>
    <b v="1"/>
    <x v="14"/>
    <n v="78.03"/>
    <x v="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D"/>
    <n v="1266210000"/>
    <n v="1263474049"/>
    <b v="1"/>
    <n v="22"/>
    <b v="1"/>
    <x v="14"/>
    <n v="18.91"/>
    <x v="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D"/>
    <n v="1253937540"/>
    <n v="1251214014"/>
    <b v="1"/>
    <n v="163"/>
    <b v="1"/>
    <x v="14"/>
    <n v="37.130000000000003"/>
    <x v="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D"/>
    <n v="1387072685"/>
    <n v="1384480685"/>
    <b v="1"/>
    <n v="77"/>
    <b v="1"/>
    <x v="14"/>
    <n v="41.96"/>
    <x v="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D"/>
    <n v="1396463800"/>
    <n v="1393443400"/>
    <b v="1"/>
    <n v="89"/>
    <b v="1"/>
    <x v="14"/>
    <n v="61.04"/>
    <x v="0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15"/>
    <s v="EUR"/>
    <n v="1491282901"/>
    <n v="1488694501"/>
    <b v="0"/>
    <n v="64"/>
    <b v="0"/>
    <x v="33"/>
    <n v="64.53"/>
    <x v="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0"/>
    <s v="USD"/>
    <n v="1491769769"/>
    <n v="1489181369"/>
    <b v="0"/>
    <n v="4"/>
    <b v="0"/>
    <x v="33"/>
    <n v="21.25"/>
    <x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0"/>
    <s v="USD"/>
    <n v="1490033247"/>
    <n v="1489428447"/>
    <b v="0"/>
    <n v="4"/>
    <b v="0"/>
    <x v="33"/>
    <n v="30"/>
    <x v="3"/>
    <x v="7"/>
    <x v="33"/>
  </r>
  <r>
    <n v="2324"/>
    <s v="Pies not Lies"/>
    <s v="A city centre shop selling great locally made food with room to chat and learn about eachother."/>
    <n v="7500"/>
    <n v="1555"/>
    <n v="21"/>
    <x v="1"/>
    <s v="GBP"/>
    <n v="1490559285"/>
    <n v="1487970885"/>
    <b v="0"/>
    <n v="61"/>
    <b v="0"/>
    <x v="33"/>
    <n v="25.49"/>
    <x v="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0"/>
    <s v="USD"/>
    <n v="1490830331"/>
    <n v="1488241931"/>
    <b v="0"/>
    <n v="7"/>
    <b v="0"/>
    <x v="33"/>
    <n v="11.43"/>
    <x v="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0"/>
    <s v="USD"/>
    <n v="1493571600"/>
    <n v="1489106948"/>
    <b v="0"/>
    <n v="1"/>
    <b v="0"/>
    <x v="33"/>
    <n v="108"/>
    <x v="3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s v="USD"/>
    <n v="1409090440"/>
    <n v="1406066440"/>
    <b v="1"/>
    <n v="3355"/>
    <b v="1"/>
    <x v="33"/>
    <n v="54.88"/>
    <x v="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D"/>
    <n v="1434307537"/>
    <n v="1431715537"/>
    <b v="1"/>
    <n v="537"/>
    <b v="1"/>
    <x v="33"/>
    <n v="47.38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D"/>
    <n v="1405609146"/>
    <n v="1403017146"/>
    <b v="1"/>
    <n v="125"/>
    <b v="1"/>
    <x v="33"/>
    <n v="211.84"/>
    <x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D"/>
    <n v="1451001600"/>
    <n v="1448400943"/>
    <b v="1"/>
    <n v="163"/>
    <b v="1"/>
    <x v="33"/>
    <n v="219.93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s v="USD"/>
    <n v="1408320490"/>
    <n v="1405728490"/>
    <b v="1"/>
    <n v="283"/>
    <b v="1"/>
    <x v="33"/>
    <n v="40.799999999999997"/>
    <x v="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D"/>
    <n v="1423235071"/>
    <n v="1420643071"/>
    <b v="1"/>
    <n v="352"/>
    <b v="1"/>
    <x v="33"/>
    <n v="75.5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D"/>
    <n v="1401385800"/>
    <n v="1399563390"/>
    <b v="1"/>
    <n v="94"/>
    <b v="1"/>
    <x v="33"/>
    <n v="13.54"/>
    <x v="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D"/>
    <n v="1415208840"/>
    <n v="1412611498"/>
    <b v="1"/>
    <n v="67"/>
    <b v="1"/>
    <x v="33"/>
    <n v="60.87"/>
    <x v="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D"/>
    <n v="1402494243"/>
    <n v="1399902243"/>
    <b v="1"/>
    <n v="221"/>
    <b v="1"/>
    <x v="33"/>
    <n v="115.69"/>
    <x v="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D"/>
    <n v="1394316695"/>
    <n v="1390860695"/>
    <b v="1"/>
    <n v="2165"/>
    <b v="1"/>
    <x v="33"/>
    <n v="48.1"/>
    <x v="0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s v="USD"/>
    <n v="1403796143"/>
    <n v="1401204143"/>
    <b v="1"/>
    <n v="179"/>
    <b v="1"/>
    <x v="33"/>
    <n v="74.180000000000007"/>
    <x v="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D"/>
    <n v="1404077484"/>
    <n v="1401485484"/>
    <b v="1"/>
    <n v="123"/>
    <b v="1"/>
    <x v="33"/>
    <n v="123.35"/>
    <x v="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D"/>
    <n v="1482134340"/>
    <n v="1479496309"/>
    <b v="1"/>
    <n v="1104"/>
    <b v="1"/>
    <x v="33"/>
    <n v="66.62"/>
    <x v="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D"/>
    <n v="1477841138"/>
    <n v="1475249138"/>
    <b v="1"/>
    <n v="403"/>
    <b v="1"/>
    <x v="33"/>
    <n v="104.99"/>
    <x v="0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0"/>
    <s v="USD"/>
    <n v="1436729504"/>
    <n v="1434137504"/>
    <b v="0"/>
    <n v="0"/>
    <b v="0"/>
    <x v="7"/>
    <s v="N/A"/>
    <x v="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D"/>
    <n v="1412571600"/>
    <n v="1410799870"/>
    <b v="0"/>
    <n v="0"/>
    <b v="0"/>
    <x v="7"/>
    <s v="N/A"/>
    <x v="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D"/>
    <n v="1452282420"/>
    <n v="1447962505"/>
    <b v="0"/>
    <n v="1"/>
    <b v="0"/>
    <x v="7"/>
    <n v="300"/>
    <x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5"/>
    <s v="CAD"/>
    <n v="1466789269"/>
    <n v="1464197269"/>
    <b v="0"/>
    <n v="1"/>
    <b v="0"/>
    <x v="7"/>
    <n v="1"/>
    <x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D"/>
    <n v="1427845140"/>
    <n v="1424822556"/>
    <b v="0"/>
    <n v="0"/>
    <b v="0"/>
    <x v="7"/>
    <s v="N/A"/>
    <x v="1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D"/>
    <n v="1476731431"/>
    <n v="1472843431"/>
    <b v="0"/>
    <n v="3"/>
    <b v="0"/>
    <x v="7"/>
    <n v="13"/>
    <x v="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D"/>
    <n v="1472135676"/>
    <n v="1469543676"/>
    <b v="0"/>
    <n v="1"/>
    <b v="0"/>
    <x v="7"/>
    <n v="15"/>
    <x v="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D"/>
    <n v="1456006938"/>
    <n v="1450822938"/>
    <b v="0"/>
    <n v="5"/>
    <b v="0"/>
    <x v="7"/>
    <n v="54"/>
    <x v="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1"/>
    <s v="SEK"/>
    <n v="1439318228"/>
    <n v="1436812628"/>
    <b v="0"/>
    <n v="0"/>
    <b v="0"/>
    <x v="7"/>
    <s v="N/A"/>
    <x v="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7"/>
    <s v="EUR"/>
    <n v="1483474370"/>
    <n v="1480882370"/>
    <b v="0"/>
    <n v="0"/>
    <b v="0"/>
    <x v="7"/>
    <s v="N/A"/>
    <x v="1"/>
    <x v="2"/>
    <x v="7"/>
  </r>
  <r>
    <n v="2351"/>
    <s v="NZ Auction site.  No listing or success fees. Only $2 p/m"/>
    <s v="Donate $30 or more and receive a free selfie stick."/>
    <n v="18900"/>
    <n v="108"/>
    <n v="1"/>
    <x v="4"/>
    <s v="NZD"/>
    <n v="1430360739"/>
    <n v="1427768739"/>
    <b v="0"/>
    <n v="7"/>
    <b v="0"/>
    <x v="7"/>
    <n v="15.43"/>
    <x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D"/>
    <n v="1433603552"/>
    <n v="1428419552"/>
    <b v="0"/>
    <n v="0"/>
    <b v="0"/>
    <x v="7"/>
    <s v="N/A"/>
    <x v="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D"/>
    <n v="1429632822"/>
    <n v="1428596022"/>
    <b v="0"/>
    <n v="0"/>
    <b v="0"/>
    <x v="7"/>
    <s v="N/A"/>
    <x v="1"/>
    <x v="2"/>
    <x v="7"/>
  </r>
  <r>
    <n v="2354"/>
    <s v="Dissertation (Canceled)"/>
    <s v="Almost done with doctorate degree but need funding of $35,000 to complete research of project."/>
    <n v="35000"/>
    <n v="25"/>
    <n v="0"/>
    <x v="0"/>
    <s v="USD"/>
    <n v="1420910460"/>
    <n v="1415726460"/>
    <b v="0"/>
    <n v="1"/>
    <b v="0"/>
    <x v="7"/>
    <n v="25"/>
    <x v="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s v="AUD"/>
    <n v="1430604136"/>
    <n v="1428012136"/>
    <b v="0"/>
    <n v="2"/>
    <b v="0"/>
    <x v="7"/>
    <n v="27.5"/>
    <x v="1"/>
    <x v="2"/>
    <x v="7"/>
  </r>
  <r>
    <n v="2356"/>
    <s v="HardstyleUnited.com (Canceled)"/>
    <s v="HardstyleUnited.com The Global Hardstyle community. Your Hardstyle community."/>
    <n v="10000"/>
    <n v="0"/>
    <n v="0"/>
    <x v="9"/>
    <s v="EUR"/>
    <n v="1433530104"/>
    <n v="1430938104"/>
    <b v="0"/>
    <n v="0"/>
    <b v="0"/>
    <x v="7"/>
    <s v="N/A"/>
    <x v="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P"/>
    <n v="1445093578"/>
    <n v="1442501578"/>
    <b v="0"/>
    <n v="0"/>
    <b v="0"/>
    <x v="7"/>
    <s v="N/A"/>
    <x v="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P"/>
    <n v="1422664740"/>
    <n v="1417818036"/>
    <b v="0"/>
    <n v="0"/>
    <b v="0"/>
    <x v="7"/>
    <s v="N/A"/>
    <x v="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D"/>
    <n v="1438616124"/>
    <n v="1433432124"/>
    <b v="0"/>
    <n v="3"/>
    <b v="0"/>
    <x v="7"/>
    <n v="367"/>
    <x v="1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5"/>
    <s v="CAD"/>
    <n v="1454864280"/>
    <n v="1452272280"/>
    <b v="0"/>
    <n v="1"/>
    <b v="0"/>
    <x v="7"/>
    <n v="2"/>
    <x v="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5"/>
    <s v="CAD"/>
    <n v="1462053600"/>
    <n v="1459975008"/>
    <b v="0"/>
    <n v="0"/>
    <b v="0"/>
    <x v="7"/>
    <s v="N/A"/>
    <x v="1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D"/>
    <n v="1418315470"/>
    <n v="1415723470"/>
    <b v="0"/>
    <n v="2"/>
    <b v="0"/>
    <x v="7"/>
    <n v="60"/>
    <x v="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D"/>
    <n v="1451348200"/>
    <n v="1447460200"/>
    <b v="0"/>
    <n v="0"/>
    <b v="0"/>
    <x v="7"/>
    <s v="N/A"/>
    <x v="1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D"/>
    <n v="1445898356"/>
    <n v="1441146356"/>
    <b v="0"/>
    <n v="0"/>
    <b v="0"/>
    <x v="7"/>
    <s v="N/A"/>
    <x v="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3"/>
    <s v="EUR"/>
    <n v="1453071600"/>
    <n v="1449596425"/>
    <b v="0"/>
    <n v="0"/>
    <b v="0"/>
    <x v="7"/>
    <s v="N/A"/>
    <x v="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P"/>
    <n v="1445431533"/>
    <n v="1442839533"/>
    <b v="0"/>
    <n v="27"/>
    <b v="0"/>
    <x v="7"/>
    <n v="97.41"/>
    <x v="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D"/>
    <n v="1461622616"/>
    <n v="1456442216"/>
    <b v="0"/>
    <n v="14"/>
    <b v="0"/>
    <x v="7"/>
    <n v="47.86"/>
    <x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D"/>
    <n v="1429028365"/>
    <n v="1425143965"/>
    <b v="0"/>
    <n v="2"/>
    <b v="0"/>
    <x v="7"/>
    <n v="50"/>
    <x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D"/>
    <n v="1455132611"/>
    <n v="1452540611"/>
    <b v="0"/>
    <n v="0"/>
    <b v="0"/>
    <x v="7"/>
    <s v="N/A"/>
    <x v="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D"/>
    <n v="1418877141"/>
    <n v="1416285141"/>
    <b v="0"/>
    <n v="4"/>
    <b v="0"/>
    <x v="7"/>
    <n v="20.5"/>
    <x v="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D"/>
    <n v="1435257596"/>
    <n v="1432665596"/>
    <b v="0"/>
    <n v="0"/>
    <b v="0"/>
    <x v="7"/>
    <s v="N/A"/>
    <x v="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s v="AUD"/>
    <n v="1429839571"/>
    <n v="1427247571"/>
    <b v="0"/>
    <n v="6"/>
    <b v="0"/>
    <x v="7"/>
    <n v="30"/>
    <x v="1"/>
    <x v="2"/>
    <x v="7"/>
  </r>
  <r>
    <n v="2373"/>
    <s v="Cykelauktion.com (Canceled)"/>
    <s v="We want to create a safe marketplace for buying and selling bicycles."/>
    <n v="850000"/>
    <n v="50"/>
    <n v="0"/>
    <x v="11"/>
    <s v="SEK"/>
    <n v="1440863624"/>
    <n v="1438271624"/>
    <b v="0"/>
    <n v="1"/>
    <b v="0"/>
    <x v="7"/>
    <n v="50"/>
    <x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D"/>
    <n v="1423772060"/>
    <n v="1421180060"/>
    <b v="0"/>
    <n v="1"/>
    <b v="0"/>
    <x v="7"/>
    <n v="10"/>
    <x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D"/>
    <n v="1473451437"/>
    <n v="1470859437"/>
    <b v="0"/>
    <n v="0"/>
    <b v="0"/>
    <x v="7"/>
    <s v="N/A"/>
    <x v="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D"/>
    <n v="1449785566"/>
    <n v="1447193566"/>
    <b v="0"/>
    <n v="4"/>
    <b v="0"/>
    <x v="7"/>
    <n v="81.58"/>
    <x v="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5"/>
    <s v="CAD"/>
    <n v="1480110783"/>
    <n v="1477515183"/>
    <b v="0"/>
    <n v="0"/>
    <b v="0"/>
    <x v="7"/>
    <s v="N/A"/>
    <x v="1"/>
    <x v="2"/>
    <x v="7"/>
  </r>
  <r>
    <n v="2378"/>
    <s v="KEEPUP INC (Canceled)"/>
    <s v="KEEPUP allows you to extend your social circle by introducing you to new people via your friends."/>
    <n v="110000"/>
    <n v="0"/>
    <n v="0"/>
    <x v="0"/>
    <s v="USD"/>
    <n v="1440548330"/>
    <n v="1438042730"/>
    <b v="0"/>
    <n v="0"/>
    <b v="0"/>
    <x v="7"/>
    <s v="N/A"/>
    <x v="1"/>
    <x v="2"/>
    <x v="7"/>
  </r>
  <r>
    <n v="2379"/>
    <s v="SelectCooks.com (Canceled)"/>
    <s v="Selectcooks.com is a community marketplace for people to list, find and hire chefs."/>
    <n v="30000"/>
    <n v="0"/>
    <n v="0"/>
    <x v="0"/>
    <s v="USD"/>
    <n v="1444004616"/>
    <n v="1440116616"/>
    <b v="0"/>
    <n v="0"/>
    <b v="0"/>
    <x v="7"/>
    <s v="N/A"/>
    <x v="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D"/>
    <n v="1443726142"/>
    <n v="1441134142"/>
    <b v="0"/>
    <n v="3"/>
    <b v="0"/>
    <x v="7"/>
    <n v="18.329999999999998"/>
    <x v="1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0"/>
    <s v="USD"/>
    <n v="1428704848"/>
    <n v="1426112848"/>
    <b v="0"/>
    <n v="7"/>
    <b v="0"/>
    <x v="7"/>
    <n v="224.43"/>
    <x v="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D"/>
    <n v="1438662603"/>
    <n v="1436502603"/>
    <b v="0"/>
    <n v="2"/>
    <b v="0"/>
    <x v="7"/>
    <n v="37.5"/>
    <x v="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4"/>
    <s v="NZD"/>
    <n v="1424568107"/>
    <n v="1421976107"/>
    <b v="0"/>
    <n v="3"/>
    <b v="0"/>
    <x v="7"/>
    <n v="145"/>
    <x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D"/>
    <n v="1415932643"/>
    <n v="1413337043"/>
    <b v="0"/>
    <n v="8"/>
    <b v="0"/>
    <x v="7"/>
    <n v="1"/>
    <x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D"/>
    <n v="1438793432"/>
    <n v="1436201432"/>
    <b v="0"/>
    <n v="7"/>
    <b v="0"/>
    <x v="7"/>
    <n v="112.57"/>
    <x v="1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5"/>
    <s v="CAD"/>
    <n v="1420920424"/>
    <n v="1415736424"/>
    <b v="0"/>
    <n v="0"/>
    <b v="0"/>
    <x v="7"/>
    <s v="N/A"/>
    <x v="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D"/>
    <n v="1469199740"/>
    <n v="1465311740"/>
    <b v="0"/>
    <n v="3"/>
    <b v="0"/>
    <x v="7"/>
    <n v="342"/>
    <x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D"/>
    <n v="1421350140"/>
    <n v="1418761759"/>
    <b v="0"/>
    <n v="8"/>
    <b v="0"/>
    <x v="7"/>
    <n v="57.88"/>
    <x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6"/>
    <s v="EUR"/>
    <n v="1437861540"/>
    <n v="1435160452"/>
    <b v="0"/>
    <n v="1"/>
    <b v="0"/>
    <x v="7"/>
    <n v="30"/>
    <x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s v="AUD"/>
    <n v="1420352264"/>
    <n v="1416896264"/>
    <b v="0"/>
    <n v="0"/>
    <b v="0"/>
    <x v="7"/>
    <s v="N/A"/>
    <x v="1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0"/>
    <s v="USD"/>
    <n v="1427825044"/>
    <n v="1425236644"/>
    <b v="0"/>
    <n v="1"/>
    <b v="0"/>
    <x v="7"/>
    <n v="25"/>
    <x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D"/>
    <n v="1446087223"/>
    <n v="1443495223"/>
    <b v="0"/>
    <n v="0"/>
    <b v="0"/>
    <x v="7"/>
    <s v="N/A"/>
    <x v="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D"/>
    <n v="1439048017"/>
    <n v="1436456017"/>
    <b v="0"/>
    <n v="1"/>
    <b v="0"/>
    <x v="7"/>
    <n v="50"/>
    <x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7"/>
    <s v="EUR"/>
    <n v="1424940093"/>
    <n v="1422348093"/>
    <b v="0"/>
    <n v="2"/>
    <b v="0"/>
    <x v="7"/>
    <n v="1.5"/>
    <x v="1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0"/>
    <s v="USD"/>
    <n v="1484038620"/>
    <n v="1481597687"/>
    <b v="0"/>
    <n v="0"/>
    <b v="0"/>
    <x v="7"/>
    <s v="N/A"/>
    <x v="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6"/>
    <s v="CHF"/>
    <n v="1444940558"/>
    <n v="1442348558"/>
    <b v="0"/>
    <n v="1"/>
    <b v="0"/>
    <x v="7"/>
    <n v="10"/>
    <x v="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D"/>
    <n v="1420233256"/>
    <n v="1417641256"/>
    <b v="0"/>
    <n v="0"/>
    <b v="0"/>
    <x v="7"/>
    <s v="N/A"/>
    <x v="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D"/>
    <n v="1435874384"/>
    <n v="1433282384"/>
    <b v="0"/>
    <n v="0"/>
    <b v="0"/>
    <x v="7"/>
    <s v="N/A"/>
    <x v="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1"/>
    <s v="SEK"/>
    <n v="1418934506"/>
    <n v="1415910506"/>
    <b v="0"/>
    <n v="0"/>
    <b v="0"/>
    <x v="7"/>
    <s v="N/A"/>
    <x v="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s v="AUD"/>
    <n v="1460615164"/>
    <n v="1458023164"/>
    <b v="0"/>
    <n v="0"/>
    <b v="0"/>
    <x v="7"/>
    <s v="N/A"/>
    <x v="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s v="USD"/>
    <n v="1457207096"/>
    <n v="1452023096"/>
    <b v="0"/>
    <n v="9"/>
    <b v="0"/>
    <x v="19"/>
    <n v="22.33"/>
    <x v="2"/>
    <x v="7"/>
    <x v="19"/>
  </r>
  <r>
    <n v="2402"/>
    <s v="Cupcake Truck Unite"/>
    <s v="Small town, delicious treats, and a mobile truck"/>
    <n v="12000"/>
    <n v="52"/>
    <n v="0"/>
    <x v="0"/>
    <s v="USD"/>
    <n v="1431533931"/>
    <n v="1428941931"/>
    <b v="0"/>
    <n v="1"/>
    <b v="0"/>
    <x v="19"/>
    <n v="52"/>
    <x v="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P"/>
    <n v="1459368658"/>
    <n v="1454188258"/>
    <b v="0"/>
    <n v="12"/>
    <b v="0"/>
    <x v="19"/>
    <n v="16.829999999999998"/>
    <x v="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s v="USD"/>
    <n v="1451782607"/>
    <n v="1449190607"/>
    <b v="0"/>
    <n v="0"/>
    <b v="0"/>
    <x v="19"/>
    <s v="N/A"/>
    <x v="2"/>
    <x v="7"/>
    <x v="19"/>
  </r>
  <r>
    <n v="2405"/>
    <s v="JoyShtick Food Truck"/>
    <s v="We are the first gaming-themed food truck, bringing gourmet pub fare to the Jacksonville area."/>
    <n v="5000"/>
    <n v="1126"/>
    <n v="23"/>
    <x v="0"/>
    <s v="USD"/>
    <n v="1472911375"/>
    <n v="1471096975"/>
    <b v="0"/>
    <n v="20"/>
    <b v="0"/>
    <x v="19"/>
    <n v="56.3"/>
    <x v="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s v="USD"/>
    <n v="1421635190"/>
    <n v="1418179190"/>
    <b v="0"/>
    <n v="16"/>
    <b v="0"/>
    <x v="19"/>
    <n v="84.06"/>
    <x v="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s v="USD"/>
    <n v="1428732000"/>
    <n v="1426772928"/>
    <b v="0"/>
    <n v="33"/>
    <b v="0"/>
    <x v="19"/>
    <n v="168.39"/>
    <x v="2"/>
    <x v="7"/>
    <x v="19"/>
  </r>
  <r>
    <n v="2408"/>
    <s v="Sabroso On Wheels"/>
    <s v="A US Army Vet trying to get a Peruvian food truck going! Really good Peruvian food now mobile!"/>
    <n v="15000"/>
    <n v="30"/>
    <n v="0"/>
    <x v="0"/>
    <s v="USD"/>
    <n v="1415247757"/>
    <n v="1412652157"/>
    <b v="0"/>
    <n v="2"/>
    <b v="0"/>
    <x v="19"/>
    <n v="15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s v="USD"/>
    <n v="1439931675"/>
    <n v="1437339675"/>
    <b v="0"/>
    <n v="6"/>
    <b v="0"/>
    <x v="19"/>
    <n v="76.67"/>
    <x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D"/>
    <n v="1441619275"/>
    <n v="1439027275"/>
    <b v="0"/>
    <n v="0"/>
    <b v="0"/>
    <x v="19"/>
    <s v="N/A"/>
    <x v="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s v="USD"/>
    <n v="1440524082"/>
    <n v="1437932082"/>
    <b v="0"/>
    <n v="3"/>
    <b v="0"/>
    <x v="19"/>
    <n v="50.33"/>
    <x v="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6"/>
    <s v="EUR"/>
    <n v="1480185673"/>
    <n v="1476294073"/>
    <b v="0"/>
    <n v="0"/>
    <b v="0"/>
    <x v="19"/>
    <s v="N/A"/>
    <x v="2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0"/>
    <s v="USD"/>
    <n v="1401579000"/>
    <n v="1398911882"/>
    <b v="0"/>
    <n v="3"/>
    <b v="0"/>
    <x v="19"/>
    <n v="8.33"/>
    <x v="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s v="USD"/>
    <n v="1440215940"/>
    <n v="1436805660"/>
    <b v="0"/>
    <n v="13"/>
    <b v="0"/>
    <x v="19"/>
    <n v="35.380000000000003"/>
    <x v="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s v="USD"/>
    <n v="1468615346"/>
    <n v="1466023346"/>
    <b v="0"/>
    <n v="6"/>
    <b v="0"/>
    <x v="19"/>
    <n v="55.83"/>
    <x v="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s v="USD"/>
    <n v="1426345200"/>
    <n v="1421343743"/>
    <b v="0"/>
    <n v="1"/>
    <b v="0"/>
    <x v="19"/>
    <n v="5"/>
    <x v="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s v="USD"/>
    <n v="1407705187"/>
    <n v="1405113187"/>
    <b v="0"/>
    <n v="0"/>
    <b v="0"/>
    <x v="19"/>
    <s v="N/A"/>
    <x v="2"/>
    <x v="7"/>
    <x v="19"/>
  </r>
  <r>
    <n v="2418"/>
    <s v="Mexican food truck"/>
    <s v="I want to start my food truck business."/>
    <n v="25000"/>
    <n v="5"/>
    <n v="0"/>
    <x v="0"/>
    <s v="USD"/>
    <n v="1427225644"/>
    <n v="1422045244"/>
    <b v="0"/>
    <n v="5"/>
    <b v="0"/>
    <x v="19"/>
    <n v="1"/>
    <x v="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s v="USD"/>
    <n v="1424281389"/>
    <n v="1419097389"/>
    <b v="0"/>
    <n v="0"/>
    <b v="0"/>
    <x v="19"/>
    <s v="N/A"/>
    <x v="2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s v="USD"/>
    <n v="1415583695"/>
    <n v="1410396095"/>
    <b v="0"/>
    <n v="36"/>
    <b v="0"/>
    <x v="19"/>
    <n v="69.47"/>
    <x v="2"/>
    <x v="7"/>
    <x v="19"/>
  </r>
  <r>
    <n v="2421"/>
    <s v="hot dog cart"/>
    <s v="help me start Merrill's first hot dog cart in this empty lot"/>
    <n v="6000"/>
    <n v="1"/>
    <n v="0"/>
    <x v="0"/>
    <s v="USD"/>
    <n v="1424536196"/>
    <n v="1421944196"/>
    <b v="0"/>
    <n v="1"/>
    <b v="0"/>
    <x v="19"/>
    <n v="1"/>
    <x v="2"/>
    <x v="7"/>
    <x v="19"/>
  </r>
  <r>
    <n v="2422"/>
    <s v="Help starting a family owned food truck"/>
    <s v="Family owned business serving BBQ and seafood to the public"/>
    <n v="500"/>
    <n v="1"/>
    <n v="0"/>
    <x v="0"/>
    <s v="USD"/>
    <n v="1426091036"/>
    <n v="1423502636"/>
    <b v="0"/>
    <n v="1"/>
    <b v="0"/>
    <x v="19"/>
    <n v="1"/>
    <x v="2"/>
    <x v="7"/>
    <x v="19"/>
  </r>
  <r>
    <n v="2423"/>
    <s v="FBTR BBQ"/>
    <s v="FBTR is a Texas-style, North Carolina based, homemade BBQ company looking to bring good meat to the masses."/>
    <n v="60000"/>
    <n v="8"/>
    <n v="0"/>
    <x v="0"/>
    <s v="USD"/>
    <n v="1420044890"/>
    <n v="1417452890"/>
    <b v="0"/>
    <n v="1"/>
    <b v="0"/>
    <x v="19"/>
    <n v="8"/>
    <x v="2"/>
    <x v="7"/>
    <x v="19"/>
  </r>
  <r>
    <n v="2424"/>
    <s v="Lily and Memphs"/>
    <s v="Great and creative food from the heart in the form of a sweet food truck!"/>
    <n v="25000"/>
    <n v="310"/>
    <n v="1"/>
    <x v="0"/>
    <s v="USD"/>
    <n v="1414445108"/>
    <n v="1411853108"/>
    <b v="0"/>
    <n v="9"/>
    <b v="0"/>
    <x v="19"/>
    <n v="34.44"/>
    <x v="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s v="USD"/>
    <n v="1464386640"/>
    <n v="1463090149"/>
    <b v="0"/>
    <n v="1"/>
    <b v="0"/>
    <x v="19"/>
    <n v="1"/>
    <x v="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s v="USD"/>
    <n v="1439006692"/>
    <n v="1433822692"/>
    <b v="0"/>
    <n v="0"/>
    <b v="0"/>
    <x v="19"/>
    <s v="N/A"/>
    <x v="2"/>
    <x v="7"/>
    <x v="19"/>
  </r>
  <r>
    <n v="2427"/>
    <s v="Wraps in a snap. Fast lunch with a gourmet punch!"/>
    <s v="Fast and simple lunches for those on the go.  All (lunch) deals $10 or less."/>
    <n v="50000"/>
    <n v="1"/>
    <n v="0"/>
    <x v="0"/>
    <s v="USD"/>
    <n v="1458715133"/>
    <n v="1455262733"/>
    <b v="0"/>
    <n v="1"/>
    <b v="0"/>
    <x v="19"/>
    <n v="1"/>
    <x v="2"/>
    <x v="7"/>
    <x v="19"/>
  </r>
  <r>
    <n v="2428"/>
    <s v="Premium Burgers"/>
    <s v="From Moo 2 You! We want to offer premium burgers to a taco flooded environment."/>
    <n v="35000"/>
    <n v="1"/>
    <n v="0"/>
    <x v="0"/>
    <s v="USD"/>
    <n v="1426182551"/>
    <n v="1423594151"/>
    <b v="0"/>
    <n v="1"/>
    <b v="0"/>
    <x v="19"/>
    <n v="1"/>
    <x v="2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0"/>
    <s v="NOK"/>
    <n v="1486313040"/>
    <n v="1483131966"/>
    <b v="0"/>
    <n v="4"/>
    <b v="0"/>
    <x v="19"/>
    <n v="501.25"/>
    <x v="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s v="USD"/>
    <n v="1455246504"/>
    <n v="1452654504"/>
    <b v="0"/>
    <n v="2"/>
    <b v="0"/>
    <x v="19"/>
    <n v="10.5"/>
    <x v="2"/>
    <x v="7"/>
    <x v="19"/>
  </r>
  <r>
    <n v="2431"/>
    <s v="Murphy's good eatin'"/>
    <s v="Go to Colorado and run a food truck with homemade food of all kinds."/>
    <n v="100000"/>
    <n v="2"/>
    <n v="0"/>
    <x v="0"/>
    <s v="USD"/>
    <n v="1467080613"/>
    <n v="1461896613"/>
    <b v="0"/>
    <n v="2"/>
    <b v="0"/>
    <x v="19"/>
    <n v="1"/>
    <x v="2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0"/>
    <s v="USD"/>
    <n v="1425791697"/>
    <n v="1423199697"/>
    <b v="0"/>
    <n v="2"/>
    <b v="0"/>
    <x v="19"/>
    <n v="1"/>
    <x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s v="USD"/>
    <n v="1456608943"/>
    <n v="1454016943"/>
    <b v="0"/>
    <n v="0"/>
    <b v="0"/>
    <x v="19"/>
    <s v="N/A"/>
    <x v="2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s v="USD"/>
    <n v="1438662474"/>
    <n v="1435206474"/>
    <b v="0"/>
    <n v="2"/>
    <b v="0"/>
    <x v="19"/>
    <n v="13"/>
    <x v="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1"/>
    <s v="SEK"/>
    <n v="1444027186"/>
    <n v="1441435186"/>
    <b v="0"/>
    <n v="4"/>
    <b v="0"/>
    <x v="19"/>
    <n v="306"/>
    <x v="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5"/>
    <s v="CAD"/>
    <n v="1454078770"/>
    <n v="1448894770"/>
    <b v="0"/>
    <n v="2"/>
    <b v="0"/>
    <x v="19"/>
    <n v="22.5"/>
    <x v="2"/>
    <x v="7"/>
    <x v="19"/>
  </r>
  <r>
    <n v="2437"/>
    <s v="Cuppa Gumbos"/>
    <s v="Homemade Gumbo, Stews and Curry to be served hot and fresh everyday at any festival or concert we can attend."/>
    <n v="8000"/>
    <n v="0"/>
    <n v="0"/>
    <x v="0"/>
    <s v="USD"/>
    <n v="1426615200"/>
    <n v="1422400188"/>
    <b v="0"/>
    <n v="0"/>
    <b v="0"/>
    <x v="19"/>
    <s v="N/A"/>
    <x v="2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0"/>
    <s v="USD"/>
    <n v="1449529062"/>
    <n v="1444341462"/>
    <b v="0"/>
    <n v="1"/>
    <b v="0"/>
    <x v="19"/>
    <n v="50"/>
    <x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s v="USD"/>
    <n v="1445197129"/>
    <n v="1442605129"/>
    <b v="0"/>
    <n v="0"/>
    <b v="0"/>
    <x v="19"/>
    <s v="N/A"/>
    <x v="2"/>
    <x v="7"/>
    <x v="19"/>
  </r>
  <r>
    <n v="2440"/>
    <s v="The first green Food Truck in Phnom Penh"/>
    <s v="Starting a entire clean energy food truck and set a new standard for Cambodia"/>
    <n v="5000"/>
    <n v="10"/>
    <n v="0"/>
    <x v="18"/>
    <s v="EUR"/>
    <n v="1455399313"/>
    <n v="1452807313"/>
    <b v="0"/>
    <n v="2"/>
    <b v="0"/>
    <x v="19"/>
    <n v="5"/>
    <x v="2"/>
    <x v="7"/>
    <x v="19"/>
  </r>
  <r>
    <n v="2441"/>
    <s v="Bring Alchemy Pops to the People!"/>
    <s v="YOU can help Alchemy Pops POP up on a street near you!"/>
    <n v="7500"/>
    <n v="8091"/>
    <n v="108"/>
    <x v="0"/>
    <s v="USD"/>
    <n v="1437627540"/>
    <n v="1435806054"/>
    <b v="0"/>
    <n v="109"/>
    <b v="1"/>
    <x v="33"/>
    <n v="74.23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D"/>
    <n v="1426777228"/>
    <n v="1424188828"/>
    <b v="0"/>
    <n v="372"/>
    <b v="1"/>
    <x v="33"/>
    <n v="81.25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D"/>
    <n v="1408114822"/>
    <n v="1405522822"/>
    <b v="0"/>
    <n v="311"/>
    <b v="1"/>
    <x v="33"/>
    <n v="130.22999999999999"/>
    <x v="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D"/>
    <n v="1464199591"/>
    <n v="1461607591"/>
    <b v="0"/>
    <n v="61"/>
    <b v="1"/>
    <x v="33"/>
    <n v="53.41"/>
    <x v="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D"/>
    <n v="1443242021"/>
    <n v="1440650021"/>
    <b v="0"/>
    <n v="115"/>
    <b v="1"/>
    <x v="33"/>
    <n v="75.13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D"/>
    <n v="1480174071"/>
    <n v="1477578471"/>
    <b v="0"/>
    <n v="111"/>
    <b v="1"/>
    <x v="33"/>
    <n v="75.67"/>
    <x v="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D"/>
    <n v="1478923200"/>
    <n v="1476184593"/>
    <b v="0"/>
    <n v="337"/>
    <b v="1"/>
    <x v="33"/>
    <n v="31.69"/>
    <x v="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D"/>
    <n v="1472621760"/>
    <n v="1472110513"/>
    <b v="0"/>
    <n v="9"/>
    <b v="1"/>
    <x v="33"/>
    <n v="47.78"/>
    <x v="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D"/>
    <n v="1417321515"/>
    <n v="1414725915"/>
    <b v="0"/>
    <n v="120"/>
    <b v="1"/>
    <x v="33"/>
    <n v="90"/>
    <x v="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D"/>
    <n v="1414465860"/>
    <n v="1411177456"/>
    <b v="0"/>
    <n v="102"/>
    <b v="1"/>
    <x v="33"/>
    <n v="149.31"/>
    <x v="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D"/>
    <n v="1488750490"/>
    <n v="1487022490"/>
    <b v="0"/>
    <n v="186"/>
    <b v="1"/>
    <x v="33"/>
    <n v="62.07"/>
    <x v="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D"/>
    <n v="1451430000"/>
    <n v="1448914500"/>
    <b v="0"/>
    <n v="15"/>
    <b v="1"/>
    <x v="33"/>
    <n v="53.4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D"/>
    <n v="1486053409"/>
    <n v="1483461409"/>
    <b v="0"/>
    <n v="67"/>
    <b v="1"/>
    <x v="33"/>
    <n v="69.27"/>
    <x v="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D"/>
    <n v="1489207808"/>
    <n v="1486183808"/>
    <b v="0"/>
    <n v="130"/>
    <b v="1"/>
    <x v="33"/>
    <n v="271.51"/>
    <x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D"/>
    <n v="1461177950"/>
    <n v="1458758750"/>
    <b v="0"/>
    <n v="16"/>
    <b v="1"/>
    <x v="33"/>
    <n v="34.130000000000003"/>
    <x v="0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D"/>
    <n v="1488063839"/>
    <n v="1485471839"/>
    <b v="0"/>
    <n v="67"/>
    <b v="1"/>
    <x v="33"/>
    <n v="40.49"/>
    <x v="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D"/>
    <n v="1458826056"/>
    <n v="1456237656"/>
    <b v="0"/>
    <n v="124"/>
    <b v="1"/>
    <x v="33"/>
    <n v="189.76"/>
    <x v="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D"/>
    <n v="1465498800"/>
    <n v="1462481718"/>
    <b v="0"/>
    <n v="80"/>
    <b v="1"/>
    <x v="33"/>
    <n v="68.86"/>
    <x v="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D"/>
    <n v="1458742685"/>
    <n v="1454858285"/>
    <b v="0"/>
    <n v="282"/>
    <b v="1"/>
    <x v="33"/>
    <n v="108.78"/>
    <x v="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D"/>
    <n v="1483417020"/>
    <n v="1480480167"/>
    <b v="0"/>
    <n v="68"/>
    <b v="1"/>
    <x v="33"/>
    <n v="125.99"/>
    <x v="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D"/>
    <n v="1317438000"/>
    <n v="1314577097"/>
    <b v="0"/>
    <n v="86"/>
    <b v="1"/>
    <x v="14"/>
    <n v="90.52"/>
    <x v="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D"/>
    <n v="1342672096"/>
    <n v="1340944096"/>
    <b v="0"/>
    <n v="115"/>
    <b v="1"/>
    <x v="14"/>
    <n v="28.88"/>
    <x v="0"/>
    <x v="4"/>
    <x v="14"/>
  </r>
  <r>
    <n v="2463"/>
    <s v="Emma Ate the Lion &quot;Songs Two Count Too&quot;"/>
    <s v="Emma Ate The Lion's debut full length album"/>
    <n v="2000"/>
    <n v="2325"/>
    <n v="116"/>
    <x v="0"/>
    <s v="USD"/>
    <n v="1366138800"/>
    <n v="1362710425"/>
    <b v="0"/>
    <n v="75"/>
    <b v="1"/>
    <x v="14"/>
    <n v="31"/>
    <x v="0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5"/>
    <s v="CAD"/>
    <n v="1443641340"/>
    <n v="1441143397"/>
    <b v="0"/>
    <n v="43"/>
    <b v="1"/>
    <x v="14"/>
    <n v="51.67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D"/>
    <n v="1348420548"/>
    <n v="1345828548"/>
    <b v="0"/>
    <n v="48"/>
    <b v="1"/>
    <x v="14"/>
    <n v="26.27"/>
    <x v="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D"/>
    <n v="1368066453"/>
    <n v="1365474453"/>
    <b v="0"/>
    <n v="52"/>
    <b v="1"/>
    <x v="14"/>
    <n v="48.08"/>
    <x v="0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s v="USD"/>
    <n v="1336669200"/>
    <n v="1335473931"/>
    <b v="0"/>
    <n v="43"/>
    <b v="1"/>
    <x v="14"/>
    <n v="27.56"/>
    <x v="0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D"/>
    <n v="1351400400"/>
    <n v="1348285321"/>
    <b v="0"/>
    <n v="58"/>
    <b v="1"/>
    <x v="14"/>
    <n v="36.97"/>
    <x v="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D"/>
    <n v="1297160329"/>
    <n v="1295000329"/>
    <b v="0"/>
    <n v="47"/>
    <b v="1"/>
    <x v="14"/>
    <n v="29.02"/>
    <x v="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D"/>
    <n v="1337824055"/>
    <n v="1335232055"/>
    <b v="0"/>
    <n v="36"/>
    <b v="1"/>
    <x v="14"/>
    <n v="28.66"/>
    <x v="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D"/>
    <n v="1327535392"/>
    <n v="1324079392"/>
    <b v="0"/>
    <n v="17"/>
    <b v="1"/>
    <x v="14"/>
    <n v="37.65"/>
    <x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D"/>
    <n v="1283562180"/>
    <n v="1277433980"/>
    <b v="0"/>
    <n v="104"/>
    <b v="1"/>
    <x v="14"/>
    <n v="97.9"/>
    <x v="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D"/>
    <n v="1352573869"/>
    <n v="1349978269"/>
    <b v="0"/>
    <n v="47"/>
    <b v="1"/>
    <x v="14"/>
    <n v="42.55"/>
    <x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D"/>
    <n v="1286756176"/>
    <n v="1282868176"/>
    <b v="0"/>
    <n v="38"/>
    <b v="1"/>
    <x v="14"/>
    <n v="131.58000000000001"/>
    <x v="0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D"/>
    <n v="1278799200"/>
    <n v="1273647255"/>
    <b v="0"/>
    <n v="81"/>
    <b v="1"/>
    <x v="14"/>
    <n v="32.32"/>
    <x v="0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s v="USD"/>
    <n v="1415004770"/>
    <n v="1412149970"/>
    <b v="0"/>
    <n v="55"/>
    <b v="1"/>
    <x v="14"/>
    <n v="61.1"/>
    <x v="0"/>
    <x v="4"/>
    <x v="14"/>
  </r>
  <r>
    <n v="2477"/>
    <s v="Debut Album"/>
    <s v="Releasing my first album in August, and I need your help in order to get it done!"/>
    <n v="750"/>
    <n v="1285"/>
    <n v="171"/>
    <x v="0"/>
    <s v="USD"/>
    <n v="1344789345"/>
    <n v="1340901345"/>
    <b v="0"/>
    <n v="41"/>
    <b v="1"/>
    <x v="14"/>
    <n v="31.34"/>
    <x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D"/>
    <n v="1358117313"/>
    <n v="1355525313"/>
    <b v="0"/>
    <n v="79"/>
    <b v="1"/>
    <x v="14"/>
    <n v="129.11000000000001"/>
    <x v="0"/>
    <x v="4"/>
    <x v="14"/>
  </r>
  <r>
    <n v="2479"/>
    <s v="FUEL FAKE NATIVES"/>
    <s v="Fake Natives is headed on tour this summer. Help them fill their tank with fossil fuels."/>
    <n v="300"/>
    <n v="400.33"/>
    <n v="133"/>
    <x v="0"/>
    <s v="USD"/>
    <n v="1343440800"/>
    <n v="1342545994"/>
    <b v="0"/>
    <n v="16"/>
    <b v="1"/>
    <x v="14"/>
    <n v="25.02"/>
    <x v="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D"/>
    <n v="1444516084"/>
    <n v="1439332084"/>
    <b v="0"/>
    <n v="8"/>
    <b v="1"/>
    <x v="14"/>
    <n v="250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D"/>
    <n v="1335799808"/>
    <n v="1333207808"/>
    <b v="0"/>
    <n v="95"/>
    <b v="1"/>
    <x v="14"/>
    <n v="47.54"/>
    <x v="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D"/>
    <n v="1312224383"/>
    <n v="1308336383"/>
    <b v="0"/>
    <n v="25"/>
    <b v="1"/>
    <x v="14"/>
    <n v="40.04"/>
    <x v="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D"/>
    <n v="1335891603"/>
    <n v="1330711203"/>
    <b v="0"/>
    <n v="19"/>
    <b v="1"/>
    <x v="14"/>
    <n v="65.84"/>
    <x v="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D"/>
    <n v="1316124003"/>
    <n v="1313532003"/>
    <b v="0"/>
    <n v="90"/>
    <b v="1"/>
    <x v="14"/>
    <n v="46.4"/>
    <x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D"/>
    <n v="1318463879"/>
    <n v="1315439879"/>
    <b v="0"/>
    <n v="41"/>
    <b v="1"/>
    <x v="14"/>
    <n v="50.37"/>
    <x v="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D"/>
    <n v="1335113976"/>
    <n v="1332521976"/>
    <b v="0"/>
    <n v="30"/>
    <b v="1"/>
    <x v="14"/>
    <n v="26.57"/>
    <x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D"/>
    <n v="1338083997"/>
    <n v="1335491997"/>
    <b v="0"/>
    <n v="38"/>
    <b v="1"/>
    <x v="14"/>
    <n v="39.49"/>
    <x v="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D"/>
    <n v="1321459908"/>
    <n v="1318864308"/>
    <b v="0"/>
    <n v="65"/>
    <b v="1"/>
    <x v="14"/>
    <n v="49.25"/>
    <x v="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D"/>
    <n v="1368117239"/>
    <n v="1365525239"/>
    <b v="0"/>
    <n v="75"/>
    <b v="1"/>
    <x v="14"/>
    <n v="62.38"/>
    <x v="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D"/>
    <n v="1340429276"/>
    <n v="1335245276"/>
    <b v="0"/>
    <n v="16"/>
    <b v="1"/>
    <x v="14"/>
    <n v="37.94"/>
    <x v="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D"/>
    <n v="1295142660"/>
    <n v="1293739714"/>
    <b v="0"/>
    <n v="10"/>
    <b v="1"/>
    <x v="14"/>
    <n v="51.6"/>
    <x v="0"/>
    <x v="4"/>
    <x v="14"/>
  </r>
  <r>
    <n v="2492"/>
    <s v="SUPER NICE EP 2012"/>
    <s v="We're a band from Hawaii trying to produce our first EP and we need help!"/>
    <n v="600"/>
    <n v="750"/>
    <n v="125"/>
    <x v="0"/>
    <s v="USD"/>
    <n v="1339840740"/>
    <n v="1335397188"/>
    <b v="0"/>
    <n v="27"/>
    <b v="1"/>
    <x v="14"/>
    <n v="27.78"/>
    <x v="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D"/>
    <n v="1367208140"/>
    <n v="1363320140"/>
    <b v="0"/>
    <n v="259"/>
    <b v="1"/>
    <x v="14"/>
    <n v="99.38"/>
    <x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D"/>
    <n v="1337786944"/>
    <n v="1335194944"/>
    <b v="0"/>
    <n v="39"/>
    <b v="1"/>
    <x v="14"/>
    <n v="38.85"/>
    <x v="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D"/>
    <n v="1339022575"/>
    <n v="1336430575"/>
    <b v="0"/>
    <n v="42"/>
    <b v="1"/>
    <x v="14"/>
    <n v="45.55"/>
    <x v="0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D"/>
    <n v="1364597692"/>
    <n v="1361577292"/>
    <b v="0"/>
    <n v="10"/>
    <b v="1"/>
    <x v="14"/>
    <n v="600"/>
    <x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D"/>
    <n v="1312578338"/>
    <n v="1309986338"/>
    <b v="0"/>
    <n v="56"/>
    <b v="1"/>
    <x v="14"/>
    <n v="80.55"/>
    <x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D"/>
    <n v="1422400387"/>
    <n v="1421190787"/>
    <b v="0"/>
    <n v="20"/>
    <b v="1"/>
    <x v="14"/>
    <n v="52.8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D"/>
    <n v="1356976800"/>
    <n v="1352820837"/>
    <b v="0"/>
    <n v="170"/>
    <b v="1"/>
    <x v="14"/>
    <n v="47.68"/>
    <x v="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D"/>
    <n v="1340476375"/>
    <n v="1337884375"/>
    <b v="0"/>
    <n v="29"/>
    <b v="1"/>
    <x v="14"/>
    <n v="23.45"/>
    <x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5"/>
    <s v="CAD"/>
    <n v="1443379104"/>
    <n v="1440787104"/>
    <b v="0"/>
    <n v="7"/>
    <b v="0"/>
    <x v="34"/>
    <n v="40.14"/>
    <x v="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s v="USD"/>
    <n v="1411328918"/>
    <n v="1407440918"/>
    <b v="0"/>
    <n v="5"/>
    <b v="0"/>
    <x v="34"/>
    <n v="17.2"/>
    <x v="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s v="USD"/>
    <n v="1465333560"/>
    <n v="1462743308"/>
    <b v="0"/>
    <n v="0"/>
    <b v="0"/>
    <x v="34"/>
    <s v="N/A"/>
    <x v="2"/>
    <x v="7"/>
    <x v="34"/>
  </r>
  <r>
    <n v="2504"/>
    <s v="Halal Restaurant and Internet Cafe"/>
    <s v="Halal Restaurant and Internet Cafe 20 percent of profits will go to building masjids."/>
    <n v="35000"/>
    <n v="0"/>
    <n v="0"/>
    <x v="0"/>
    <s v="USD"/>
    <n v="1416014534"/>
    <n v="1413418934"/>
    <b v="0"/>
    <n v="0"/>
    <b v="0"/>
    <x v="34"/>
    <s v="N/A"/>
    <x v="2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0"/>
    <s v="USD"/>
    <n v="1426292416"/>
    <n v="1423704016"/>
    <b v="0"/>
    <n v="0"/>
    <b v="0"/>
    <x v="34"/>
    <s v="N/A"/>
    <x v="2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P"/>
    <n v="1443906000"/>
    <n v="1441955269"/>
    <b v="0"/>
    <n v="2"/>
    <b v="0"/>
    <x v="34"/>
    <n v="15"/>
    <x v="2"/>
    <x v="7"/>
    <x v="34"/>
  </r>
  <r>
    <n v="2507"/>
    <s v="Help Cafe Talavera get a New Kitchen!"/>
    <s v="Unique dishes for a unique city!."/>
    <n v="42850"/>
    <n v="0"/>
    <n v="0"/>
    <x v="0"/>
    <s v="USD"/>
    <n v="1431308704"/>
    <n v="1428716704"/>
    <b v="0"/>
    <n v="0"/>
    <b v="0"/>
    <x v="34"/>
    <s v="N/A"/>
    <x v="2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s v="USD"/>
    <n v="1408056634"/>
    <n v="1405464634"/>
    <b v="0"/>
    <n v="0"/>
    <b v="0"/>
    <x v="34"/>
    <s v="N/A"/>
    <x v="2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P"/>
    <n v="1429554349"/>
    <n v="1424719549"/>
    <b v="0"/>
    <n v="28"/>
    <b v="0"/>
    <x v="34"/>
    <n v="35.71"/>
    <x v="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s v="USD"/>
    <n v="1431647772"/>
    <n v="1426463772"/>
    <b v="0"/>
    <n v="2"/>
    <b v="0"/>
    <x v="34"/>
    <n v="37.5"/>
    <x v="2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1"/>
    <s v="GBP"/>
    <n v="1454323413"/>
    <n v="1451731413"/>
    <b v="0"/>
    <n v="0"/>
    <b v="0"/>
    <x v="34"/>
    <s v="N/A"/>
    <x v="2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0"/>
    <s v="USD"/>
    <n v="1418504561"/>
    <n v="1417208561"/>
    <b v="0"/>
    <n v="0"/>
    <b v="0"/>
    <x v="34"/>
    <s v="N/A"/>
    <x v="2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2"/>
    <s v="EUR"/>
    <n v="1488067789"/>
    <n v="1482883789"/>
    <b v="0"/>
    <n v="0"/>
    <b v="0"/>
    <x v="34"/>
    <s v="N/A"/>
    <x v="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s v="USD"/>
    <n v="1408526477"/>
    <n v="1407057677"/>
    <b v="0"/>
    <n v="4"/>
    <b v="0"/>
    <x v="34"/>
    <n v="52.5"/>
    <x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s v="USD"/>
    <n v="1424635753"/>
    <n v="1422043753"/>
    <b v="0"/>
    <n v="12"/>
    <b v="0"/>
    <x v="34"/>
    <n v="77.5"/>
    <x v="2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0"/>
    <s v="USD"/>
    <n v="1417279252"/>
    <n v="1414683652"/>
    <b v="0"/>
    <n v="0"/>
    <b v="0"/>
    <x v="34"/>
    <s v="N/A"/>
    <x v="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5"/>
    <s v="CAD"/>
    <n v="1426788930"/>
    <n v="1424200530"/>
    <b v="0"/>
    <n v="33"/>
    <b v="0"/>
    <x v="34"/>
    <n v="53.55"/>
    <x v="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s v="USD"/>
    <n v="1415899228"/>
    <n v="1413303628"/>
    <b v="0"/>
    <n v="0"/>
    <b v="0"/>
    <x v="34"/>
    <s v="N/A"/>
    <x v="2"/>
    <x v="7"/>
    <x v="34"/>
  </r>
  <r>
    <n v="2519"/>
    <s v="Kelli's Kitchen"/>
    <s v="Better than your mom's, better than Cracker Barrel, only at Kelli's Kitchen (all from scratch)."/>
    <n v="150000"/>
    <n v="65"/>
    <n v="0"/>
    <x v="0"/>
    <s v="USD"/>
    <n v="1405741404"/>
    <n v="1403149404"/>
    <b v="0"/>
    <n v="4"/>
    <b v="0"/>
    <x v="34"/>
    <n v="16.25"/>
    <x v="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s v="USD"/>
    <n v="1476559260"/>
    <n v="1472567085"/>
    <b v="0"/>
    <n v="0"/>
    <b v="0"/>
    <x v="34"/>
    <s v="N/A"/>
    <x v="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D"/>
    <n v="1444778021"/>
    <n v="1442963621"/>
    <b v="0"/>
    <n v="132"/>
    <b v="1"/>
    <x v="35"/>
    <n v="103.68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D"/>
    <n v="1461336720"/>
    <n v="1459431960"/>
    <b v="0"/>
    <n v="27"/>
    <b v="1"/>
    <x v="35"/>
    <n v="185.19"/>
    <x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D"/>
    <n v="1416270292"/>
    <n v="1413674692"/>
    <b v="0"/>
    <n v="26"/>
    <b v="1"/>
    <x v="35"/>
    <n v="54.15"/>
    <x v="0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s v="USD"/>
    <n v="1419136200"/>
    <n v="1416338557"/>
    <b v="0"/>
    <n v="43"/>
    <b v="1"/>
    <x v="35"/>
    <n v="177.21"/>
    <x v="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D"/>
    <n v="1340914571"/>
    <n v="1338322571"/>
    <b v="0"/>
    <n v="80"/>
    <b v="1"/>
    <x v="35"/>
    <n v="100.33"/>
    <x v="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D"/>
    <n v="1418014740"/>
    <n v="1415585474"/>
    <b v="0"/>
    <n v="33"/>
    <b v="1"/>
    <x v="35"/>
    <n v="136.91"/>
    <x v="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D"/>
    <n v="1382068740"/>
    <n v="1380477691"/>
    <b v="0"/>
    <n v="71"/>
    <b v="1"/>
    <x v="35"/>
    <n v="57.54"/>
    <x v="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s v="GBP"/>
    <n v="1440068400"/>
    <n v="1438459303"/>
    <b v="0"/>
    <n v="81"/>
    <b v="1"/>
    <x v="35"/>
    <n v="52.96"/>
    <x v="0"/>
    <x v="4"/>
    <x v="35"/>
  </r>
  <r>
    <n v="2529"/>
    <s v="UrbanArias is DC's Contemporary Opera Company"/>
    <s v="Opera. Short. New."/>
    <n v="6000"/>
    <n v="6257"/>
    <n v="104"/>
    <x v="0"/>
    <s v="USD"/>
    <n v="1332636975"/>
    <n v="1328752575"/>
    <b v="0"/>
    <n v="76"/>
    <b v="1"/>
    <x v="35"/>
    <n v="82.33"/>
    <x v="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D"/>
    <n v="1429505400"/>
    <n v="1426711505"/>
    <b v="0"/>
    <n v="48"/>
    <b v="1"/>
    <x v="35"/>
    <n v="135.41999999999999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D"/>
    <n v="1439611140"/>
    <n v="1437668354"/>
    <b v="0"/>
    <n v="61"/>
    <b v="1"/>
    <x v="35"/>
    <n v="74.069999999999993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D"/>
    <n v="1345148566"/>
    <n v="1342556566"/>
    <b v="0"/>
    <n v="60"/>
    <b v="1"/>
    <x v="35"/>
    <n v="84.08"/>
    <x v="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D"/>
    <n v="1362160868"/>
    <n v="1359568911"/>
    <b v="0"/>
    <n v="136"/>
    <b v="1"/>
    <x v="35"/>
    <n v="61.03"/>
    <x v="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D"/>
    <n v="1262325600"/>
    <n v="1257871712"/>
    <b v="0"/>
    <n v="14"/>
    <b v="1"/>
    <x v="35"/>
    <n v="150"/>
    <x v="0"/>
    <x v="4"/>
    <x v="35"/>
  </r>
  <r>
    <n v="2535"/>
    <s v="Mark Hayes Requiem Recording"/>
    <s v="Mark Hayes: Requiem Recording"/>
    <n v="20000"/>
    <n v="20755"/>
    <n v="104"/>
    <x v="0"/>
    <s v="USD"/>
    <n v="1417463945"/>
    <n v="1414781945"/>
    <b v="0"/>
    <n v="78"/>
    <b v="1"/>
    <x v="35"/>
    <n v="266.08999999999997"/>
    <x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D"/>
    <n v="1375151566"/>
    <n v="1373337166"/>
    <b v="0"/>
    <n v="4"/>
    <b v="1"/>
    <x v="35"/>
    <n v="7.25"/>
    <x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D"/>
    <n v="1312212855"/>
    <n v="1307028855"/>
    <b v="0"/>
    <n v="11"/>
    <b v="1"/>
    <x v="35"/>
    <n v="100"/>
    <x v="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s v="USD"/>
    <n v="1361681940"/>
    <n v="1359029661"/>
    <b v="0"/>
    <n v="185"/>
    <b v="1"/>
    <x v="35"/>
    <n v="109.96"/>
    <x v="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D"/>
    <n v="1422913152"/>
    <n v="1417729152"/>
    <b v="0"/>
    <n v="59"/>
    <b v="1"/>
    <x v="35"/>
    <n v="169.92"/>
    <x v="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D"/>
    <n v="1319904721"/>
    <n v="1314720721"/>
    <b v="0"/>
    <n v="27"/>
    <b v="1"/>
    <x v="35"/>
    <n v="95.74"/>
    <x v="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s v="GBP"/>
    <n v="1380192418"/>
    <n v="1375008418"/>
    <b v="0"/>
    <n v="63"/>
    <b v="1"/>
    <x v="35"/>
    <n v="59.46"/>
    <x v="0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D"/>
    <n v="1380599940"/>
    <n v="1377252857"/>
    <b v="0"/>
    <n v="13"/>
    <b v="1"/>
    <x v="35"/>
    <n v="55.77"/>
    <x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D"/>
    <n v="1293937200"/>
    <n v="1291257298"/>
    <b v="0"/>
    <n v="13"/>
    <b v="1"/>
    <x v="35"/>
    <n v="30.08"/>
    <x v="0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s v="USD"/>
    <n v="1341750569"/>
    <n v="1339158569"/>
    <b v="0"/>
    <n v="57"/>
    <b v="1"/>
    <x v="35"/>
    <n v="88.44"/>
    <x v="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D"/>
    <n v="1424997000"/>
    <n v="1421983138"/>
    <b v="0"/>
    <n v="61"/>
    <b v="1"/>
    <x v="35"/>
    <n v="64.03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D"/>
    <n v="1380949200"/>
    <n v="1378586179"/>
    <b v="0"/>
    <n v="65"/>
    <b v="1"/>
    <x v="35"/>
    <n v="60.15"/>
    <x v="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D"/>
    <n v="1333560803"/>
    <n v="1330972403"/>
    <b v="0"/>
    <n v="134"/>
    <b v="1"/>
    <x v="35"/>
    <n v="49.19"/>
    <x v="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6"/>
    <s v="EUR"/>
    <n v="1475209620"/>
    <n v="1473087637"/>
    <b v="0"/>
    <n v="37"/>
    <b v="1"/>
    <x v="35"/>
    <n v="165.16"/>
    <x v="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s v="GBP"/>
    <n v="1370019600"/>
    <n v="1366999870"/>
    <b v="0"/>
    <n v="37"/>
    <b v="1"/>
    <x v="35"/>
    <n v="43.62"/>
    <x v="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D"/>
    <n v="1444276740"/>
    <n v="1439392406"/>
    <b v="0"/>
    <n v="150"/>
    <b v="1"/>
    <x v="35"/>
    <n v="43.7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D"/>
    <n v="1332362880"/>
    <n v="1329890585"/>
    <b v="0"/>
    <n v="56"/>
    <b v="1"/>
    <x v="35"/>
    <n v="67.42"/>
    <x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D"/>
    <n v="1488741981"/>
    <n v="1486149981"/>
    <b v="0"/>
    <n v="18"/>
    <b v="1"/>
    <x v="35"/>
    <n v="177.5"/>
    <x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D"/>
    <n v="1348202807"/>
    <n v="1343018807"/>
    <b v="0"/>
    <n v="60"/>
    <b v="1"/>
    <x v="35"/>
    <n v="38.880000000000003"/>
    <x v="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D"/>
    <n v="1433131140"/>
    <n v="1430445163"/>
    <b v="0"/>
    <n v="67"/>
    <b v="1"/>
    <x v="35"/>
    <n v="54.99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D"/>
    <n v="1338219793"/>
    <n v="1335541393"/>
    <b v="0"/>
    <n v="35"/>
    <b v="1"/>
    <x v="35"/>
    <n v="61.34"/>
    <x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D"/>
    <n v="1356392857"/>
    <n v="1352504857"/>
    <b v="0"/>
    <n v="34"/>
    <b v="1"/>
    <x v="35"/>
    <n v="23.12"/>
    <x v="0"/>
    <x v="4"/>
    <x v="35"/>
  </r>
  <r>
    <n v="2557"/>
    <s v="European Tour"/>
    <s v="Raising money for our concert tour of Switzerland and Germany in June/July 2014"/>
    <n v="900"/>
    <n v="1066"/>
    <n v="118"/>
    <x v="1"/>
    <s v="GBP"/>
    <n v="1400176386"/>
    <n v="1397584386"/>
    <b v="0"/>
    <n v="36"/>
    <b v="1"/>
    <x v="35"/>
    <n v="29.61"/>
    <x v="0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2"/>
    <s v="AUD"/>
    <n v="1430488740"/>
    <n v="1427747906"/>
    <b v="0"/>
    <n v="18"/>
    <b v="1"/>
    <x v="35"/>
    <n v="75.61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D"/>
    <n v="1321385820"/>
    <n v="1318539484"/>
    <b v="0"/>
    <n v="25"/>
    <b v="1"/>
    <x v="35"/>
    <n v="35.6"/>
    <x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s v="GBP"/>
    <n v="1425682174"/>
    <n v="1423090174"/>
    <b v="0"/>
    <n v="21"/>
    <b v="1"/>
    <x v="35"/>
    <n v="143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5"/>
    <s v="CAD"/>
    <n v="1444740089"/>
    <n v="1442148089"/>
    <b v="0"/>
    <n v="0"/>
    <b v="0"/>
    <x v="19"/>
    <s v="N/A"/>
    <x v="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2"/>
    <s v="EUR"/>
    <n v="1476189339"/>
    <n v="1471005339"/>
    <b v="0"/>
    <n v="3"/>
    <b v="0"/>
    <x v="19"/>
    <n v="25"/>
    <x v="1"/>
    <x v="7"/>
    <x v="19"/>
  </r>
  <r>
    <n v="2563"/>
    <s v="Phoenix Pearl Boba Tea Truck (Canceled)"/>
    <s v="Michigan based bubble tea and specialty ice cream food truck"/>
    <n v="20000"/>
    <n v="0"/>
    <n v="0"/>
    <x v="0"/>
    <s v="USD"/>
    <n v="1438226451"/>
    <n v="1433042451"/>
    <b v="0"/>
    <n v="0"/>
    <b v="0"/>
    <x v="19"/>
    <s v="N/A"/>
    <x v="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5"/>
    <s v="CAD"/>
    <n v="1406854699"/>
    <n v="1404262699"/>
    <b v="0"/>
    <n v="0"/>
    <b v="0"/>
    <x v="19"/>
    <s v="N/A"/>
    <x v="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D"/>
    <n v="1462827000"/>
    <n v="1457710589"/>
    <b v="0"/>
    <n v="1"/>
    <b v="0"/>
    <x v="19"/>
    <n v="100"/>
    <x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D"/>
    <n v="1408663948"/>
    <n v="1406071948"/>
    <b v="0"/>
    <n v="0"/>
    <b v="0"/>
    <x v="19"/>
    <s v="N/A"/>
    <x v="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D"/>
    <n v="1429823138"/>
    <n v="1427231138"/>
    <b v="0"/>
    <n v="2"/>
    <b v="0"/>
    <x v="19"/>
    <n v="60"/>
    <x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P"/>
    <n v="1472745594"/>
    <n v="1470153594"/>
    <b v="0"/>
    <n v="1"/>
    <b v="0"/>
    <x v="19"/>
    <n v="50"/>
    <x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D"/>
    <n v="1442457112"/>
    <n v="1439865112"/>
    <b v="0"/>
    <n v="2"/>
    <b v="0"/>
    <x v="19"/>
    <n v="72.5"/>
    <x v="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D"/>
    <n v="1486590035"/>
    <n v="1483998035"/>
    <b v="0"/>
    <n v="2"/>
    <b v="0"/>
    <x v="19"/>
    <n v="29.5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s v="AUD"/>
    <n v="1463645521"/>
    <n v="1458461521"/>
    <b v="0"/>
    <n v="4"/>
    <b v="0"/>
    <x v="19"/>
    <n v="62.5"/>
    <x v="1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0"/>
    <s v="USD"/>
    <n v="1428893517"/>
    <n v="1426301517"/>
    <b v="0"/>
    <n v="0"/>
    <b v="0"/>
    <x v="19"/>
    <s v="N/A"/>
    <x v="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D"/>
    <n v="1408803149"/>
    <n v="1404915149"/>
    <b v="0"/>
    <n v="0"/>
    <b v="0"/>
    <x v="19"/>
    <s v="N/A"/>
    <x v="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D"/>
    <n v="1463600945"/>
    <n v="1461786545"/>
    <b v="0"/>
    <n v="0"/>
    <b v="0"/>
    <x v="19"/>
    <s v="N/A"/>
    <x v="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D"/>
    <n v="1421030194"/>
    <n v="1418438194"/>
    <b v="0"/>
    <n v="0"/>
    <b v="0"/>
    <x v="19"/>
    <s v="N/A"/>
    <x v="1"/>
    <x v="7"/>
    <x v="19"/>
  </r>
  <r>
    <n v="2576"/>
    <s v="2 Go Fast Food (Canceled)"/>
    <s v="A New Twist with an American and Philippine fast food Mobile Trailer."/>
    <n v="10000"/>
    <n v="0"/>
    <n v="0"/>
    <x v="0"/>
    <s v="USD"/>
    <n v="1428707647"/>
    <n v="1424823247"/>
    <b v="0"/>
    <n v="0"/>
    <b v="0"/>
    <x v="19"/>
    <s v="N/A"/>
    <x v="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D"/>
    <n v="1407181297"/>
    <n v="1405021297"/>
    <b v="0"/>
    <n v="0"/>
    <b v="0"/>
    <x v="19"/>
    <s v="N/A"/>
    <x v="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D"/>
    <n v="1444410000"/>
    <n v="1440203579"/>
    <b v="0"/>
    <n v="0"/>
    <b v="0"/>
    <x v="19"/>
    <s v="N/A"/>
    <x v="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D"/>
    <n v="1410810903"/>
    <n v="1405626903"/>
    <b v="0"/>
    <n v="12"/>
    <b v="0"/>
    <x v="19"/>
    <n v="23.08"/>
    <x v="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D"/>
    <n v="1431745200"/>
    <n v="1429170603"/>
    <b v="0"/>
    <n v="2"/>
    <b v="0"/>
    <x v="19"/>
    <n v="25.5"/>
    <x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0"/>
    <s v="USD"/>
    <n v="1447689898"/>
    <n v="1445094298"/>
    <b v="0"/>
    <n v="11"/>
    <b v="0"/>
    <x v="19"/>
    <n v="48.18"/>
    <x v="2"/>
    <x v="7"/>
    <x v="19"/>
  </r>
  <r>
    <n v="2582"/>
    <s v="Drunken Wings"/>
    <s v="The place where chicken meets liquor for the first time!"/>
    <n v="90000"/>
    <n v="1"/>
    <n v="0"/>
    <x v="0"/>
    <s v="USD"/>
    <n v="1477784634"/>
    <n v="1475192634"/>
    <b v="0"/>
    <n v="1"/>
    <b v="0"/>
    <x v="19"/>
    <n v="1"/>
    <x v="2"/>
    <x v="7"/>
    <x v="19"/>
  </r>
  <r>
    <n v="2583"/>
    <s v="Crazy Daisy Food Truck"/>
    <s v="Crazy Daisy will become the newest member of the food truck distributors in Kansas City, Missouri."/>
    <n v="1000"/>
    <n v="5"/>
    <n v="1"/>
    <x v="0"/>
    <s v="USD"/>
    <n v="1426526880"/>
    <n v="1421346480"/>
    <b v="0"/>
    <n v="5"/>
    <b v="0"/>
    <x v="19"/>
    <n v="1"/>
    <x v="2"/>
    <x v="7"/>
    <x v="19"/>
  </r>
  <r>
    <n v="2584"/>
    <s v="Culinary Arts Food Truck Style"/>
    <s v="Bringing quality food to the masses using local premium ingredients, but at a food truck price!"/>
    <n v="10000"/>
    <n v="0"/>
    <n v="0"/>
    <x v="0"/>
    <s v="USD"/>
    <n v="1434341369"/>
    <n v="1431749369"/>
    <b v="0"/>
    <n v="0"/>
    <b v="0"/>
    <x v="19"/>
    <s v="N/A"/>
    <x v="2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s v="USD"/>
    <n v="1404601632"/>
    <n v="1402009632"/>
    <b v="0"/>
    <n v="1"/>
    <b v="0"/>
    <x v="19"/>
    <n v="50"/>
    <x v="2"/>
    <x v="7"/>
    <x v="19"/>
  </r>
  <r>
    <n v="2586"/>
    <s v="Inspire Healthy Eating"/>
    <s v="I would like to bring fresh salad and food to the streets of London at a reasonable price."/>
    <n v="3000"/>
    <n v="5"/>
    <n v="0"/>
    <x v="1"/>
    <s v="GBP"/>
    <n v="1451030136"/>
    <n v="1448438136"/>
    <b v="0"/>
    <n v="1"/>
    <b v="0"/>
    <x v="19"/>
    <n v="5"/>
    <x v="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s v="USD"/>
    <n v="1451491953"/>
    <n v="1448899953"/>
    <b v="0"/>
    <n v="6"/>
    <b v="0"/>
    <x v="19"/>
    <n v="202.83"/>
    <x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s v="USD"/>
    <n v="1427807640"/>
    <n v="1423325626"/>
    <b v="0"/>
    <n v="8"/>
    <b v="0"/>
    <x v="19"/>
    <n v="29.13"/>
    <x v="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8"/>
    <s v="DKK"/>
    <n v="1458733927"/>
    <n v="1456145527"/>
    <b v="0"/>
    <n v="1"/>
    <b v="0"/>
    <x v="19"/>
    <n v="5"/>
    <x v="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D"/>
    <n v="1453817297"/>
    <n v="1453212497"/>
    <b v="0"/>
    <n v="0"/>
    <b v="0"/>
    <x v="19"/>
    <s v="N/A"/>
    <x v="2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0"/>
    <s v="USD"/>
    <n v="1457901924"/>
    <n v="1452721524"/>
    <b v="0"/>
    <n v="2"/>
    <b v="0"/>
    <x v="19"/>
    <n v="13"/>
    <x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s v="USD"/>
    <n v="1412536421"/>
    <n v="1409944421"/>
    <b v="0"/>
    <n v="1"/>
    <b v="0"/>
    <x v="19"/>
    <n v="50"/>
    <x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s v="USD"/>
    <n v="1429993026"/>
    <n v="1427401026"/>
    <b v="0"/>
    <n v="0"/>
    <b v="0"/>
    <x v="19"/>
    <s v="N/A"/>
    <x v="2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s v="USD"/>
    <n v="1407453228"/>
    <n v="1404861228"/>
    <b v="0"/>
    <n v="1"/>
    <b v="0"/>
    <x v="19"/>
    <n v="1"/>
    <x v="2"/>
    <x v="7"/>
    <x v="19"/>
  </r>
  <r>
    <n v="2595"/>
    <s v="Food Truck for Little Fox Bakery"/>
    <s v="Looking to put the best baked goods in Bowling Green on wheels"/>
    <n v="15000"/>
    <n v="1825"/>
    <n v="12"/>
    <x v="0"/>
    <s v="USD"/>
    <n v="1487915500"/>
    <n v="1485323500"/>
    <b v="0"/>
    <n v="19"/>
    <b v="0"/>
    <x v="19"/>
    <n v="96.05"/>
    <x v="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5"/>
    <s v="CAD"/>
    <n v="1407427009"/>
    <n v="1404835009"/>
    <b v="0"/>
    <n v="27"/>
    <b v="0"/>
    <x v="19"/>
    <n v="305.77999999999997"/>
    <x v="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P"/>
    <n v="1466323917"/>
    <n v="1463731917"/>
    <b v="0"/>
    <n v="7"/>
    <b v="0"/>
    <x v="19"/>
    <n v="12.14"/>
    <x v="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s v="USD"/>
    <n v="1443039001"/>
    <n v="1440447001"/>
    <b v="0"/>
    <n v="14"/>
    <b v="0"/>
    <x v="19"/>
    <n v="83.57"/>
    <x v="2"/>
    <x v="7"/>
    <x v="19"/>
  </r>
  <r>
    <n v="2599"/>
    <s v="Empty Ramekins Catering Group"/>
    <s v="The Empty Ramekins Catering Group is looking for your help to start up in Miami Florida!!!!"/>
    <n v="9041"/>
    <n v="90"/>
    <n v="1"/>
    <x v="0"/>
    <s v="USD"/>
    <n v="1407089147"/>
    <n v="1403201147"/>
    <b v="0"/>
    <n v="5"/>
    <b v="0"/>
    <x v="19"/>
    <n v="18"/>
    <x v="2"/>
    <x v="7"/>
    <x v="19"/>
  </r>
  <r>
    <n v="2600"/>
    <s v="Help Buttz Return From the Ashes"/>
    <s v="On Sunday November 8, 2015 our food truck burned to the ground. Please help us get rebuilt."/>
    <n v="50000"/>
    <n v="3466"/>
    <n v="7"/>
    <x v="0"/>
    <s v="USD"/>
    <n v="1458938200"/>
    <n v="1453757800"/>
    <b v="0"/>
    <n v="30"/>
    <b v="0"/>
    <x v="19"/>
    <n v="115.53"/>
    <x v="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D"/>
    <n v="1347508740"/>
    <n v="1346276349"/>
    <b v="1"/>
    <n v="151"/>
    <b v="1"/>
    <x v="36"/>
    <n v="21.9"/>
    <x v="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D"/>
    <n v="1415827200"/>
    <n v="1412358968"/>
    <b v="1"/>
    <n v="489"/>
    <b v="1"/>
    <x v="36"/>
    <n v="80.02"/>
    <x v="0"/>
    <x v="2"/>
    <x v="36"/>
  </r>
  <r>
    <n v="2603"/>
    <s v="Manned Mock Mars Mission"/>
    <s v="I will be building a mock space station and simulate living on Mars for two weeks."/>
    <n v="1750"/>
    <n v="1776"/>
    <n v="101"/>
    <x v="0"/>
    <s v="USD"/>
    <n v="1387835654"/>
    <n v="1386626054"/>
    <b v="1"/>
    <n v="50"/>
    <b v="1"/>
    <x v="36"/>
    <n v="35.520000000000003"/>
    <x v="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D"/>
    <n v="1335662023"/>
    <n v="1333070023"/>
    <b v="1"/>
    <n v="321"/>
    <b v="1"/>
    <x v="36"/>
    <n v="64.930000000000007"/>
    <x v="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D"/>
    <n v="1466168390"/>
    <n v="1463576390"/>
    <b v="1"/>
    <n v="1762"/>
    <b v="1"/>
    <x v="36"/>
    <n v="60.97"/>
    <x v="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D"/>
    <n v="1398791182"/>
    <n v="1396026382"/>
    <b v="1"/>
    <n v="385"/>
    <b v="1"/>
    <x v="36"/>
    <n v="31.44"/>
    <x v="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D"/>
    <n v="1439344800"/>
    <n v="1435611572"/>
    <b v="1"/>
    <n v="398"/>
    <b v="1"/>
    <x v="36"/>
    <n v="81.95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D"/>
    <n v="1489536000"/>
    <n v="1485976468"/>
    <b v="1"/>
    <n v="304"/>
    <b v="1"/>
    <x v="36"/>
    <n v="58.93"/>
    <x v="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D"/>
    <n v="1342330951"/>
    <n v="1339738951"/>
    <b v="1"/>
    <n v="676"/>
    <b v="1"/>
    <x v="36"/>
    <n v="157.29"/>
    <x v="0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s v="USD"/>
    <n v="1471849140"/>
    <n v="1468444125"/>
    <b v="1"/>
    <n v="577"/>
    <b v="1"/>
    <x v="36"/>
    <n v="55.76"/>
    <x v="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2"/>
    <s v="EUR"/>
    <n v="1483397940"/>
    <n v="1480493014"/>
    <b v="1"/>
    <n v="3663"/>
    <b v="1"/>
    <x v="36"/>
    <n v="83.8"/>
    <x v="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D"/>
    <n v="1420773970"/>
    <n v="1418095570"/>
    <b v="1"/>
    <n v="294"/>
    <b v="1"/>
    <x v="36"/>
    <n v="58.42"/>
    <x v="0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D"/>
    <n v="1348256294"/>
    <n v="1345664294"/>
    <b v="1"/>
    <n v="28"/>
    <b v="1"/>
    <x v="36"/>
    <n v="270.57"/>
    <x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D"/>
    <n v="1398834000"/>
    <n v="1396371612"/>
    <b v="1"/>
    <n v="100"/>
    <b v="1"/>
    <x v="36"/>
    <n v="107.1"/>
    <x v="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s v="GBP"/>
    <n v="1462017600"/>
    <n v="1458820564"/>
    <b v="0"/>
    <n v="72"/>
    <b v="1"/>
    <x v="36"/>
    <n v="47.18"/>
    <x v="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D"/>
    <n v="1440546729"/>
    <n v="1437954729"/>
    <b v="1"/>
    <n v="238"/>
    <b v="1"/>
    <x v="36"/>
    <n v="120.31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D"/>
    <n v="1413838751"/>
    <n v="1411246751"/>
    <b v="1"/>
    <n v="159"/>
    <b v="1"/>
    <x v="36"/>
    <n v="27.6"/>
    <x v="0"/>
    <x v="2"/>
    <x v="36"/>
  </r>
  <r>
    <n v="2618"/>
    <s v="SPACE ART FEATURING ASTRONAUTS #WeBelieveInAstronauts"/>
    <s v="LTD ED COLLECTIBLE SPACE ART FEAT. ASTRONAUTS"/>
    <n v="15000"/>
    <n v="15808"/>
    <n v="105"/>
    <x v="0"/>
    <s v="USD"/>
    <n v="1449000061"/>
    <n v="1443812461"/>
    <b v="1"/>
    <n v="77"/>
    <b v="1"/>
    <x v="36"/>
    <n v="205.3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D"/>
    <n v="1445598000"/>
    <n v="1443302004"/>
    <b v="1"/>
    <n v="53"/>
    <b v="1"/>
    <x v="36"/>
    <n v="35.549999999999997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s v="AUD"/>
    <n v="1444525200"/>
    <n v="1441339242"/>
    <b v="1"/>
    <n v="1251"/>
    <b v="1"/>
    <x v="36"/>
    <n v="74.64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D"/>
    <n v="1432230988"/>
    <n v="1429638988"/>
    <b v="1"/>
    <n v="465"/>
    <b v="1"/>
    <x v="36"/>
    <n v="47.06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3"/>
    <s v="EUR"/>
    <n v="1483120216"/>
    <n v="1479232216"/>
    <b v="0"/>
    <n v="74"/>
    <b v="1"/>
    <x v="36"/>
    <n v="26.59"/>
    <x v="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D"/>
    <n v="1480658966"/>
    <n v="1479449366"/>
    <b v="0"/>
    <n v="62"/>
    <b v="1"/>
    <x v="36"/>
    <n v="36.770000000000003"/>
    <x v="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D"/>
    <n v="1347530822"/>
    <n v="1345716422"/>
    <b v="0"/>
    <n v="3468"/>
    <b v="1"/>
    <x v="36"/>
    <n v="31.82"/>
    <x v="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2"/>
    <s v="EUR"/>
    <n v="1478723208"/>
    <n v="1476559608"/>
    <b v="0"/>
    <n v="52"/>
    <b v="1"/>
    <x v="36"/>
    <n v="27.58"/>
    <x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D"/>
    <n v="1433343869"/>
    <n v="1430751869"/>
    <b v="0"/>
    <n v="50"/>
    <b v="1"/>
    <x v="36"/>
    <n v="56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D"/>
    <n v="1448571261"/>
    <n v="1445975661"/>
    <b v="0"/>
    <n v="45"/>
    <b v="1"/>
    <x v="36"/>
    <n v="21.56"/>
    <x v="0"/>
    <x v="2"/>
    <x v="36"/>
  </r>
  <r>
    <n v="2628"/>
    <s v="Pie In Space!"/>
    <s v="A high school freshman is sending pie into space and you can be a part of it.  GO SCIENCE!!!"/>
    <n v="839"/>
    <n v="926"/>
    <n v="110"/>
    <x v="0"/>
    <s v="USD"/>
    <n v="1417389067"/>
    <n v="1415661067"/>
    <b v="0"/>
    <n v="21"/>
    <b v="1"/>
    <x v="36"/>
    <n v="44.1"/>
    <x v="0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1"/>
    <s v="GBP"/>
    <n v="1431608122"/>
    <n v="1429016122"/>
    <b v="0"/>
    <n v="100"/>
    <b v="1"/>
    <x v="36"/>
    <n v="63.87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s v="AUD"/>
    <n v="1467280800"/>
    <n v="1464921112"/>
    <b v="0"/>
    <n v="81"/>
    <b v="1"/>
    <x v="36"/>
    <n v="38.99"/>
    <x v="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D"/>
    <n v="1440907427"/>
    <n v="1438488227"/>
    <b v="0"/>
    <n v="286"/>
    <b v="1"/>
    <x v="36"/>
    <n v="80.19"/>
    <x v="0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s v="USD"/>
    <n v="1464485339"/>
    <n v="1462325339"/>
    <b v="0"/>
    <n v="42"/>
    <b v="1"/>
    <x v="36"/>
    <n v="34.9"/>
    <x v="0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s v="USD"/>
    <n v="1393542000"/>
    <n v="1390938332"/>
    <b v="0"/>
    <n v="199"/>
    <b v="1"/>
    <x v="36"/>
    <n v="89.1"/>
    <x v="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D"/>
    <n v="1475163921"/>
    <n v="1472571921"/>
    <b v="0"/>
    <n v="25"/>
    <b v="1"/>
    <x v="36"/>
    <n v="39.44"/>
    <x v="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5"/>
    <s v="CAD"/>
    <n v="1425937761"/>
    <n v="1422917361"/>
    <b v="0"/>
    <n v="84"/>
    <b v="1"/>
    <x v="36"/>
    <n v="136.9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D"/>
    <n v="1476579600"/>
    <n v="1474641914"/>
    <b v="0"/>
    <n v="50"/>
    <b v="1"/>
    <x v="36"/>
    <n v="37.46"/>
    <x v="0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s v="USD"/>
    <n v="1476277875"/>
    <n v="1474895475"/>
    <b v="0"/>
    <n v="26"/>
    <b v="1"/>
    <x v="36"/>
    <n v="31.96"/>
    <x v="0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D"/>
    <n v="1421358895"/>
    <n v="1418766895"/>
    <b v="0"/>
    <n v="14"/>
    <b v="1"/>
    <x v="36"/>
    <n v="25.21"/>
    <x v="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s v="GBP"/>
    <n v="1424378748"/>
    <n v="1421786748"/>
    <b v="0"/>
    <n v="49"/>
    <b v="1"/>
    <x v="36"/>
    <n v="10.039999999999999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D"/>
    <n v="1433735474"/>
    <n v="1428551474"/>
    <b v="0"/>
    <n v="69"/>
    <b v="1"/>
    <x v="36"/>
    <n v="45.94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0"/>
    <s v="USD"/>
    <n v="1410811740"/>
    <n v="1409341863"/>
    <b v="0"/>
    <n v="1"/>
    <b v="0"/>
    <x v="36"/>
    <n v="15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2"/>
    <s v="EUR"/>
    <n v="1468565820"/>
    <n v="1465970108"/>
    <b v="0"/>
    <n v="0"/>
    <b v="0"/>
    <x v="36"/>
    <s v="N/A"/>
    <x v="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D"/>
    <n v="1482307140"/>
    <n v="1479218315"/>
    <b v="1"/>
    <n v="1501"/>
    <b v="0"/>
    <x v="36"/>
    <n v="223.58"/>
    <x v="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D"/>
    <n v="1489172435"/>
    <n v="1486580435"/>
    <b v="1"/>
    <n v="52"/>
    <b v="0"/>
    <x v="36"/>
    <n v="39.479999999999997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s v="AUD"/>
    <n v="1415481203"/>
    <n v="1412885603"/>
    <b v="1"/>
    <n v="23"/>
    <b v="0"/>
    <x v="36"/>
    <n v="91.3"/>
    <x v="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D"/>
    <n v="1441783869"/>
    <n v="1439191869"/>
    <b v="1"/>
    <n v="535"/>
    <b v="0"/>
    <x v="36"/>
    <n v="78.67"/>
    <x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5"/>
    <s v="CAD"/>
    <n v="1439533019"/>
    <n v="1436941019"/>
    <b v="0"/>
    <n v="3"/>
    <b v="0"/>
    <x v="36"/>
    <n v="12"/>
    <x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D"/>
    <n v="1457543360"/>
    <n v="1454951360"/>
    <b v="0"/>
    <n v="6"/>
    <b v="0"/>
    <x v="36"/>
    <n v="17.670000000000002"/>
    <x v="1"/>
    <x v="2"/>
    <x v="36"/>
  </r>
  <r>
    <n v="2649"/>
    <s v="The Mission - Please Check Back Soon (Canceled)"/>
    <s v="They have launched a Kickstarter."/>
    <n v="125000"/>
    <n v="124"/>
    <n v="0"/>
    <x v="0"/>
    <s v="USD"/>
    <n v="1454370941"/>
    <n v="1449186941"/>
    <b v="0"/>
    <n v="3"/>
    <b v="0"/>
    <x v="36"/>
    <n v="41.33"/>
    <x v="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D"/>
    <n v="1482332343"/>
    <n v="1479740343"/>
    <b v="0"/>
    <n v="5"/>
    <b v="0"/>
    <x v="36"/>
    <n v="71.599999999999994"/>
    <x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D"/>
    <n v="1450380009"/>
    <n v="1447960809"/>
    <b v="0"/>
    <n v="17"/>
    <b v="0"/>
    <x v="36"/>
    <n v="307.82"/>
    <x v="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s v="AUD"/>
    <n v="1418183325"/>
    <n v="1415591325"/>
    <b v="0"/>
    <n v="11"/>
    <b v="0"/>
    <x v="36"/>
    <n v="80.45"/>
    <x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D"/>
    <n v="1402632000"/>
    <n v="1399909127"/>
    <b v="0"/>
    <n v="70"/>
    <b v="0"/>
    <x v="36"/>
    <n v="83.94"/>
    <x v="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D"/>
    <n v="1429622726"/>
    <n v="1424442326"/>
    <b v="0"/>
    <n v="6"/>
    <b v="0"/>
    <x v="36"/>
    <n v="8.5"/>
    <x v="1"/>
    <x v="2"/>
    <x v="36"/>
  </r>
  <r>
    <n v="2655"/>
    <s v="Balloons (Canceled)"/>
    <s v="Thank you for your support!"/>
    <n v="15000"/>
    <n v="3155"/>
    <n v="21"/>
    <x v="0"/>
    <s v="USD"/>
    <n v="1455048000"/>
    <n v="1452631647"/>
    <b v="0"/>
    <n v="43"/>
    <b v="0"/>
    <x v="36"/>
    <n v="73.37"/>
    <x v="1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0"/>
    <s v="USD"/>
    <n v="1489345200"/>
    <n v="1485966688"/>
    <b v="0"/>
    <n v="152"/>
    <b v="0"/>
    <x v="36"/>
    <n v="112.86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D"/>
    <n v="1470187800"/>
    <n v="1467325053"/>
    <b v="0"/>
    <n v="59"/>
    <b v="0"/>
    <x v="36"/>
    <n v="95.28"/>
    <x v="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D"/>
    <n v="1469913194"/>
    <n v="1467321194"/>
    <b v="0"/>
    <n v="4"/>
    <b v="0"/>
    <x v="36"/>
    <n v="22.75"/>
    <x v="1"/>
    <x v="2"/>
    <x v="36"/>
  </r>
  <r>
    <n v="2659"/>
    <s v="test (Canceled)"/>
    <s v="test"/>
    <n v="49000"/>
    <n v="1333"/>
    <n v="3"/>
    <x v="0"/>
    <s v="USD"/>
    <n v="1429321210"/>
    <n v="1426729210"/>
    <b v="0"/>
    <n v="10"/>
    <b v="0"/>
    <x v="36"/>
    <n v="133.30000000000001"/>
    <x v="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D"/>
    <n v="1448388418"/>
    <n v="1443200818"/>
    <b v="0"/>
    <n v="5"/>
    <b v="0"/>
    <x v="36"/>
    <n v="3.8"/>
    <x v="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D"/>
    <n v="1382742010"/>
    <n v="1380150010"/>
    <b v="0"/>
    <n v="60"/>
    <b v="1"/>
    <x v="37"/>
    <n v="85.75"/>
    <x v="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D"/>
    <n v="1440179713"/>
    <n v="1437587713"/>
    <b v="0"/>
    <n v="80"/>
    <b v="1"/>
    <x v="37"/>
    <n v="267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5"/>
    <s v="CAD"/>
    <n v="1441378800"/>
    <n v="1438873007"/>
    <b v="0"/>
    <n v="56"/>
    <b v="1"/>
    <x v="37"/>
    <n v="373.56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D"/>
    <n v="1449644340"/>
    <n v="1446683797"/>
    <b v="0"/>
    <n v="104"/>
    <b v="1"/>
    <x v="37"/>
    <n v="174.04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D"/>
    <n v="1430774974"/>
    <n v="1426886974"/>
    <b v="0"/>
    <n v="46"/>
    <b v="1"/>
    <x v="37"/>
    <n v="93.7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D"/>
    <n v="1443214800"/>
    <n v="1440008439"/>
    <b v="0"/>
    <n v="206"/>
    <b v="1"/>
    <x v="37"/>
    <n v="77.33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D"/>
    <n v="1455142416"/>
    <n v="1452550416"/>
    <b v="0"/>
    <n v="18"/>
    <b v="1"/>
    <x v="37"/>
    <n v="92.22"/>
    <x v="0"/>
    <x v="2"/>
    <x v="37"/>
  </r>
  <r>
    <n v="2668"/>
    <s v="UOttawa Makermobile"/>
    <s v="Creativity on the go! |_x000a_CrÃ©ativitÃ© en mouvement !"/>
    <n v="1000"/>
    <n v="1707"/>
    <n v="171"/>
    <x v="5"/>
    <s v="CAD"/>
    <n v="1447079520"/>
    <n v="1443449265"/>
    <b v="0"/>
    <n v="28"/>
    <b v="1"/>
    <x v="37"/>
    <n v="60.96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D"/>
    <n v="1452387096"/>
    <n v="1447203096"/>
    <b v="0"/>
    <n v="11"/>
    <b v="1"/>
    <x v="37"/>
    <n v="91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D"/>
    <n v="1406593780"/>
    <n v="1404174580"/>
    <b v="1"/>
    <n v="60"/>
    <b v="0"/>
    <x v="37"/>
    <n v="41.58"/>
    <x v="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s v="USD"/>
    <n v="1419017880"/>
    <n v="1416419916"/>
    <b v="1"/>
    <n v="84"/>
    <b v="0"/>
    <x v="37"/>
    <n v="33.76"/>
    <x v="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s v="USD"/>
    <n v="1451282400"/>
    <n v="1449436390"/>
    <b v="1"/>
    <n v="47"/>
    <b v="0"/>
    <x v="37"/>
    <n v="70.62"/>
    <x v="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s v="USD"/>
    <n v="1414622700"/>
    <n v="1412081999"/>
    <b v="1"/>
    <n v="66"/>
    <b v="0"/>
    <x v="37"/>
    <n v="167.15"/>
    <x v="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s v="USD"/>
    <n v="1467694740"/>
    <n v="1465398670"/>
    <b v="1"/>
    <n v="171"/>
    <b v="0"/>
    <x v="37"/>
    <n v="128.62"/>
    <x v="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s v="USD"/>
    <n v="1415655289"/>
    <n v="1413059689"/>
    <b v="1"/>
    <n v="29"/>
    <b v="0"/>
    <x v="37"/>
    <n v="65.41"/>
    <x v="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5"/>
    <s v="CAD"/>
    <n v="1463929174"/>
    <n v="1461337174"/>
    <b v="0"/>
    <n v="9"/>
    <b v="0"/>
    <x v="37"/>
    <n v="117.56"/>
    <x v="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s v="USD"/>
    <n v="1404348143"/>
    <n v="1401756143"/>
    <b v="0"/>
    <n v="27"/>
    <b v="0"/>
    <x v="37"/>
    <n v="126.48"/>
    <x v="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UR"/>
    <n v="1443121765"/>
    <n v="1440529765"/>
    <b v="0"/>
    <n v="2"/>
    <b v="0"/>
    <x v="37"/>
    <n v="550"/>
    <x v="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s v="USD"/>
    <n v="1425081694"/>
    <n v="1422489694"/>
    <b v="0"/>
    <n v="3"/>
    <b v="0"/>
    <x v="37"/>
    <n v="44"/>
    <x v="2"/>
    <x v="2"/>
    <x v="37"/>
  </r>
  <r>
    <n v="2680"/>
    <s v="iHeart Pillow"/>
    <s v="iHeartPillow, Connecting loved ones"/>
    <n v="32000"/>
    <n v="276"/>
    <n v="1"/>
    <x v="3"/>
    <s v="EUR"/>
    <n v="1459915491"/>
    <n v="1457327091"/>
    <b v="0"/>
    <n v="4"/>
    <b v="0"/>
    <x v="37"/>
    <n v="69"/>
    <x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0"/>
    <s v="USD"/>
    <n v="1405027750"/>
    <n v="1402867750"/>
    <b v="0"/>
    <n v="2"/>
    <b v="0"/>
    <x v="19"/>
    <n v="27.5"/>
    <x v="2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0"/>
    <s v="USD"/>
    <n v="1416635940"/>
    <n v="1413838540"/>
    <b v="0"/>
    <n v="20"/>
    <b v="0"/>
    <x v="19"/>
    <n v="84.9"/>
    <x v="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s v="USD"/>
    <n v="1425233240"/>
    <n v="1422641240"/>
    <b v="0"/>
    <n v="3"/>
    <b v="0"/>
    <x v="19"/>
    <n v="12"/>
    <x v="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0"/>
    <s v="USD"/>
    <n v="1407621425"/>
    <n v="1404165425"/>
    <b v="0"/>
    <n v="4"/>
    <b v="0"/>
    <x v="19"/>
    <n v="200"/>
    <x v="2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0"/>
    <s v="USD"/>
    <n v="1430149330"/>
    <n v="1424968930"/>
    <b v="0"/>
    <n v="1"/>
    <b v="0"/>
    <x v="19"/>
    <n v="10"/>
    <x v="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s v="USD"/>
    <n v="1412119423"/>
    <n v="1410391423"/>
    <b v="0"/>
    <n v="0"/>
    <b v="0"/>
    <x v="19"/>
    <s v="N/A"/>
    <x v="2"/>
    <x v="7"/>
    <x v="19"/>
  </r>
  <r>
    <n v="2687"/>
    <s v="Munch Wagon"/>
    <s v="Your American Pizzas, Wings, Stuffed Gouda Burger, Sweet &amp; Russet Potato Fries served on a food Truck!!"/>
    <n v="15000"/>
    <n v="0"/>
    <n v="0"/>
    <x v="0"/>
    <s v="USD"/>
    <n v="1435591318"/>
    <n v="1432999318"/>
    <b v="0"/>
    <n v="0"/>
    <b v="0"/>
    <x v="19"/>
    <s v="N/A"/>
    <x v="2"/>
    <x v="7"/>
    <x v="19"/>
  </r>
  <r>
    <n v="2688"/>
    <s v="Mac N Cheez Food Truck"/>
    <s v="The amazing gourmet Mac N Cheez Food Truck Campaigne!"/>
    <n v="50000"/>
    <n v="74"/>
    <n v="0"/>
    <x v="0"/>
    <s v="USD"/>
    <n v="1424746800"/>
    <n v="1422067870"/>
    <b v="0"/>
    <n v="14"/>
    <b v="0"/>
    <x v="19"/>
    <n v="5.29"/>
    <x v="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s v="USD"/>
    <n v="1469919890"/>
    <n v="1467327890"/>
    <b v="0"/>
    <n v="1"/>
    <b v="0"/>
    <x v="19"/>
    <n v="1"/>
    <x v="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s v="USD"/>
    <n v="1433298676"/>
    <n v="1429410676"/>
    <b v="0"/>
    <n v="118"/>
    <b v="0"/>
    <x v="19"/>
    <n v="72.760000000000005"/>
    <x v="2"/>
    <x v="7"/>
    <x v="19"/>
  </r>
  <r>
    <n v="2691"/>
    <s v="Cook"/>
    <s v="A Great New local Food Truck serving up ethnic fusion inspired eats in Ottawa."/>
    <n v="65000"/>
    <n v="35"/>
    <n v="0"/>
    <x v="5"/>
    <s v="CAD"/>
    <n v="1431278557"/>
    <n v="1427390557"/>
    <b v="0"/>
    <n v="2"/>
    <b v="0"/>
    <x v="19"/>
    <n v="17.5"/>
    <x v="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s v="USD"/>
    <n v="1427266860"/>
    <n v="1424678460"/>
    <b v="0"/>
    <n v="1"/>
    <b v="0"/>
    <x v="19"/>
    <n v="25"/>
    <x v="2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0"/>
    <s v="USD"/>
    <n v="1407899966"/>
    <n v="1405307966"/>
    <b v="0"/>
    <n v="3"/>
    <b v="0"/>
    <x v="19"/>
    <n v="13.33"/>
    <x v="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s v="USD"/>
    <n v="1411701739"/>
    <n v="1409109739"/>
    <b v="0"/>
    <n v="1"/>
    <b v="0"/>
    <x v="19"/>
    <n v="1"/>
    <x v="2"/>
    <x v="7"/>
    <x v="19"/>
  </r>
  <r>
    <n v="2695"/>
    <s v="Fat daddy mac food truck"/>
    <s v="I am creating food magic on the go! Amazing food isn't just for sitdown restaraunts anymore!"/>
    <n v="15000"/>
    <n v="71"/>
    <n v="0"/>
    <x v="0"/>
    <s v="USD"/>
    <n v="1428981718"/>
    <n v="1423801318"/>
    <b v="0"/>
    <n v="3"/>
    <b v="0"/>
    <x v="19"/>
    <n v="23.67"/>
    <x v="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s v="USD"/>
    <n v="1419538560"/>
    <n v="1416600960"/>
    <b v="0"/>
    <n v="38"/>
    <b v="0"/>
    <x v="19"/>
    <n v="89.21"/>
    <x v="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s v="USD"/>
    <n v="1438552800"/>
    <n v="1435876423"/>
    <b v="0"/>
    <n v="52"/>
    <b v="0"/>
    <x v="19"/>
    <n v="116.56"/>
    <x v="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s v="USD"/>
    <n v="1403904808"/>
    <n v="1401312808"/>
    <b v="0"/>
    <n v="2"/>
    <b v="0"/>
    <x v="19"/>
    <n v="13.01"/>
    <x v="2"/>
    <x v="7"/>
    <x v="19"/>
  </r>
  <r>
    <n v="2699"/>
    <s v="my bakery truck"/>
    <s v="Hi, I want make my first bakery. Food truck was great, but I not have a car licence. So, help me to be my dream!"/>
    <n v="2"/>
    <n v="0"/>
    <n v="0"/>
    <x v="5"/>
    <s v="CAD"/>
    <n v="1407533463"/>
    <n v="1404941463"/>
    <b v="0"/>
    <n v="0"/>
    <b v="0"/>
    <x v="19"/>
    <s v="N/A"/>
    <x v="2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0"/>
    <s v="USD"/>
    <n v="1411073972"/>
    <n v="1408481972"/>
    <b v="0"/>
    <n v="4"/>
    <b v="0"/>
    <x v="19"/>
    <n v="17.5"/>
    <x v="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17"/>
    <s v="EUR"/>
    <n v="1491586534"/>
    <n v="1488911734"/>
    <b v="0"/>
    <n v="46"/>
    <b v="0"/>
    <x v="38"/>
    <n v="34.130000000000003"/>
    <x v="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0"/>
    <s v="USD"/>
    <n v="1491416077"/>
    <n v="1488827677"/>
    <b v="1"/>
    <n v="26"/>
    <b v="0"/>
    <x v="38"/>
    <n v="132.35"/>
    <x v="3"/>
    <x v="1"/>
    <x v="38"/>
  </r>
  <r>
    <n v="2703"/>
    <s v="Bisagra Teatro: Foro Multidisciplinario"/>
    <s v="Â¡Tu nuevo espacio cultural multidisciplinario en el centro de Pachuca, Hidalgo"/>
    <n v="40000"/>
    <n v="41500"/>
    <n v="104"/>
    <x v="14"/>
    <s v="MXN"/>
    <n v="1490196830"/>
    <n v="1485016430"/>
    <b v="0"/>
    <n v="45"/>
    <b v="0"/>
    <x v="38"/>
    <n v="922.22"/>
    <x v="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0"/>
    <s v="USD"/>
    <n v="1491421314"/>
    <n v="1487709714"/>
    <b v="0"/>
    <n v="7"/>
    <b v="0"/>
    <x v="38"/>
    <n v="163.57"/>
    <x v="3"/>
    <x v="1"/>
    <x v="38"/>
  </r>
  <r>
    <n v="2705"/>
    <s v="Fischer Theatre Marquee"/>
    <s v="Help light the lights at the historic Fischer Theatre in Danville, IL."/>
    <n v="16500"/>
    <n v="1739"/>
    <n v="11"/>
    <x v="0"/>
    <s v="USD"/>
    <n v="1490389158"/>
    <n v="1486504758"/>
    <b v="0"/>
    <n v="8"/>
    <b v="0"/>
    <x v="38"/>
    <n v="217.38"/>
    <x v="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D"/>
    <n v="1413442740"/>
    <n v="1410937483"/>
    <b v="1"/>
    <n v="263"/>
    <b v="1"/>
    <x v="38"/>
    <n v="149.44"/>
    <x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D"/>
    <n v="1369637940"/>
    <n v="1367088443"/>
    <b v="1"/>
    <n v="394"/>
    <b v="1"/>
    <x v="38"/>
    <n v="71.239999999999995"/>
    <x v="0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1"/>
    <s v="GBP"/>
    <n v="1469119526"/>
    <n v="1463935526"/>
    <b v="1"/>
    <n v="1049"/>
    <b v="1"/>
    <x v="38"/>
    <n v="44.46"/>
    <x v="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D"/>
    <n v="1475553540"/>
    <n v="1472528141"/>
    <b v="1"/>
    <n v="308"/>
    <b v="1"/>
    <x v="38"/>
    <n v="164.94"/>
    <x v="0"/>
    <x v="1"/>
    <x v="38"/>
  </r>
  <r>
    <n v="2710"/>
    <s v="House of Yes"/>
    <s v="Building Brooklyn's own creative venue for circus, theater and events of all types."/>
    <n v="60000"/>
    <n v="92340.21"/>
    <n v="154"/>
    <x v="0"/>
    <s v="USD"/>
    <n v="1407549600"/>
    <n v="1404797428"/>
    <b v="1"/>
    <n v="1088"/>
    <b v="1"/>
    <x v="38"/>
    <n v="84.87"/>
    <x v="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s v="GBP"/>
    <n v="1403301660"/>
    <n v="1400694790"/>
    <b v="1"/>
    <n v="73"/>
    <b v="1"/>
    <x v="38"/>
    <n v="53.95"/>
    <x v="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D"/>
    <n v="1373738400"/>
    <n v="1370568560"/>
    <b v="1"/>
    <n v="143"/>
    <b v="1"/>
    <x v="38"/>
    <n v="50.53"/>
    <x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D"/>
    <n v="1450971684"/>
    <n v="1447515684"/>
    <b v="1"/>
    <n v="1420"/>
    <b v="1"/>
    <x v="38"/>
    <n v="108"/>
    <x v="0"/>
    <x v="1"/>
    <x v="38"/>
  </r>
  <r>
    <n v="2714"/>
    <s v="The Crane Theater"/>
    <s v="The Crane will be the new home for independent theater in Northeast Minneapolis"/>
    <n v="25000"/>
    <n v="29089"/>
    <n v="116"/>
    <x v="0"/>
    <s v="USD"/>
    <n v="1476486000"/>
    <n v="1474040596"/>
    <b v="1"/>
    <n v="305"/>
    <b v="1"/>
    <x v="38"/>
    <n v="95.37"/>
    <x v="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D"/>
    <n v="1456047228"/>
    <n v="1453109628"/>
    <b v="1"/>
    <n v="551"/>
    <b v="1"/>
    <x v="38"/>
    <n v="57.63"/>
    <x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2"/>
    <s v="EUR"/>
    <n v="1444291193"/>
    <n v="1441699193"/>
    <b v="1"/>
    <n v="187"/>
    <b v="1"/>
    <x v="38"/>
    <n v="64.16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D"/>
    <n v="1417906649"/>
    <n v="1414015049"/>
    <b v="1"/>
    <n v="325"/>
    <b v="1"/>
    <x v="38"/>
    <n v="92.39"/>
    <x v="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D"/>
    <n v="1462316400"/>
    <n v="1459865945"/>
    <b v="1"/>
    <n v="148"/>
    <b v="1"/>
    <x v="38"/>
    <n v="125.98"/>
    <x v="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D"/>
    <n v="1460936694"/>
    <n v="1455756294"/>
    <b v="0"/>
    <n v="69"/>
    <b v="1"/>
    <x v="38"/>
    <n v="94.64"/>
    <x v="0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s v="USD"/>
    <n v="1478866253"/>
    <n v="1476270653"/>
    <b v="0"/>
    <n v="173"/>
    <b v="1"/>
    <x v="38"/>
    <n v="170.7"/>
    <x v="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s v="GBP"/>
    <n v="1378494000"/>
    <n v="1375880598"/>
    <b v="0"/>
    <n v="269"/>
    <b v="1"/>
    <x v="30"/>
    <n v="40.76"/>
    <x v="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D"/>
    <n v="1485722053"/>
    <n v="1480538053"/>
    <b v="0"/>
    <n v="185"/>
    <b v="1"/>
    <x v="30"/>
    <n v="68.25"/>
    <x v="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D"/>
    <n v="1420060088"/>
    <n v="1414872488"/>
    <b v="0"/>
    <n v="176"/>
    <b v="1"/>
    <x v="30"/>
    <n v="95.49"/>
    <x v="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s v="GBP"/>
    <n v="1439625059"/>
    <n v="1436860259"/>
    <b v="0"/>
    <n v="1019"/>
    <b v="1"/>
    <x v="30"/>
    <n v="7.19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5"/>
    <s v="CAD"/>
    <n v="1488390735"/>
    <n v="1484070735"/>
    <b v="0"/>
    <n v="113"/>
    <b v="1"/>
    <x v="30"/>
    <n v="511.65"/>
    <x v="0"/>
    <x v="2"/>
    <x v="30"/>
  </r>
  <r>
    <n v="2726"/>
    <s v="Krimston TWO - Dual SIM case for iPhone"/>
    <s v="Krimston TWO: iPhone Dual SIM Case"/>
    <n v="100000"/>
    <n v="105745"/>
    <n v="106"/>
    <x v="0"/>
    <s v="USD"/>
    <n v="1461333311"/>
    <n v="1458741311"/>
    <b v="0"/>
    <n v="404"/>
    <b v="1"/>
    <x v="30"/>
    <n v="261.75"/>
    <x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D"/>
    <n v="1438964063"/>
    <n v="1436804063"/>
    <b v="0"/>
    <n v="707"/>
    <b v="1"/>
    <x v="30"/>
    <n v="69.760000000000005"/>
    <x v="0"/>
    <x v="2"/>
    <x v="30"/>
  </r>
  <r>
    <n v="2728"/>
    <s v="Multi-Function SSD Shield for the Raspberry Pi 2"/>
    <s v="SSD, WiFi, RTC w/Battery and high power USB all in one shield."/>
    <n v="15000"/>
    <n v="30274"/>
    <n v="202"/>
    <x v="0"/>
    <s v="USD"/>
    <n v="1451485434"/>
    <n v="1448461434"/>
    <b v="0"/>
    <n v="392"/>
    <b v="1"/>
    <x v="30"/>
    <n v="77.23"/>
    <x v="0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s v="USD"/>
    <n v="1430459197"/>
    <n v="1427867197"/>
    <b v="0"/>
    <n v="23"/>
    <b v="1"/>
    <x v="30"/>
    <n v="340.57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D"/>
    <n v="1366635575"/>
    <n v="1363611575"/>
    <b v="0"/>
    <n v="682"/>
    <b v="1"/>
    <x v="30"/>
    <n v="67.42"/>
    <x v="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D"/>
    <n v="1413604800"/>
    <n v="1408624622"/>
    <b v="0"/>
    <n v="37"/>
    <b v="1"/>
    <x v="30"/>
    <n v="845.7"/>
    <x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D"/>
    <n v="1369699200"/>
    <n v="1366917828"/>
    <b v="0"/>
    <n v="146"/>
    <b v="1"/>
    <x v="30"/>
    <n v="97.19"/>
    <x v="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D"/>
    <n v="1428643974"/>
    <n v="1423463574"/>
    <b v="0"/>
    <n v="119"/>
    <b v="1"/>
    <x v="30"/>
    <n v="451.84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D"/>
    <n v="1476395940"/>
    <n v="1473782592"/>
    <b v="0"/>
    <n v="163"/>
    <b v="1"/>
    <x v="30"/>
    <n v="138.66999999999999"/>
    <x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s v="GBP"/>
    <n v="1363204800"/>
    <n v="1360551250"/>
    <b v="0"/>
    <n v="339"/>
    <b v="1"/>
    <x v="30"/>
    <n v="21.64"/>
    <x v="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5"/>
    <s v="CAD"/>
    <n v="1398268773"/>
    <n v="1395676773"/>
    <b v="0"/>
    <n v="58"/>
    <b v="1"/>
    <x v="30"/>
    <n v="169.52"/>
    <x v="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D"/>
    <n v="1389812400"/>
    <n v="1386108087"/>
    <b v="0"/>
    <n v="456"/>
    <b v="1"/>
    <x v="30"/>
    <n v="161.88"/>
    <x v="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D"/>
    <n v="1478402804"/>
    <n v="1473218804"/>
    <b v="0"/>
    <n v="15"/>
    <b v="1"/>
    <x v="30"/>
    <n v="493.13"/>
    <x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s v="GBP"/>
    <n v="1399324717"/>
    <n v="1395436717"/>
    <b v="0"/>
    <n v="191"/>
    <b v="1"/>
    <x v="30"/>
    <n v="22.12"/>
    <x v="0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s v="USD"/>
    <n v="1426117552"/>
    <n v="1423529152"/>
    <b v="0"/>
    <n v="17"/>
    <b v="1"/>
    <x v="30"/>
    <n v="18.239999999999998"/>
    <x v="0"/>
    <x v="2"/>
    <x v="30"/>
  </r>
  <r>
    <n v="2741"/>
    <s v="Mrs. Brown and Her Lost Puppy."/>
    <s v="Help me publish my 1st children's book as an aspiring author!"/>
    <n v="8000"/>
    <n v="35"/>
    <n v="0"/>
    <x v="0"/>
    <s v="USD"/>
    <n v="1413770820"/>
    <n v="1412005602"/>
    <b v="0"/>
    <n v="4"/>
    <b v="0"/>
    <x v="39"/>
    <n v="8.75"/>
    <x v="2"/>
    <x v="3"/>
    <x v="39"/>
  </r>
  <r>
    <n v="2742"/>
    <s v="What a Zoo!"/>
    <s v="The pachyderms at the Denver Zoo are moving. Follow along on the convoluted journey to their new home."/>
    <n v="2500"/>
    <n v="731"/>
    <n v="29"/>
    <x v="0"/>
    <s v="USD"/>
    <n v="1337102187"/>
    <n v="1335892587"/>
    <b v="0"/>
    <n v="18"/>
    <b v="0"/>
    <x v="39"/>
    <n v="40.61"/>
    <x v="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0"/>
    <s v="USD"/>
    <n v="1476863607"/>
    <n v="1474271607"/>
    <b v="0"/>
    <n v="0"/>
    <b v="0"/>
    <x v="39"/>
    <s v="N/A"/>
    <x v="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s v="USD"/>
    <n v="1330478998"/>
    <n v="1327886998"/>
    <b v="0"/>
    <n v="22"/>
    <b v="0"/>
    <x v="39"/>
    <n v="37.950000000000003"/>
    <x v="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s v="USD"/>
    <n v="1342309368"/>
    <n v="1337125368"/>
    <b v="0"/>
    <n v="49"/>
    <b v="0"/>
    <x v="39"/>
    <n v="35.729999999999997"/>
    <x v="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s v="USD"/>
    <n v="1409337911"/>
    <n v="1406745911"/>
    <b v="0"/>
    <n v="19"/>
    <b v="0"/>
    <x v="39"/>
    <n v="42.16"/>
    <x v="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s v="USD"/>
    <n v="1339816200"/>
    <n v="1337095997"/>
    <b v="0"/>
    <n v="4"/>
    <b v="0"/>
    <x v="39"/>
    <n v="35"/>
    <x v="2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0"/>
    <s v="USD"/>
    <n v="1472835802"/>
    <n v="1470243802"/>
    <b v="0"/>
    <n v="4"/>
    <b v="0"/>
    <x v="39"/>
    <n v="13.25"/>
    <x v="2"/>
    <x v="3"/>
    <x v="39"/>
  </r>
  <r>
    <n v="2749"/>
    <s v="A Tree is a Tree, no matter what you see.  CHILDREN'S BOOK"/>
    <s v="Self-publishing my children's book."/>
    <n v="10000"/>
    <n v="110"/>
    <n v="1"/>
    <x v="0"/>
    <s v="USD"/>
    <n v="1428171037"/>
    <n v="1425582637"/>
    <b v="0"/>
    <n v="2"/>
    <b v="0"/>
    <x v="39"/>
    <n v="55"/>
    <x v="2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0"/>
    <s v="USD"/>
    <n v="1341086400"/>
    <n v="1340055345"/>
    <b v="0"/>
    <n v="0"/>
    <b v="0"/>
    <x v="39"/>
    <s v="N/A"/>
    <x v="2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s v="USD"/>
    <n v="1403039842"/>
    <n v="1397855842"/>
    <b v="0"/>
    <n v="0"/>
    <b v="0"/>
    <x v="39"/>
    <s v="N/A"/>
    <x v="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s v="USD"/>
    <n v="1324232504"/>
    <n v="1320776504"/>
    <b v="0"/>
    <n v="14"/>
    <b v="0"/>
    <x v="39"/>
    <n v="39.29"/>
    <x v="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s v="USD"/>
    <n v="1346017023"/>
    <n v="1343425023"/>
    <b v="0"/>
    <n v="8"/>
    <b v="0"/>
    <x v="39"/>
    <n v="47.5"/>
    <x v="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s v="USD"/>
    <n v="1410448551"/>
    <n v="1407856551"/>
    <b v="0"/>
    <n v="0"/>
    <b v="0"/>
    <x v="39"/>
    <s v="N/A"/>
    <x v="2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7"/>
    <s v="EUR"/>
    <n v="1428519527"/>
    <n v="1425927527"/>
    <b v="0"/>
    <n v="15"/>
    <b v="0"/>
    <x v="39"/>
    <n v="17.329999999999998"/>
    <x v="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s v="USD"/>
    <n v="1389476201"/>
    <n v="1386884201"/>
    <b v="0"/>
    <n v="33"/>
    <b v="0"/>
    <x v="39"/>
    <n v="31.76"/>
    <x v="2"/>
    <x v="3"/>
    <x v="39"/>
  </r>
  <r>
    <n v="2757"/>
    <s v="C is for Crooked"/>
    <s v="A children's letter book that Lampoons Hillary Clinton"/>
    <n v="1500"/>
    <n v="10"/>
    <n v="1"/>
    <x v="0"/>
    <s v="USD"/>
    <n v="1470498332"/>
    <n v="1469202332"/>
    <b v="0"/>
    <n v="2"/>
    <b v="0"/>
    <x v="39"/>
    <n v="5"/>
    <x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D"/>
    <n v="1476095783"/>
    <n v="1474886183"/>
    <b v="0"/>
    <n v="6"/>
    <b v="0"/>
    <x v="39"/>
    <n v="39"/>
    <x v="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D"/>
    <n v="1468658866"/>
    <n v="1464943666"/>
    <b v="0"/>
    <n v="2"/>
    <b v="0"/>
    <x v="39"/>
    <n v="52.5"/>
    <x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P"/>
    <n v="1371726258"/>
    <n v="1369134258"/>
    <b v="0"/>
    <n v="0"/>
    <b v="0"/>
    <x v="39"/>
    <s v="N/A"/>
    <x v="2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0"/>
    <s v="USD"/>
    <n v="1357176693"/>
    <n v="1354584693"/>
    <b v="0"/>
    <n v="4"/>
    <b v="0"/>
    <x v="39"/>
    <n v="9"/>
    <x v="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s v="USD"/>
    <n v="1332114795"/>
    <n v="1326934395"/>
    <b v="0"/>
    <n v="1"/>
    <b v="0"/>
    <x v="39"/>
    <n v="25"/>
    <x v="2"/>
    <x v="3"/>
    <x v="39"/>
  </r>
  <r>
    <n v="2763"/>
    <s v="My Christmas Star"/>
    <s v="How Santa finds childrens homes without getting lost by following certain stars."/>
    <n v="39400"/>
    <n v="90"/>
    <n v="0"/>
    <x v="0"/>
    <s v="USD"/>
    <n v="1369403684"/>
    <n v="1365515684"/>
    <b v="0"/>
    <n v="3"/>
    <b v="0"/>
    <x v="39"/>
    <n v="30"/>
    <x v="2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0"/>
    <s v="USD"/>
    <n v="1338404400"/>
    <n v="1335855631"/>
    <b v="0"/>
    <n v="4"/>
    <b v="0"/>
    <x v="39"/>
    <n v="11.25"/>
    <x v="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s v="USD"/>
    <n v="1351432428"/>
    <n v="1350050028"/>
    <b v="0"/>
    <n v="0"/>
    <b v="0"/>
    <x v="39"/>
    <s v="N/A"/>
    <x v="2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0"/>
    <s v="USD"/>
    <n v="1313078518"/>
    <n v="1310486518"/>
    <b v="0"/>
    <n v="4"/>
    <b v="0"/>
    <x v="39"/>
    <n v="25"/>
    <x v="2"/>
    <x v="3"/>
    <x v="39"/>
  </r>
  <r>
    <n v="2767"/>
    <s v="the Giant Turnip"/>
    <s v="An animated bedtime story with Dedka, Babka and the rest of the family working together on a BIG problem"/>
    <n v="4000"/>
    <n v="34"/>
    <n v="1"/>
    <x v="5"/>
    <s v="CAD"/>
    <n v="1439766050"/>
    <n v="1434582050"/>
    <b v="0"/>
    <n v="3"/>
    <b v="0"/>
    <x v="39"/>
    <n v="11.33"/>
    <x v="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s v="USD"/>
    <n v="1333028723"/>
    <n v="1330440323"/>
    <b v="0"/>
    <n v="34"/>
    <b v="0"/>
    <x v="39"/>
    <n v="29.47"/>
    <x v="2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P"/>
    <n v="1401997790"/>
    <n v="1397677790"/>
    <b v="0"/>
    <n v="2"/>
    <b v="0"/>
    <x v="39"/>
    <n v="1"/>
    <x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s v="USD"/>
    <n v="1395158130"/>
    <n v="1392569730"/>
    <b v="0"/>
    <n v="33"/>
    <b v="0"/>
    <x v="39"/>
    <n v="63.1"/>
    <x v="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s v="USD"/>
    <n v="1359738000"/>
    <n v="1355489140"/>
    <b v="0"/>
    <n v="0"/>
    <b v="0"/>
    <x v="39"/>
    <s v="N/A"/>
    <x v="2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s v="USD"/>
    <n v="1381006294"/>
    <n v="1379710294"/>
    <b v="0"/>
    <n v="0"/>
    <b v="0"/>
    <x v="39"/>
    <s v="N/A"/>
    <x v="2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5"/>
    <s v="CAD"/>
    <n v="1461530721"/>
    <n v="1460666721"/>
    <b v="0"/>
    <n v="1"/>
    <b v="0"/>
    <x v="39"/>
    <n v="1"/>
    <x v="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s v="USD"/>
    <n v="1362711728"/>
    <n v="1360119728"/>
    <b v="0"/>
    <n v="13"/>
    <b v="0"/>
    <x v="39"/>
    <n v="43.85"/>
    <x v="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s v="USD"/>
    <n v="1323994754"/>
    <n v="1321402754"/>
    <b v="0"/>
    <n v="2"/>
    <b v="0"/>
    <x v="39"/>
    <n v="75"/>
    <x v="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s v="USD"/>
    <n v="1434092876"/>
    <n v="1431414476"/>
    <b v="0"/>
    <n v="36"/>
    <b v="0"/>
    <x v="39"/>
    <n v="45.97"/>
    <x v="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s v="USD"/>
    <n v="1437149004"/>
    <n v="1434557004"/>
    <b v="0"/>
    <n v="1"/>
    <b v="0"/>
    <x v="39"/>
    <n v="10"/>
    <x v="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s v="USD"/>
    <n v="1409009306"/>
    <n v="1406417306"/>
    <b v="0"/>
    <n v="15"/>
    <b v="0"/>
    <x v="39"/>
    <n v="93.67"/>
    <x v="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s v="USD"/>
    <n v="1448204621"/>
    <n v="1445609021"/>
    <b v="0"/>
    <n v="1"/>
    <b v="0"/>
    <x v="39"/>
    <n v="53"/>
    <x v="2"/>
    <x v="3"/>
    <x v="39"/>
  </r>
  <r>
    <n v="2780"/>
    <s v="Travel with baby"/>
    <s v="Turn the World with my kids, and then write a book with the advice for traveling with baby"/>
    <n v="100000"/>
    <n v="0"/>
    <n v="0"/>
    <x v="13"/>
    <s v="EUR"/>
    <n v="1489142688"/>
    <n v="1486550688"/>
    <b v="0"/>
    <n v="0"/>
    <b v="0"/>
    <x v="39"/>
    <s v="N/A"/>
    <x v="2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D"/>
    <n v="1423724400"/>
    <n v="1421274954"/>
    <b v="0"/>
    <n v="28"/>
    <b v="1"/>
    <x v="6"/>
    <n v="47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D"/>
    <n v="1424149140"/>
    <n v="1421964718"/>
    <b v="0"/>
    <n v="18"/>
    <b v="1"/>
    <x v="6"/>
    <n v="66.67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s v="GBP"/>
    <n v="1429793446"/>
    <n v="1428583846"/>
    <b v="0"/>
    <n v="61"/>
    <b v="1"/>
    <x v="6"/>
    <n v="18.77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D"/>
    <n v="1414608843"/>
    <n v="1412794443"/>
    <b v="0"/>
    <n v="108"/>
    <b v="1"/>
    <x v="6"/>
    <n v="66.11"/>
    <x v="0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s v="USD"/>
    <n v="1470430800"/>
    <n v="1467865967"/>
    <b v="0"/>
    <n v="142"/>
    <b v="1"/>
    <x v="6"/>
    <n v="36.86"/>
    <x v="0"/>
    <x v="1"/>
    <x v="6"/>
  </r>
  <r>
    <n v="2786"/>
    <s v="Fierce"/>
    <s v="A heart-melting farce about sex, art and the lovelorn lay-abouts of London-town."/>
    <n v="2500"/>
    <n v="2946"/>
    <n v="118"/>
    <x v="1"/>
    <s v="GBP"/>
    <n v="1404913180"/>
    <n v="1403703580"/>
    <b v="0"/>
    <n v="74"/>
    <b v="1"/>
    <x v="6"/>
    <n v="39.81"/>
    <x v="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D"/>
    <n v="1405658752"/>
    <n v="1403066752"/>
    <b v="0"/>
    <n v="38"/>
    <b v="1"/>
    <x v="6"/>
    <n v="31.5"/>
    <x v="0"/>
    <x v="1"/>
    <x v="6"/>
  </r>
  <r>
    <n v="2788"/>
    <s v="ACT Underground Theatre, TLDC"/>
    <s v="MOVING FORWARD! WE HAVE REACHED GOAL BUT HAVE MORE TIME!! PLEASE CONSIDER PLEDGING."/>
    <n v="2000"/>
    <n v="2050"/>
    <n v="103"/>
    <x v="0"/>
    <s v="USD"/>
    <n v="1469811043"/>
    <n v="1467219043"/>
    <b v="0"/>
    <n v="20"/>
    <b v="1"/>
    <x v="6"/>
    <n v="102.5"/>
    <x v="0"/>
    <x v="1"/>
    <x v="6"/>
  </r>
  <r>
    <n v="2789"/>
    <s v="The Adventurers Club"/>
    <s v="BNT's Biggest Adventure So Far: Our 2015 full length production!"/>
    <n v="3000"/>
    <n v="3035"/>
    <n v="101"/>
    <x v="0"/>
    <s v="USD"/>
    <n v="1426132800"/>
    <n v="1424477934"/>
    <b v="0"/>
    <n v="24"/>
    <b v="1"/>
    <x v="6"/>
    <n v="126.46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D"/>
    <n v="1423693903"/>
    <n v="1421101903"/>
    <b v="0"/>
    <n v="66"/>
    <b v="1"/>
    <x v="6"/>
    <n v="47.88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D"/>
    <n v="1473393600"/>
    <n v="1470778559"/>
    <b v="0"/>
    <n v="28"/>
    <b v="1"/>
    <x v="6"/>
    <n v="73.209999999999994"/>
    <x v="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D"/>
    <n v="1439357559"/>
    <n v="1435469559"/>
    <b v="0"/>
    <n v="24"/>
    <b v="1"/>
    <x v="6"/>
    <n v="89.67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s v="AUD"/>
    <n v="1437473005"/>
    <n v="1434881005"/>
    <b v="0"/>
    <n v="73"/>
    <b v="1"/>
    <x v="6"/>
    <n v="151.46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s v="GBP"/>
    <n v="1457031600"/>
    <n v="1455640559"/>
    <b v="0"/>
    <n v="3"/>
    <b v="1"/>
    <x v="6"/>
    <n v="25"/>
    <x v="0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D"/>
    <n v="1402095600"/>
    <n v="1400675841"/>
    <b v="0"/>
    <n v="20"/>
    <b v="1"/>
    <x v="6"/>
    <n v="36.5"/>
    <x v="0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1"/>
    <s v="GBP"/>
    <n v="1404564028"/>
    <n v="1401972028"/>
    <b v="0"/>
    <n v="21"/>
    <b v="1"/>
    <x v="6"/>
    <n v="44"/>
    <x v="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s v="GBP"/>
    <n v="1404858840"/>
    <n v="1402266840"/>
    <b v="0"/>
    <n v="94"/>
    <b v="1"/>
    <x v="6"/>
    <n v="87.36"/>
    <x v="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s v="GBP"/>
    <n v="1438358400"/>
    <n v="1437063121"/>
    <b v="0"/>
    <n v="139"/>
    <b v="1"/>
    <x v="6"/>
    <n v="36.47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s v="GBP"/>
    <n v="1466179200"/>
    <n v="1463466070"/>
    <b v="0"/>
    <n v="130"/>
    <b v="1"/>
    <x v="6"/>
    <n v="44.86"/>
    <x v="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s v="GBP"/>
    <n v="1420377366"/>
    <n v="1415193366"/>
    <b v="0"/>
    <n v="31"/>
    <b v="1"/>
    <x v="6"/>
    <n v="42.9"/>
    <x v="0"/>
    <x v="1"/>
    <x v="6"/>
  </r>
  <r>
    <n v="2801"/>
    <s v="A Dream Play"/>
    <s v="Arise Theatre Company's production of August Strindberg's expressionist masterpiece 'A Dream Play'."/>
    <n v="500"/>
    <n v="666"/>
    <n v="133"/>
    <x v="2"/>
    <s v="AUD"/>
    <n v="1412938800"/>
    <n v="1411019409"/>
    <b v="0"/>
    <n v="13"/>
    <b v="1"/>
    <x v="6"/>
    <n v="51.23"/>
    <x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s v="GBP"/>
    <n v="1438875107"/>
    <n v="1436283107"/>
    <b v="0"/>
    <n v="90"/>
    <b v="1"/>
    <x v="6"/>
    <n v="33.94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D"/>
    <n v="1437004800"/>
    <n v="1433295276"/>
    <b v="0"/>
    <n v="141"/>
    <b v="1"/>
    <x v="6"/>
    <n v="90.74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1"/>
    <s v="GBP"/>
    <n v="1411987990"/>
    <n v="1409395990"/>
    <b v="0"/>
    <n v="23"/>
    <b v="1"/>
    <x v="6"/>
    <n v="50"/>
    <x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s v="GBP"/>
    <n v="1440245273"/>
    <n v="1438085273"/>
    <b v="0"/>
    <n v="18"/>
    <b v="1"/>
    <x v="6"/>
    <n v="24.44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1"/>
    <s v="GBP"/>
    <n v="1438772400"/>
    <n v="1435645490"/>
    <b v="0"/>
    <n v="76"/>
    <b v="1"/>
    <x v="6"/>
    <n v="44.25"/>
    <x v="0"/>
    <x v="1"/>
    <x v="6"/>
  </r>
  <r>
    <n v="2807"/>
    <s v="The Commission Theatre Co."/>
    <s v="Bringing Shakespeare back to the Playwrights"/>
    <n v="5000"/>
    <n v="6300"/>
    <n v="126"/>
    <x v="0"/>
    <s v="USD"/>
    <n v="1435611438"/>
    <n v="1433019438"/>
    <b v="0"/>
    <n v="93"/>
    <b v="1"/>
    <x v="6"/>
    <n v="67.739999999999995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D"/>
    <n v="1440274735"/>
    <n v="1437682735"/>
    <b v="0"/>
    <n v="69"/>
    <b v="1"/>
    <x v="6"/>
    <n v="65.38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D"/>
    <n v="1459348740"/>
    <n v="1458647725"/>
    <b v="0"/>
    <n v="21"/>
    <b v="1"/>
    <x v="6"/>
    <n v="121.9"/>
    <x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D"/>
    <n v="1401595140"/>
    <n v="1398828064"/>
    <b v="0"/>
    <n v="57"/>
    <b v="1"/>
    <x v="6"/>
    <n v="47.46"/>
    <x v="0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1"/>
    <s v="GBP"/>
    <n v="1424692503"/>
    <n v="1422100503"/>
    <b v="0"/>
    <n v="108"/>
    <b v="1"/>
    <x v="6"/>
    <n v="92.84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5"/>
    <s v="CAD"/>
    <n v="1428292800"/>
    <n v="1424368298"/>
    <b v="0"/>
    <n v="83"/>
    <b v="1"/>
    <x v="6"/>
    <n v="68.25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D"/>
    <n v="1481737761"/>
    <n v="1479577761"/>
    <b v="0"/>
    <n v="96"/>
    <b v="1"/>
    <x v="6"/>
    <n v="37.21"/>
    <x v="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s v="GBP"/>
    <n v="1431164115"/>
    <n v="1428572115"/>
    <b v="0"/>
    <n v="64"/>
    <b v="1"/>
    <x v="6"/>
    <n v="25.25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5"/>
    <s v="CAD"/>
    <n v="1470595109"/>
    <n v="1468003109"/>
    <b v="0"/>
    <n v="14"/>
    <b v="1"/>
    <x v="6"/>
    <n v="43.21"/>
    <x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s v="GBP"/>
    <n v="1438531200"/>
    <n v="1435921992"/>
    <b v="0"/>
    <n v="169"/>
    <b v="1"/>
    <x v="6"/>
    <n v="25.13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1"/>
    <s v="GBP"/>
    <n v="1425136462"/>
    <n v="1421680462"/>
    <b v="0"/>
    <n v="33"/>
    <b v="1"/>
    <x v="6"/>
    <n v="23.64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D"/>
    <n v="1443018086"/>
    <n v="1441290086"/>
    <b v="0"/>
    <n v="102"/>
    <b v="1"/>
    <x v="6"/>
    <n v="103.95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s v="GBP"/>
    <n v="1434285409"/>
    <n v="1431693409"/>
    <b v="0"/>
    <n v="104"/>
    <b v="1"/>
    <x v="6"/>
    <n v="50.38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s v="GBP"/>
    <n v="1456444800"/>
    <n v="1454337589"/>
    <b v="0"/>
    <n v="20"/>
    <b v="1"/>
    <x v="6"/>
    <n v="13.6"/>
    <x v="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s v="GBP"/>
    <n v="1411510135"/>
    <n v="1408918135"/>
    <b v="0"/>
    <n v="35"/>
    <b v="1"/>
    <x v="6"/>
    <n v="28.57"/>
    <x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D"/>
    <n v="1427469892"/>
    <n v="1424881492"/>
    <b v="0"/>
    <n v="94"/>
    <b v="1"/>
    <x v="6"/>
    <n v="63.83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s v="GBP"/>
    <n v="1427842740"/>
    <n v="1425428206"/>
    <b v="0"/>
    <n v="14"/>
    <b v="1"/>
    <x v="6"/>
    <n v="8.86"/>
    <x v="0"/>
    <x v="1"/>
    <x v="6"/>
  </r>
  <r>
    <n v="2824"/>
    <s v="The Rooftop"/>
    <s v="I wrote a One Act play called The Rooftop for a Female Playwright's festival. Every little bit helps!"/>
    <n v="650"/>
    <n v="760"/>
    <n v="117"/>
    <x v="0"/>
    <s v="USD"/>
    <n v="1434159780"/>
    <n v="1431412196"/>
    <b v="0"/>
    <n v="15"/>
    <b v="1"/>
    <x v="6"/>
    <n v="50.67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s v="GBP"/>
    <n v="1449255686"/>
    <n v="1446663686"/>
    <b v="0"/>
    <n v="51"/>
    <b v="1"/>
    <x v="6"/>
    <n v="60.78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D"/>
    <n v="1436511600"/>
    <n v="1434415812"/>
    <b v="0"/>
    <n v="19"/>
    <b v="1"/>
    <x v="6"/>
    <n v="113.42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D"/>
    <n v="1464971400"/>
    <n v="1462379066"/>
    <b v="0"/>
    <n v="23"/>
    <b v="1"/>
    <x v="6"/>
    <n v="104.57"/>
    <x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s v="GBP"/>
    <n v="1443826800"/>
    <n v="1441606869"/>
    <b v="0"/>
    <n v="97"/>
    <b v="1"/>
    <x v="6"/>
    <n v="98.31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s v="GBP"/>
    <n v="1464863118"/>
    <n v="1462443918"/>
    <b v="0"/>
    <n v="76"/>
    <b v="1"/>
    <x v="6"/>
    <n v="35.04"/>
    <x v="0"/>
    <x v="1"/>
    <x v="6"/>
  </r>
  <r>
    <n v="2830"/>
    <s v="Nakhtik and Avalon"/>
    <s v="Avalon is a new South African Township play and Nakhtik is a  danced political lecture."/>
    <n v="3000"/>
    <n v="3000"/>
    <n v="100"/>
    <x v="0"/>
    <s v="USD"/>
    <n v="1399867140"/>
    <n v="1398802148"/>
    <b v="0"/>
    <n v="11"/>
    <b v="1"/>
    <x v="6"/>
    <n v="272.73"/>
    <x v="0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s v="USD"/>
    <n v="1437076070"/>
    <n v="1434484070"/>
    <b v="0"/>
    <n v="52"/>
    <b v="1"/>
    <x v="6"/>
    <n v="63.85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s v="GBP"/>
    <n v="1416780000"/>
    <n v="1414342894"/>
    <b v="0"/>
    <n v="95"/>
    <b v="1"/>
    <x v="6"/>
    <n v="30.19"/>
    <x v="0"/>
    <x v="1"/>
    <x v="6"/>
  </r>
  <r>
    <n v="2833"/>
    <s v="Star Man Rocket Man"/>
    <s v="A new play about exploring outer space"/>
    <n v="2700"/>
    <n v="2923"/>
    <n v="108"/>
    <x v="0"/>
    <s v="USD"/>
    <n v="1444528800"/>
    <n v="1442804633"/>
    <b v="0"/>
    <n v="35"/>
    <b v="1"/>
    <x v="6"/>
    <n v="83.51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s v="GBP"/>
    <n v="1422658930"/>
    <n v="1421362930"/>
    <b v="0"/>
    <n v="21"/>
    <b v="1"/>
    <x v="6"/>
    <n v="64.760000000000005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1"/>
    <s v="GBP"/>
    <n v="1449273600"/>
    <n v="1446742417"/>
    <b v="0"/>
    <n v="93"/>
    <b v="1"/>
    <x v="6"/>
    <n v="20.12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D"/>
    <n v="1487393940"/>
    <n v="1484115418"/>
    <b v="0"/>
    <n v="11"/>
    <b v="1"/>
    <x v="6"/>
    <n v="44.09"/>
    <x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5"/>
    <s v="CAD"/>
    <n v="1449701284"/>
    <n v="1446241684"/>
    <b v="0"/>
    <n v="21"/>
    <b v="1"/>
    <x v="6"/>
    <n v="40.479999999999997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D"/>
    <n v="1407967200"/>
    <n v="1406039696"/>
    <b v="0"/>
    <n v="54"/>
    <b v="1"/>
    <x v="6"/>
    <n v="44.54"/>
    <x v="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D"/>
    <n v="1408942740"/>
    <n v="1406958354"/>
    <b v="0"/>
    <n v="31"/>
    <b v="1"/>
    <x v="6"/>
    <n v="125.81"/>
    <x v="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s v="GBP"/>
    <n v="1426698000"/>
    <n v="1424825479"/>
    <b v="0"/>
    <n v="132"/>
    <b v="1"/>
    <x v="6"/>
    <n v="19.7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P"/>
    <n v="1450032297"/>
    <n v="1444844697"/>
    <b v="0"/>
    <n v="1"/>
    <b v="0"/>
    <x v="6"/>
    <n v="10"/>
    <x v="2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P"/>
    <n v="1403348400"/>
    <n v="1401058295"/>
    <b v="0"/>
    <n v="0"/>
    <b v="0"/>
    <x v="6"/>
    <s v="N/A"/>
    <x v="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s v="USD"/>
    <n v="1465790400"/>
    <n v="1462210950"/>
    <b v="0"/>
    <n v="0"/>
    <b v="0"/>
    <x v="6"/>
    <s v="N/A"/>
    <x v="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5"/>
    <s v="EUR"/>
    <n v="1483535180"/>
    <n v="1480943180"/>
    <b v="0"/>
    <n v="1"/>
    <b v="0"/>
    <x v="6"/>
    <n v="30"/>
    <x v="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s v="USD"/>
    <n v="1433723033"/>
    <n v="1428539033"/>
    <b v="0"/>
    <n v="39"/>
    <b v="0"/>
    <x v="6"/>
    <n v="60.67"/>
    <x v="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s v="USD"/>
    <n v="1432917394"/>
    <n v="1429029394"/>
    <b v="0"/>
    <n v="0"/>
    <b v="0"/>
    <x v="6"/>
    <s v="N/A"/>
    <x v="2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0"/>
    <s v="USD"/>
    <n v="1464031265"/>
    <n v="1458847265"/>
    <b v="0"/>
    <n v="0"/>
    <b v="0"/>
    <x v="6"/>
    <s v="N/A"/>
    <x v="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s v="USD"/>
    <n v="1432913659"/>
    <n v="1430321659"/>
    <b v="0"/>
    <n v="3"/>
    <b v="0"/>
    <x v="6"/>
    <n v="23.33"/>
    <x v="2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1"/>
    <s v="GBP"/>
    <n v="1461406600"/>
    <n v="1458814600"/>
    <b v="0"/>
    <n v="1"/>
    <b v="0"/>
    <x v="6"/>
    <n v="5"/>
    <x v="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s v="USD"/>
    <n v="1409962211"/>
    <n v="1407370211"/>
    <b v="0"/>
    <n v="13"/>
    <b v="0"/>
    <x v="6"/>
    <n v="23.92"/>
    <x v="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7"/>
    <s v="EUR"/>
    <n v="1454109420"/>
    <n v="1453334629"/>
    <b v="0"/>
    <n v="0"/>
    <b v="0"/>
    <x v="6"/>
    <s v="N/A"/>
    <x v="2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0"/>
    <s v="USD"/>
    <n v="1403312703"/>
    <n v="1400720703"/>
    <b v="0"/>
    <n v="6"/>
    <b v="0"/>
    <x v="6"/>
    <n v="15.83"/>
    <x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5"/>
    <s v="CAD"/>
    <n v="1410669297"/>
    <n v="1405485297"/>
    <b v="0"/>
    <n v="0"/>
    <b v="0"/>
    <x v="6"/>
    <s v="N/A"/>
    <x v="2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1"/>
    <s v="GBP"/>
    <n v="1431018719"/>
    <n v="1429290719"/>
    <b v="0"/>
    <n v="14"/>
    <b v="0"/>
    <x v="6"/>
    <n v="29.79"/>
    <x v="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s v="USD"/>
    <n v="1454110440"/>
    <n v="1451607071"/>
    <b v="0"/>
    <n v="5"/>
    <b v="0"/>
    <x v="6"/>
    <n v="60"/>
    <x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s v="USD"/>
    <n v="1439069640"/>
    <n v="1433897647"/>
    <b v="0"/>
    <n v="6"/>
    <b v="0"/>
    <x v="6"/>
    <n v="24.33"/>
    <x v="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4"/>
    <s v="MXN"/>
    <n v="1487613600"/>
    <n v="1482444295"/>
    <b v="0"/>
    <n v="15"/>
    <b v="0"/>
    <x v="6"/>
    <n v="500"/>
    <x v="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9"/>
    <s v="EUR"/>
    <n v="1417778880"/>
    <n v="1415711095"/>
    <b v="0"/>
    <n v="0"/>
    <b v="0"/>
    <x v="6"/>
    <s v="N/A"/>
    <x v="2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s v="AUD"/>
    <n v="1444984904"/>
    <n v="1439800904"/>
    <b v="0"/>
    <n v="1"/>
    <b v="0"/>
    <x v="6"/>
    <n v="35"/>
    <x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s v="USD"/>
    <n v="1466363576"/>
    <n v="1461179576"/>
    <b v="0"/>
    <n v="9"/>
    <b v="0"/>
    <x v="6"/>
    <n v="29.56"/>
    <x v="2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s v="AUD"/>
    <n v="1443103848"/>
    <n v="1441894248"/>
    <b v="0"/>
    <n v="3"/>
    <b v="0"/>
    <x v="6"/>
    <n v="26.67"/>
    <x v="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s v="USD"/>
    <n v="1403636229"/>
    <n v="1401044229"/>
    <b v="0"/>
    <n v="3"/>
    <b v="0"/>
    <x v="6"/>
    <n v="18.329999999999998"/>
    <x v="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0"/>
    <s v="USD"/>
    <n v="1410279123"/>
    <n v="1405095123"/>
    <b v="0"/>
    <n v="1"/>
    <b v="0"/>
    <x v="6"/>
    <n v="20"/>
    <x v="2"/>
    <x v="1"/>
    <x v="6"/>
  </r>
  <r>
    <n v="2864"/>
    <s v="'Haunting Julia' by Alan Ayckbourn"/>
    <s v="Accessible, original theatre for all!"/>
    <n v="2500"/>
    <n v="40"/>
    <n v="2"/>
    <x v="1"/>
    <s v="GBP"/>
    <n v="1437139080"/>
    <n v="1434552207"/>
    <b v="0"/>
    <n v="3"/>
    <b v="0"/>
    <x v="6"/>
    <n v="13.33"/>
    <x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0"/>
    <s v="USD"/>
    <n v="1420512259"/>
    <n v="1415328259"/>
    <b v="0"/>
    <n v="0"/>
    <b v="0"/>
    <x v="6"/>
    <s v="N/A"/>
    <x v="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s v="USD"/>
    <n v="1476482400"/>
    <n v="1473893721"/>
    <b v="0"/>
    <n v="2"/>
    <b v="0"/>
    <x v="6"/>
    <n v="22.5"/>
    <x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s v="USD"/>
    <n v="1467604800"/>
    <n v="1465533672"/>
    <b v="0"/>
    <n v="10"/>
    <b v="0"/>
    <x v="6"/>
    <n v="50.4"/>
    <x v="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s v="USD"/>
    <n v="1475697054"/>
    <n v="1473105054"/>
    <b v="0"/>
    <n v="60"/>
    <b v="0"/>
    <x v="6"/>
    <n v="105.03"/>
    <x v="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s v="USD"/>
    <n v="1468937681"/>
    <n v="1466345681"/>
    <b v="0"/>
    <n v="5"/>
    <b v="0"/>
    <x v="6"/>
    <n v="35.4"/>
    <x v="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s v="USD"/>
    <n v="1400301165"/>
    <n v="1397709165"/>
    <b v="0"/>
    <n v="9"/>
    <b v="0"/>
    <x v="6"/>
    <n v="83.33"/>
    <x v="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s v="USD"/>
    <n v="1419183813"/>
    <n v="1417455813"/>
    <b v="0"/>
    <n v="13"/>
    <b v="0"/>
    <x v="6"/>
    <n v="35.92"/>
    <x v="2"/>
    <x v="1"/>
    <x v="6"/>
  </r>
  <r>
    <n v="2872"/>
    <s v="Loud Arts"/>
    <s v="Local Theatre group in Loudoun County, Virginia. Looking for funds to start producing shows!"/>
    <n v="3000"/>
    <n v="0"/>
    <n v="0"/>
    <x v="0"/>
    <s v="USD"/>
    <n v="1434768438"/>
    <n v="1429584438"/>
    <b v="0"/>
    <n v="0"/>
    <b v="0"/>
    <x v="6"/>
    <s v="N/A"/>
    <x v="2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s v="USD"/>
    <n v="1422473831"/>
    <n v="1419881831"/>
    <b v="0"/>
    <n v="8"/>
    <b v="0"/>
    <x v="6"/>
    <n v="119.13"/>
    <x v="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s v="USD"/>
    <n v="1484684186"/>
    <n v="1482092186"/>
    <b v="0"/>
    <n v="3"/>
    <b v="0"/>
    <x v="6"/>
    <n v="90.33"/>
    <x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0"/>
    <s v="USD"/>
    <n v="1462417493"/>
    <n v="1459825493"/>
    <b v="0"/>
    <n v="3"/>
    <b v="0"/>
    <x v="6"/>
    <n v="2.33"/>
    <x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s v="USD"/>
    <n v="1437069079"/>
    <n v="1434477079"/>
    <b v="0"/>
    <n v="0"/>
    <b v="0"/>
    <x v="6"/>
    <s v="N/A"/>
    <x v="2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s v="USD"/>
    <n v="1480525200"/>
    <n v="1477781724"/>
    <b v="0"/>
    <n v="6"/>
    <b v="0"/>
    <x v="6"/>
    <n v="108.33"/>
    <x v="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P"/>
    <n v="1435934795"/>
    <n v="1430750795"/>
    <b v="0"/>
    <n v="4"/>
    <b v="0"/>
    <x v="6"/>
    <n v="15.75"/>
    <x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s v="USD"/>
    <n v="1453310661"/>
    <n v="1450718661"/>
    <b v="0"/>
    <n v="1"/>
    <b v="0"/>
    <x v="6"/>
    <n v="29"/>
    <x v="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s v="USD"/>
    <n v="1440090300"/>
    <n v="1436305452"/>
    <b v="0"/>
    <n v="29"/>
    <b v="0"/>
    <x v="6"/>
    <n v="96.55"/>
    <x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s v="USD"/>
    <n v="1417620036"/>
    <n v="1412432436"/>
    <b v="0"/>
    <n v="0"/>
    <b v="0"/>
    <x v="6"/>
    <s v="N/A"/>
    <x v="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s v="USD"/>
    <n v="1462112318"/>
    <n v="1459520318"/>
    <b v="0"/>
    <n v="4"/>
    <b v="0"/>
    <x v="6"/>
    <n v="63"/>
    <x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s v="USD"/>
    <n v="1454734740"/>
    <n v="1451684437"/>
    <b v="0"/>
    <n v="5"/>
    <b v="0"/>
    <x v="6"/>
    <n v="381.6"/>
    <x v="2"/>
    <x v="1"/>
    <x v="6"/>
  </r>
  <r>
    <n v="2884"/>
    <s v="The Lizard King, a play by Jay Jeff Jones"/>
    <s v="Come explore the dream world of Jim Morrison, rock singer, mystic, poet, shaman."/>
    <n v="45000"/>
    <n v="185"/>
    <n v="0"/>
    <x v="0"/>
    <s v="USD"/>
    <n v="1417800435"/>
    <n v="1415208435"/>
    <b v="0"/>
    <n v="4"/>
    <b v="0"/>
    <x v="6"/>
    <n v="46.25"/>
    <x v="2"/>
    <x v="1"/>
    <x v="6"/>
  </r>
  <r>
    <n v="2885"/>
    <s v="The Wedding"/>
    <s v="An historic and proud work of Polish nationalistic literature performed on stage."/>
    <n v="400"/>
    <n v="130"/>
    <n v="33"/>
    <x v="0"/>
    <s v="USD"/>
    <n v="1426294201"/>
    <n v="1423705801"/>
    <b v="0"/>
    <n v="5"/>
    <b v="0"/>
    <x v="6"/>
    <n v="26"/>
    <x v="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s v="USD"/>
    <n v="1442635140"/>
    <n v="1442243484"/>
    <b v="0"/>
    <n v="1"/>
    <b v="0"/>
    <x v="6"/>
    <n v="10"/>
    <x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s v="USD"/>
    <n v="1420971324"/>
    <n v="1418379324"/>
    <b v="0"/>
    <n v="1"/>
    <b v="0"/>
    <x v="6"/>
    <n v="5"/>
    <x v="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s v="USD"/>
    <n v="1413608340"/>
    <n v="1412945440"/>
    <b v="0"/>
    <n v="0"/>
    <b v="0"/>
    <x v="6"/>
    <s v="N/A"/>
    <x v="2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0"/>
    <s v="USD"/>
    <n v="1409344985"/>
    <n v="1406752985"/>
    <b v="0"/>
    <n v="14"/>
    <b v="0"/>
    <x v="6"/>
    <n v="81.569999999999993"/>
    <x v="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s v="USD"/>
    <n v="1407553200"/>
    <n v="1405100992"/>
    <b v="0"/>
    <n v="3"/>
    <b v="0"/>
    <x v="6"/>
    <n v="7"/>
    <x v="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s v="USD"/>
    <n v="1460751128"/>
    <n v="1455570728"/>
    <b v="0"/>
    <n v="10"/>
    <b v="0"/>
    <x v="6"/>
    <n v="27.3"/>
    <x v="2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0"/>
    <s v="USD"/>
    <n v="1409000400"/>
    <n v="1408381704"/>
    <b v="0"/>
    <n v="17"/>
    <b v="0"/>
    <x v="6"/>
    <n v="29.41"/>
    <x v="2"/>
    <x v="1"/>
    <x v="6"/>
  </r>
  <r>
    <n v="2893"/>
    <s v="REDISCOVERING KIA THE PLAY"/>
    <s v="Fundraising for REDISCOVERING KIA THE PLAY"/>
    <n v="5000"/>
    <n v="25"/>
    <n v="1"/>
    <x v="0"/>
    <s v="USD"/>
    <n v="1420768800"/>
    <n v="1415644395"/>
    <b v="0"/>
    <n v="2"/>
    <b v="0"/>
    <x v="6"/>
    <n v="12.5"/>
    <x v="2"/>
    <x v="1"/>
    <x v="6"/>
  </r>
  <r>
    <n v="2894"/>
    <s v="How Could You Do This To Me (The Stage Play)"/>
    <s v="This Is A Story About A Woman A Man And A Woman"/>
    <n v="50000"/>
    <n v="0"/>
    <n v="0"/>
    <x v="0"/>
    <s v="USD"/>
    <n v="1428100815"/>
    <n v="1422920415"/>
    <b v="0"/>
    <n v="0"/>
    <b v="0"/>
    <x v="6"/>
    <s v="N/A"/>
    <x v="2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s v="USD"/>
    <n v="1403470800"/>
    <n v="1403356792"/>
    <b v="0"/>
    <n v="4"/>
    <b v="0"/>
    <x v="6"/>
    <n v="5.75"/>
    <x v="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s v="USD"/>
    <n v="1481522400"/>
    <n v="1480283321"/>
    <b v="0"/>
    <n v="12"/>
    <b v="0"/>
    <x v="6"/>
    <n v="52.08"/>
    <x v="2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0"/>
    <s v="USD"/>
    <n v="1444577345"/>
    <n v="1441985458"/>
    <b v="0"/>
    <n v="3"/>
    <b v="0"/>
    <x v="6"/>
    <n v="183.33"/>
    <x v="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s v="USD"/>
    <n v="1446307053"/>
    <n v="1443715053"/>
    <b v="0"/>
    <n v="12"/>
    <b v="0"/>
    <x v="6"/>
    <n v="26.33"/>
    <x v="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s v="USD"/>
    <n v="1469325158"/>
    <n v="1464141158"/>
    <b v="0"/>
    <n v="0"/>
    <b v="0"/>
    <x v="6"/>
    <s v="N/A"/>
    <x v="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s v="USD"/>
    <n v="1407562632"/>
    <n v="1404970632"/>
    <b v="0"/>
    <n v="7"/>
    <b v="0"/>
    <x v="6"/>
    <n v="486.43"/>
    <x v="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s v="USD"/>
    <n v="1423345339"/>
    <n v="1418161339"/>
    <b v="0"/>
    <n v="2"/>
    <b v="0"/>
    <x v="6"/>
    <n v="3"/>
    <x v="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s v="USD"/>
    <n v="1440412396"/>
    <n v="1437820396"/>
    <b v="0"/>
    <n v="1"/>
    <b v="0"/>
    <x v="6"/>
    <n v="25"/>
    <x v="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s v="USD"/>
    <n v="1441771218"/>
    <n v="1436587218"/>
    <b v="0"/>
    <n v="4"/>
    <b v="0"/>
    <x v="6"/>
    <n v="9.75"/>
    <x v="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P"/>
    <n v="1415534400"/>
    <n v="1414538031"/>
    <b v="0"/>
    <n v="4"/>
    <b v="0"/>
    <x v="6"/>
    <n v="18.75"/>
    <x v="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s v="USD"/>
    <n v="1473211313"/>
    <n v="1472001713"/>
    <b v="0"/>
    <n v="17"/>
    <b v="0"/>
    <x v="6"/>
    <n v="36.590000000000003"/>
    <x v="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s v="USD"/>
    <n v="1438390800"/>
    <n v="1436888066"/>
    <b v="0"/>
    <n v="7"/>
    <b v="0"/>
    <x v="6"/>
    <n v="80.709999999999994"/>
    <x v="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s v="USD"/>
    <n v="1463259837"/>
    <n v="1458075837"/>
    <b v="0"/>
    <n v="2"/>
    <b v="0"/>
    <x v="6"/>
    <n v="1"/>
    <x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s v="USD"/>
    <n v="1465407219"/>
    <n v="1462815219"/>
    <b v="0"/>
    <n v="5"/>
    <b v="0"/>
    <x v="6"/>
    <n v="52.8"/>
    <x v="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s v="USD"/>
    <n v="1416944760"/>
    <n v="1413527001"/>
    <b v="0"/>
    <n v="1"/>
    <b v="0"/>
    <x v="6"/>
    <n v="20"/>
    <x v="2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1"/>
    <s v="GBP"/>
    <n v="1434139887"/>
    <n v="1428955887"/>
    <b v="0"/>
    <n v="1"/>
    <b v="0"/>
    <x v="6"/>
    <n v="1"/>
    <x v="2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s v="USD"/>
    <n v="1435429626"/>
    <n v="1431973626"/>
    <b v="0"/>
    <n v="14"/>
    <b v="0"/>
    <x v="6"/>
    <n v="46.93"/>
    <x v="2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0"/>
    <s v="USD"/>
    <n v="1452827374"/>
    <n v="1450235374"/>
    <b v="0"/>
    <n v="26"/>
    <b v="0"/>
    <x v="6"/>
    <n v="78.08"/>
    <x v="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s v="USD"/>
    <n v="1410041339"/>
    <n v="1404857339"/>
    <b v="0"/>
    <n v="2"/>
    <b v="0"/>
    <x v="6"/>
    <n v="1"/>
    <x v="2"/>
    <x v="1"/>
    <x v="6"/>
  </r>
  <r>
    <n v="2914"/>
    <s v="Hercules the Panto"/>
    <s v="Hercules must complete four challenges in order to meet the father he never knew"/>
    <n v="25000"/>
    <n v="1"/>
    <n v="0"/>
    <x v="1"/>
    <s v="GBP"/>
    <n v="1426365994"/>
    <n v="1421185594"/>
    <b v="0"/>
    <n v="1"/>
    <b v="0"/>
    <x v="6"/>
    <n v="1"/>
    <x v="2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P"/>
    <n v="1458117190"/>
    <n v="1455528790"/>
    <b v="0"/>
    <n v="3"/>
    <b v="0"/>
    <x v="6"/>
    <n v="203.67"/>
    <x v="2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1"/>
    <s v="GBP"/>
    <n v="1400498789"/>
    <n v="1398511589"/>
    <b v="0"/>
    <n v="7"/>
    <b v="0"/>
    <x v="6"/>
    <n v="20.71"/>
    <x v="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s v="USD"/>
    <n v="1442381847"/>
    <n v="1440826647"/>
    <b v="0"/>
    <n v="9"/>
    <b v="0"/>
    <x v="6"/>
    <n v="48.56"/>
    <x v="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s v="USD"/>
    <n v="1446131207"/>
    <n v="1443712007"/>
    <b v="0"/>
    <n v="20"/>
    <b v="0"/>
    <x v="6"/>
    <n v="68.099999999999994"/>
    <x v="2"/>
    <x v="1"/>
    <x v="6"/>
  </r>
  <r>
    <n v="2919"/>
    <s v="While the Stars Fall"/>
    <s v="A full staged reading of a new play about a boy who learns how to be happy from the most unexpected person."/>
    <n v="600"/>
    <n v="51"/>
    <n v="9"/>
    <x v="0"/>
    <s v="USD"/>
    <n v="1407250329"/>
    <n v="1404658329"/>
    <b v="0"/>
    <n v="6"/>
    <b v="0"/>
    <x v="6"/>
    <n v="8.5"/>
    <x v="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5"/>
    <s v="CAD"/>
    <n v="1427306470"/>
    <n v="1424718070"/>
    <b v="0"/>
    <n v="13"/>
    <b v="0"/>
    <x v="6"/>
    <n v="51.62"/>
    <x v="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D"/>
    <n v="1411679804"/>
    <n v="1409087804"/>
    <b v="0"/>
    <n v="3"/>
    <b v="1"/>
    <x v="40"/>
    <n v="43"/>
    <x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s v="GBP"/>
    <n v="1431982727"/>
    <n v="1428094727"/>
    <b v="0"/>
    <n v="6"/>
    <b v="1"/>
    <x v="40"/>
    <n v="83.33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D"/>
    <n v="1422068400"/>
    <n v="1420774779"/>
    <b v="0"/>
    <n v="10"/>
    <b v="1"/>
    <x v="40"/>
    <n v="30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D"/>
    <n v="1431143940"/>
    <n v="1428585710"/>
    <b v="0"/>
    <n v="147"/>
    <b v="1"/>
    <x v="40"/>
    <n v="175.51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D"/>
    <n v="1410444068"/>
    <n v="1407852068"/>
    <b v="0"/>
    <n v="199"/>
    <b v="1"/>
    <x v="40"/>
    <n v="231.66"/>
    <x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D"/>
    <n v="1424715779"/>
    <n v="1423506179"/>
    <b v="0"/>
    <n v="50"/>
    <b v="1"/>
    <x v="40"/>
    <n v="75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D"/>
    <n v="1405400400"/>
    <n v="1402934629"/>
    <b v="0"/>
    <n v="21"/>
    <b v="1"/>
    <x v="40"/>
    <n v="112.14"/>
    <x v="0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s v="USD"/>
    <n v="1457135846"/>
    <n v="1454543846"/>
    <b v="0"/>
    <n v="24"/>
    <b v="1"/>
    <x v="40"/>
    <n v="41.67"/>
    <x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D"/>
    <n v="1401024758"/>
    <n v="1398432758"/>
    <b v="0"/>
    <n v="32"/>
    <b v="1"/>
    <x v="40"/>
    <n v="255.17"/>
    <x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s v="GBP"/>
    <n v="1431007264"/>
    <n v="1428415264"/>
    <b v="0"/>
    <n v="62"/>
    <b v="1"/>
    <x v="40"/>
    <n v="162.77000000000001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5"/>
    <s v="CAD"/>
    <n v="1410761280"/>
    <n v="1408604363"/>
    <b v="0"/>
    <n v="9"/>
    <b v="1"/>
    <x v="40"/>
    <n v="88.33"/>
    <x v="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s v="AUD"/>
    <n v="1424516400"/>
    <n v="1421812637"/>
    <b v="0"/>
    <n v="38"/>
    <b v="1"/>
    <x v="40"/>
    <n v="85.74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D"/>
    <n v="1465081053"/>
    <n v="1462489053"/>
    <b v="0"/>
    <n v="54"/>
    <b v="1"/>
    <x v="40"/>
    <n v="47.57"/>
    <x v="0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5"/>
    <s v="CAD"/>
    <n v="1402845364"/>
    <n v="1400253364"/>
    <b v="0"/>
    <n v="37"/>
    <b v="1"/>
    <x v="40"/>
    <n v="72.97"/>
    <x v="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D"/>
    <n v="1472490000"/>
    <n v="1467468008"/>
    <b v="0"/>
    <n v="39"/>
    <b v="1"/>
    <x v="40"/>
    <n v="90.54"/>
    <x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D"/>
    <n v="1413176340"/>
    <n v="1412091423"/>
    <b v="0"/>
    <n v="34"/>
    <b v="1"/>
    <x v="40"/>
    <n v="37.65"/>
    <x v="0"/>
    <x v="1"/>
    <x v="40"/>
  </r>
  <r>
    <n v="2937"/>
    <s v="UCAS"/>
    <s v="UCAS is a new British musical premiering at the Edinburgh Fringe Festival 2014."/>
    <n v="1500"/>
    <n v="2000"/>
    <n v="133"/>
    <x v="1"/>
    <s v="GBP"/>
    <n v="1405249113"/>
    <n v="1402657113"/>
    <b v="0"/>
    <n v="55"/>
    <b v="1"/>
    <x v="40"/>
    <n v="36.36"/>
    <x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D"/>
    <n v="1422636814"/>
    <n v="1420044814"/>
    <b v="0"/>
    <n v="32"/>
    <b v="1"/>
    <x v="40"/>
    <n v="126.72"/>
    <x v="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D"/>
    <n v="1409187600"/>
    <n v="1406316312"/>
    <b v="0"/>
    <n v="25"/>
    <b v="1"/>
    <x v="40"/>
    <n v="329.2"/>
    <x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D"/>
    <n v="1421606018"/>
    <n v="1418150018"/>
    <b v="0"/>
    <n v="33"/>
    <b v="1"/>
    <x v="40"/>
    <n v="81.239999999999995"/>
    <x v="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s v="USD"/>
    <n v="1425250955"/>
    <n v="1422658955"/>
    <b v="0"/>
    <n v="1"/>
    <b v="0"/>
    <x v="38"/>
    <n v="1"/>
    <x v="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5"/>
    <s v="CAD"/>
    <n v="1450297080"/>
    <n v="1448565459"/>
    <b v="0"/>
    <n v="202"/>
    <b v="0"/>
    <x v="38"/>
    <n v="202.23"/>
    <x v="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s v="USD"/>
    <n v="1428894380"/>
    <n v="1426302380"/>
    <b v="0"/>
    <n v="0"/>
    <b v="0"/>
    <x v="38"/>
    <s v="N/A"/>
    <x v="2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0"/>
    <s v="USD"/>
    <n v="1433714198"/>
    <n v="1431122198"/>
    <b v="0"/>
    <n v="1"/>
    <b v="0"/>
    <x v="38"/>
    <n v="100"/>
    <x v="2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s v="USD"/>
    <n v="1432437660"/>
    <n v="1429845660"/>
    <b v="0"/>
    <n v="0"/>
    <b v="0"/>
    <x v="38"/>
    <s v="N/A"/>
    <x v="2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P"/>
    <n v="1471265092"/>
    <n v="1468673092"/>
    <b v="0"/>
    <n v="2"/>
    <b v="0"/>
    <x v="38"/>
    <n v="1"/>
    <x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s v="USD"/>
    <n v="1480007460"/>
    <n v="1475760567"/>
    <b v="0"/>
    <n v="13"/>
    <b v="0"/>
    <x v="38"/>
    <n v="82.46"/>
    <x v="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s v="USD"/>
    <n v="1433259293"/>
    <n v="1428075293"/>
    <b v="0"/>
    <n v="9"/>
    <b v="0"/>
    <x v="38"/>
    <n v="2.67"/>
    <x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s v="USD"/>
    <n v="1447965917"/>
    <n v="1445370317"/>
    <b v="0"/>
    <n v="2"/>
    <b v="0"/>
    <x v="38"/>
    <n v="12.5"/>
    <x v="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s v="USD"/>
    <n v="1453538752"/>
    <n v="1450946752"/>
    <b v="0"/>
    <n v="0"/>
    <b v="0"/>
    <x v="38"/>
    <s v="N/A"/>
    <x v="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D"/>
    <n v="1412536573"/>
    <n v="1408648573"/>
    <b v="0"/>
    <n v="58"/>
    <b v="0"/>
    <x v="38"/>
    <n v="18.899999999999999"/>
    <x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D"/>
    <n v="1476676800"/>
    <n v="1473957239"/>
    <b v="0"/>
    <n v="8"/>
    <b v="0"/>
    <x v="38"/>
    <n v="200.63"/>
    <x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D"/>
    <n v="1444330821"/>
    <n v="1441738821"/>
    <b v="0"/>
    <n v="3"/>
    <b v="0"/>
    <x v="38"/>
    <n v="201.67"/>
    <x v="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D"/>
    <n v="1489669203"/>
    <n v="1487944803"/>
    <b v="0"/>
    <n v="0"/>
    <b v="0"/>
    <x v="38"/>
    <s v="N/A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0"/>
    <s v="USD"/>
    <n v="1434476849"/>
    <n v="1431884849"/>
    <b v="0"/>
    <n v="11"/>
    <b v="0"/>
    <x v="38"/>
    <n v="65"/>
    <x v="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D"/>
    <n v="1462402850"/>
    <n v="1459810850"/>
    <b v="0"/>
    <n v="20"/>
    <b v="0"/>
    <x v="38"/>
    <n v="66.099999999999994"/>
    <x v="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D"/>
    <n v="1427498172"/>
    <n v="1422317772"/>
    <b v="0"/>
    <n v="3"/>
    <b v="0"/>
    <x v="38"/>
    <n v="93.33"/>
    <x v="1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0"/>
    <s v="USD"/>
    <n v="1462729317"/>
    <n v="1457548917"/>
    <b v="0"/>
    <n v="0"/>
    <b v="0"/>
    <x v="38"/>
    <s v="N/A"/>
    <x v="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P"/>
    <n v="1465258325"/>
    <n v="1462666325"/>
    <b v="0"/>
    <n v="0"/>
    <b v="0"/>
    <x v="38"/>
    <s v="N/A"/>
    <x v="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D"/>
    <n v="1410459023"/>
    <n v="1407867023"/>
    <b v="0"/>
    <n v="0"/>
    <b v="0"/>
    <x v="38"/>
    <s v="N/A"/>
    <x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D"/>
    <n v="1427342400"/>
    <n v="1424927159"/>
    <b v="0"/>
    <n v="108"/>
    <b v="1"/>
    <x v="6"/>
    <n v="50.75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D"/>
    <n v="1425193140"/>
    <n v="1422769906"/>
    <b v="0"/>
    <n v="20"/>
    <b v="1"/>
    <x v="6"/>
    <n v="60.9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D"/>
    <n v="1435835824"/>
    <n v="1433243824"/>
    <b v="0"/>
    <n v="98"/>
    <b v="1"/>
    <x v="6"/>
    <n v="109.03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D"/>
    <n v="1407360720"/>
    <n v="1404769819"/>
    <b v="0"/>
    <n v="196"/>
    <b v="1"/>
    <x v="6"/>
    <n v="25.69"/>
    <x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D"/>
    <n v="1436290233"/>
    <n v="1433698233"/>
    <b v="0"/>
    <n v="39"/>
    <b v="1"/>
    <x v="6"/>
    <n v="41.92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D"/>
    <n v="1442425412"/>
    <n v="1439833412"/>
    <b v="0"/>
    <n v="128"/>
    <b v="1"/>
    <x v="6"/>
    <n v="88.77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D"/>
    <n v="1425872692"/>
    <n v="1423284292"/>
    <b v="0"/>
    <n v="71"/>
    <b v="1"/>
    <x v="6"/>
    <n v="80.23"/>
    <x v="0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s v="USD"/>
    <n v="1471406340"/>
    <n v="1470227660"/>
    <b v="0"/>
    <n v="47"/>
    <b v="1"/>
    <x v="6"/>
    <n v="78.94"/>
    <x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5"/>
    <s v="CAD"/>
    <n v="1430693460"/>
    <n v="1428087153"/>
    <b v="0"/>
    <n v="17"/>
    <b v="1"/>
    <x v="6"/>
    <n v="95.59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D"/>
    <n v="1405699451"/>
    <n v="1403107451"/>
    <b v="0"/>
    <n v="91"/>
    <b v="1"/>
    <x v="6"/>
    <n v="69.89"/>
    <x v="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D"/>
    <n v="1409500078"/>
    <n v="1406908078"/>
    <b v="0"/>
    <n v="43"/>
    <b v="1"/>
    <x v="6"/>
    <n v="74.53"/>
    <x v="0"/>
    <x v="1"/>
    <x v="6"/>
  </r>
  <r>
    <n v="2972"/>
    <s v="A Bad Plan"/>
    <s v="A group of artists. A mythical art piece. A harrowing quest. And some margaritas."/>
    <n v="2000"/>
    <n v="2107"/>
    <n v="105"/>
    <x v="0"/>
    <s v="USD"/>
    <n v="1480899600"/>
    <n v="1479609520"/>
    <b v="0"/>
    <n v="17"/>
    <b v="1"/>
    <x v="6"/>
    <n v="123.94"/>
    <x v="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D"/>
    <n v="1451620800"/>
    <n v="1449171508"/>
    <b v="0"/>
    <n v="33"/>
    <b v="1"/>
    <x v="6"/>
    <n v="264.85000000000002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D"/>
    <n v="1411695300"/>
    <n v="1409275671"/>
    <b v="0"/>
    <n v="87"/>
    <b v="1"/>
    <x v="6"/>
    <n v="58.62"/>
    <x v="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D"/>
    <n v="1417057200"/>
    <n v="1414599886"/>
    <b v="0"/>
    <n v="113"/>
    <b v="1"/>
    <x v="6"/>
    <n v="70.88"/>
    <x v="0"/>
    <x v="1"/>
    <x v="6"/>
  </r>
  <r>
    <n v="2976"/>
    <s v="Pizza Delique"/>
    <s v="A play that addresses an important social issue, brought to light by members of the UoM Drama Society."/>
    <n v="70"/>
    <n v="120"/>
    <n v="171"/>
    <x v="1"/>
    <s v="GBP"/>
    <n v="1457870400"/>
    <n v="1456421530"/>
    <b v="0"/>
    <n v="14"/>
    <b v="1"/>
    <x v="6"/>
    <n v="8.57"/>
    <x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D"/>
    <n v="1427076840"/>
    <n v="1421960934"/>
    <b v="0"/>
    <n v="30"/>
    <b v="1"/>
    <x v="6"/>
    <n v="113.57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D"/>
    <n v="1413784740"/>
    <n v="1412954547"/>
    <b v="0"/>
    <n v="16"/>
    <b v="1"/>
    <x v="6"/>
    <n v="60.69"/>
    <x v="0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s v="USD"/>
    <n v="1420524000"/>
    <n v="1419104823"/>
    <b v="0"/>
    <n v="46"/>
    <b v="1"/>
    <x v="6"/>
    <n v="110.22"/>
    <x v="0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s v="USD"/>
    <n v="1440381600"/>
    <n v="1438639130"/>
    <b v="0"/>
    <n v="24"/>
    <b v="1"/>
    <x v="6"/>
    <n v="136.46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7"/>
    <s v="EUR"/>
    <n v="1443014756"/>
    <n v="1439126756"/>
    <b v="1"/>
    <n v="97"/>
    <b v="1"/>
    <x v="38"/>
    <n v="53.16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s v="GBP"/>
    <n v="1455208143"/>
    <n v="1452616143"/>
    <b v="1"/>
    <n v="59"/>
    <b v="1"/>
    <x v="38"/>
    <n v="86.49"/>
    <x v="0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D"/>
    <n v="1415722236"/>
    <n v="1410534636"/>
    <b v="1"/>
    <n v="1095"/>
    <b v="1"/>
    <x v="38"/>
    <n v="155.24"/>
    <x v="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D"/>
    <n v="1472020881"/>
    <n v="1469428881"/>
    <b v="1"/>
    <n v="218"/>
    <b v="1"/>
    <x v="38"/>
    <n v="115.08"/>
    <x v="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4"/>
    <s v="NZD"/>
    <n v="1477886400"/>
    <n v="1476228128"/>
    <b v="0"/>
    <n v="111"/>
    <b v="1"/>
    <x v="38"/>
    <n v="109.59"/>
    <x v="0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1"/>
    <s v="GBP"/>
    <n v="1462100406"/>
    <n v="1456920006"/>
    <b v="0"/>
    <n v="56"/>
    <b v="1"/>
    <x v="38"/>
    <n v="45.21"/>
    <x v="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D"/>
    <n v="1476316800"/>
    <n v="1473837751"/>
    <b v="0"/>
    <n v="265"/>
    <b v="1"/>
    <x v="38"/>
    <n v="104.15"/>
    <x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s v="GBP"/>
    <n v="1466412081"/>
    <n v="1463820081"/>
    <b v="0"/>
    <n v="28"/>
    <b v="1"/>
    <x v="38"/>
    <n v="35.71"/>
    <x v="0"/>
    <x v="1"/>
    <x v="38"/>
  </r>
  <r>
    <n v="2989"/>
    <s v="Let's Light Up The Gem!"/>
    <s v="Bring the movies back to Bethel, Maine."/>
    <n v="20000"/>
    <n v="35307"/>
    <n v="177"/>
    <x v="0"/>
    <s v="USD"/>
    <n v="1450673940"/>
    <n v="1448756962"/>
    <b v="0"/>
    <n v="364"/>
    <b v="1"/>
    <x v="38"/>
    <n v="97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D"/>
    <n v="1452174420"/>
    <n v="1449150420"/>
    <b v="0"/>
    <n v="27"/>
    <b v="1"/>
    <x v="38"/>
    <n v="370.37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D"/>
    <n v="1485547530"/>
    <n v="1483646730"/>
    <b v="0"/>
    <n v="93"/>
    <b v="1"/>
    <x v="38"/>
    <n v="94.41"/>
    <x v="0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D"/>
    <n v="1476037510"/>
    <n v="1473445510"/>
    <b v="0"/>
    <n v="64"/>
    <b v="1"/>
    <x v="38"/>
    <n v="48.98"/>
    <x v="0"/>
    <x v="1"/>
    <x v="38"/>
  </r>
  <r>
    <n v="2993"/>
    <s v="TRUE WEST: Think, Dog! Productions"/>
    <s v="Help us build the Kitchen from Hell!"/>
    <n v="1000"/>
    <n v="1003"/>
    <n v="100"/>
    <x v="0"/>
    <s v="USD"/>
    <n v="1455998867"/>
    <n v="1453406867"/>
    <b v="0"/>
    <n v="22"/>
    <b v="1"/>
    <x v="38"/>
    <n v="45.59"/>
    <x v="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s v="GBP"/>
    <n v="1412335772"/>
    <n v="1409743772"/>
    <b v="0"/>
    <n v="59"/>
    <b v="1"/>
    <x v="38"/>
    <n v="23.28"/>
    <x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D"/>
    <n v="1484841471"/>
    <n v="1482249471"/>
    <b v="0"/>
    <n v="249"/>
    <b v="1"/>
    <x v="38"/>
    <n v="63.23"/>
    <x v="0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s v="USD"/>
    <n v="1432677240"/>
    <n v="1427493240"/>
    <b v="0"/>
    <n v="392"/>
    <b v="1"/>
    <x v="38"/>
    <n v="153.52000000000001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D"/>
    <n v="1488171540"/>
    <n v="1486661793"/>
    <b v="0"/>
    <n v="115"/>
    <b v="1"/>
    <x v="38"/>
    <n v="90.2"/>
    <x v="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D"/>
    <n v="1402892700"/>
    <n v="1400474329"/>
    <b v="0"/>
    <n v="433"/>
    <b v="1"/>
    <x v="38"/>
    <n v="118.97"/>
    <x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D"/>
    <n v="1488333600"/>
    <n v="1487094360"/>
    <b v="0"/>
    <n v="20"/>
    <b v="1"/>
    <x v="38"/>
    <n v="80.25"/>
    <x v="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D"/>
    <n v="1485885600"/>
    <n v="1484682670"/>
    <b v="0"/>
    <n v="8"/>
    <b v="1"/>
    <x v="38"/>
    <n v="62.5"/>
    <x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D"/>
    <n v="1468445382"/>
    <n v="1465853382"/>
    <b v="0"/>
    <n v="175"/>
    <b v="1"/>
    <x v="38"/>
    <n v="131.38"/>
    <x v="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D"/>
    <n v="1356552252"/>
    <n v="1353960252"/>
    <b v="0"/>
    <n v="104"/>
    <b v="1"/>
    <x v="38"/>
    <n v="73.03"/>
    <x v="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D"/>
    <n v="1456811940"/>
    <n v="1454098976"/>
    <b v="0"/>
    <n v="17"/>
    <b v="1"/>
    <x v="38"/>
    <n v="178.53"/>
    <x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D"/>
    <n v="1416089324"/>
    <n v="1413493724"/>
    <b v="0"/>
    <n v="277"/>
    <b v="1"/>
    <x v="38"/>
    <n v="162.91"/>
    <x v="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D"/>
    <n v="1412611905"/>
    <n v="1410019905"/>
    <b v="0"/>
    <n v="118"/>
    <b v="1"/>
    <x v="38"/>
    <n v="108.24"/>
    <x v="0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5"/>
    <s v="CAD"/>
    <n v="1418580591"/>
    <n v="1415988591"/>
    <b v="0"/>
    <n v="97"/>
    <b v="1"/>
    <x v="38"/>
    <n v="88.87"/>
    <x v="0"/>
    <x v="1"/>
    <x v="38"/>
  </r>
  <r>
    <n v="3007"/>
    <s v="Bethlem"/>
    <s v="Consuite for 2015 CoreCon.  An adventure into insanity."/>
    <n v="600"/>
    <n v="1080"/>
    <n v="180"/>
    <x v="0"/>
    <s v="USD"/>
    <n v="1429938683"/>
    <n v="1428124283"/>
    <b v="0"/>
    <n v="20"/>
    <b v="1"/>
    <x v="38"/>
    <n v="54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D"/>
    <n v="1453352719"/>
    <n v="1450760719"/>
    <b v="0"/>
    <n v="26"/>
    <b v="1"/>
    <x v="38"/>
    <n v="116.73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D"/>
    <n v="1417012840"/>
    <n v="1414417240"/>
    <b v="0"/>
    <n v="128"/>
    <b v="1"/>
    <x v="38"/>
    <n v="233.9"/>
    <x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D"/>
    <n v="1424548719"/>
    <n v="1419364719"/>
    <b v="0"/>
    <n v="15"/>
    <b v="1"/>
    <x v="38"/>
    <n v="158"/>
    <x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3"/>
    <s v="EUR"/>
    <n v="1450911540"/>
    <n v="1448536516"/>
    <b v="0"/>
    <n v="25"/>
    <b v="1"/>
    <x v="38"/>
    <n v="14.84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D"/>
    <n v="1423587130"/>
    <n v="1421772730"/>
    <b v="0"/>
    <n v="55"/>
    <b v="1"/>
    <x v="38"/>
    <n v="85.18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D"/>
    <n v="1434917049"/>
    <n v="1432325049"/>
    <b v="0"/>
    <n v="107"/>
    <b v="1"/>
    <x v="38"/>
    <n v="146.69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D"/>
    <n v="1415163600"/>
    <n v="1412737080"/>
    <b v="0"/>
    <n v="557"/>
    <b v="1"/>
    <x v="38"/>
    <n v="50.76"/>
    <x v="0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s v="USD"/>
    <n v="1402459200"/>
    <n v="1401125238"/>
    <b v="0"/>
    <n v="40"/>
    <b v="1"/>
    <x v="38"/>
    <n v="87.7"/>
    <x v="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D"/>
    <n v="1405688952"/>
    <n v="1400504952"/>
    <b v="0"/>
    <n v="36"/>
    <b v="1"/>
    <x v="38"/>
    <n v="242.28"/>
    <x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D"/>
    <n v="1408566243"/>
    <n v="1405974243"/>
    <b v="0"/>
    <n v="159"/>
    <b v="1"/>
    <x v="38"/>
    <n v="146.44999999999999"/>
    <x v="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6"/>
    <s v="EUR"/>
    <n v="1437429600"/>
    <n v="1433747376"/>
    <b v="0"/>
    <n v="41"/>
    <b v="1"/>
    <x v="38"/>
    <n v="103.17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D"/>
    <n v="1401159600"/>
    <n v="1398801620"/>
    <b v="0"/>
    <n v="226"/>
    <b v="1"/>
    <x v="38"/>
    <n v="80.459999999999994"/>
    <x v="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D"/>
    <n v="1439583533"/>
    <n v="1434399533"/>
    <b v="0"/>
    <n v="30"/>
    <b v="1"/>
    <x v="38"/>
    <n v="234.67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D"/>
    <n v="1479794340"/>
    <n v="1476715869"/>
    <b v="0"/>
    <n v="103"/>
    <b v="1"/>
    <x v="38"/>
    <n v="50.69"/>
    <x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D"/>
    <n v="1472338409"/>
    <n v="1468450409"/>
    <b v="0"/>
    <n v="62"/>
    <b v="1"/>
    <x v="38"/>
    <n v="162.71"/>
    <x v="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s v="GBP"/>
    <n v="1434039186"/>
    <n v="1430151186"/>
    <b v="0"/>
    <n v="6"/>
    <b v="1"/>
    <x v="38"/>
    <n v="120.17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D"/>
    <n v="1349567475"/>
    <n v="1346975475"/>
    <b v="0"/>
    <n v="182"/>
    <b v="1"/>
    <x v="38"/>
    <n v="67.7"/>
    <x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s v="GBP"/>
    <n v="1401465600"/>
    <n v="1399032813"/>
    <b v="0"/>
    <n v="145"/>
    <b v="1"/>
    <x v="38"/>
    <n v="52.1"/>
    <x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s v="GBP"/>
    <n v="1488538892"/>
    <n v="1487329292"/>
    <b v="0"/>
    <n v="25"/>
    <b v="1"/>
    <x v="38"/>
    <n v="51.6"/>
    <x v="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D"/>
    <n v="1426866851"/>
    <n v="1424278451"/>
    <b v="0"/>
    <n v="320"/>
    <b v="1"/>
    <x v="38"/>
    <n v="164.3"/>
    <x v="0"/>
    <x v="1"/>
    <x v="38"/>
  </r>
  <r>
    <n v="3028"/>
    <s v="A Home for Vegas Theatre Hub"/>
    <s v="We have a space! Help us fill it with a stage, chairs, gear and audiences' laughter!"/>
    <n v="5000"/>
    <n v="8401"/>
    <n v="168"/>
    <x v="0"/>
    <s v="USD"/>
    <n v="1471242025"/>
    <n v="1468650025"/>
    <b v="0"/>
    <n v="99"/>
    <b v="1"/>
    <x v="38"/>
    <n v="84.86"/>
    <x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D"/>
    <n v="1416285300"/>
    <n v="1413824447"/>
    <b v="0"/>
    <n v="348"/>
    <b v="1"/>
    <x v="38"/>
    <n v="94.55"/>
    <x v="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D"/>
    <n v="1442426171"/>
    <n v="1439834171"/>
    <b v="0"/>
    <n v="41"/>
    <b v="1"/>
    <x v="38"/>
    <n v="45.54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D"/>
    <n v="1476479447"/>
    <n v="1471295447"/>
    <b v="0"/>
    <n v="29"/>
    <b v="1"/>
    <x v="38"/>
    <n v="51.72"/>
    <x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D"/>
    <n v="1441933459"/>
    <n v="1439341459"/>
    <b v="0"/>
    <n v="25"/>
    <b v="1"/>
    <x v="38"/>
    <n v="50.88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D"/>
    <n v="1471487925"/>
    <n v="1468895925"/>
    <b v="0"/>
    <n v="23"/>
    <b v="1"/>
    <x v="38"/>
    <n v="191.13"/>
    <x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D"/>
    <n v="1477972740"/>
    <n v="1475326255"/>
    <b v="0"/>
    <n v="1260"/>
    <b v="1"/>
    <x v="38"/>
    <n v="89.31"/>
    <x v="0"/>
    <x v="1"/>
    <x v="38"/>
  </r>
  <r>
    <n v="3035"/>
    <s v="The Coalition Theater"/>
    <s v="Help create a permanent home for live comedy shows and classes in Downtown RVA."/>
    <n v="25000"/>
    <n v="27196.71"/>
    <n v="109"/>
    <x v="0"/>
    <s v="USD"/>
    <n v="1367674009"/>
    <n v="1365082009"/>
    <b v="0"/>
    <n v="307"/>
    <b v="1"/>
    <x v="38"/>
    <n v="88.59"/>
    <x v="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D"/>
    <n v="1376654340"/>
    <n v="1373568644"/>
    <b v="0"/>
    <n v="329"/>
    <b v="1"/>
    <x v="38"/>
    <n v="96.3"/>
    <x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D"/>
    <n v="1285995540"/>
    <n v="1279574773"/>
    <b v="0"/>
    <n v="32"/>
    <b v="1"/>
    <x v="38"/>
    <n v="33.31"/>
    <x v="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D"/>
    <n v="1457071397"/>
    <n v="1451887397"/>
    <b v="0"/>
    <n v="27"/>
    <b v="1"/>
    <x v="38"/>
    <n v="37.22"/>
    <x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D"/>
    <n v="1388303940"/>
    <n v="1386011038"/>
    <b v="0"/>
    <n v="236"/>
    <b v="1"/>
    <x v="38"/>
    <n v="92.13"/>
    <x v="0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s v="USD"/>
    <n v="1435359600"/>
    <n v="1434999621"/>
    <b v="0"/>
    <n v="42"/>
    <b v="1"/>
    <x v="38"/>
    <n v="76.790000000000006"/>
    <x v="0"/>
    <x v="1"/>
    <x v="38"/>
  </r>
  <r>
    <n v="3041"/>
    <s v="Lend a Hand in Our Home"/>
    <s v="Privet! Hello! Bon Jour! We are the Arlekin Players Theatre and we need a home."/>
    <n v="8300"/>
    <n v="9170"/>
    <n v="110"/>
    <x v="0"/>
    <s v="USD"/>
    <n v="1453323048"/>
    <n v="1450731048"/>
    <b v="0"/>
    <n v="95"/>
    <b v="1"/>
    <x v="38"/>
    <n v="96.53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s v="GBP"/>
    <n v="1444149047"/>
    <n v="1441557047"/>
    <b v="0"/>
    <n v="37"/>
    <b v="1"/>
    <x v="38"/>
    <n v="51.89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5"/>
    <s v="CAD"/>
    <n v="1429152600"/>
    <n v="1426815699"/>
    <b v="0"/>
    <n v="128"/>
    <b v="1"/>
    <x v="38"/>
    <n v="128.91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D"/>
    <n v="1454433998"/>
    <n v="1453137998"/>
    <b v="0"/>
    <n v="156"/>
    <b v="1"/>
    <x v="38"/>
    <n v="84.11"/>
    <x v="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D"/>
    <n v="1408679055"/>
    <n v="1406087055"/>
    <b v="0"/>
    <n v="64"/>
    <b v="1"/>
    <x v="38"/>
    <n v="82.94"/>
    <x v="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D"/>
    <n v="1410324720"/>
    <n v="1407784586"/>
    <b v="0"/>
    <n v="58"/>
    <b v="1"/>
    <x v="38"/>
    <n v="259.95"/>
    <x v="0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s v="USD"/>
    <n v="1461762960"/>
    <n v="1457999054"/>
    <b v="0"/>
    <n v="20"/>
    <b v="1"/>
    <x v="38"/>
    <n v="37.25"/>
    <x v="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D"/>
    <n v="1420060920"/>
    <n v="1417556262"/>
    <b v="0"/>
    <n v="47"/>
    <b v="1"/>
    <x v="38"/>
    <n v="177.02"/>
    <x v="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D"/>
    <n v="1434241255"/>
    <n v="1431649255"/>
    <b v="0"/>
    <n v="54"/>
    <b v="1"/>
    <x v="38"/>
    <n v="74.069999999999993"/>
    <x v="0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s v="USD"/>
    <n v="1462420960"/>
    <n v="1459828960"/>
    <b v="0"/>
    <n v="9"/>
    <b v="1"/>
    <x v="38"/>
    <n v="70.67"/>
    <x v="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P"/>
    <n v="1486547945"/>
    <n v="1483955945"/>
    <b v="1"/>
    <n v="35"/>
    <b v="0"/>
    <x v="38"/>
    <n v="23.63"/>
    <x v="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0"/>
    <s v="USD"/>
    <n v="1432828740"/>
    <n v="1430237094"/>
    <b v="0"/>
    <n v="2"/>
    <b v="0"/>
    <x v="38"/>
    <n v="37.5"/>
    <x v="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0"/>
    <s v="USD"/>
    <n v="1412222340"/>
    <n v="1407781013"/>
    <b v="0"/>
    <n v="3"/>
    <b v="0"/>
    <x v="38"/>
    <n v="13.33"/>
    <x v="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s v="USD"/>
    <n v="1425258240"/>
    <n v="1422043154"/>
    <b v="0"/>
    <n v="0"/>
    <b v="0"/>
    <x v="38"/>
    <s v="N/A"/>
    <x v="2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0"/>
    <s v="USD"/>
    <n v="1420844390"/>
    <n v="1415660390"/>
    <b v="0"/>
    <n v="1"/>
    <b v="0"/>
    <x v="38"/>
    <n v="1"/>
    <x v="2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s v="USD"/>
    <n v="1412003784"/>
    <n v="1406819784"/>
    <b v="0"/>
    <n v="0"/>
    <b v="0"/>
    <x v="38"/>
    <s v="N/A"/>
    <x v="2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P"/>
    <n v="1459694211"/>
    <n v="1457105811"/>
    <b v="0"/>
    <n v="0"/>
    <b v="0"/>
    <x v="38"/>
    <s v="N/A"/>
    <x v="2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3"/>
    <s v="EUR"/>
    <n v="1463734740"/>
    <n v="1459414740"/>
    <b v="0"/>
    <n v="3"/>
    <b v="0"/>
    <x v="38"/>
    <n v="1"/>
    <x v="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s v="USD"/>
    <n v="1407536846"/>
    <n v="1404944846"/>
    <b v="0"/>
    <n v="11"/>
    <b v="0"/>
    <x v="38"/>
    <n v="41"/>
    <x v="2"/>
    <x v="1"/>
    <x v="38"/>
  </r>
  <r>
    <n v="3060"/>
    <s v="Save the Roxy Theatre in Bremerton WA"/>
    <s v="Save the historic Roxy theatre in Bremerton WA from being repurposed as office space."/>
    <n v="220000"/>
    <n v="335"/>
    <n v="0"/>
    <x v="0"/>
    <s v="USD"/>
    <n v="1443422134"/>
    <n v="1440830134"/>
    <b v="0"/>
    <n v="6"/>
    <b v="0"/>
    <x v="38"/>
    <n v="55.83"/>
    <x v="2"/>
    <x v="1"/>
    <x v="38"/>
  </r>
  <r>
    <n v="3061"/>
    <s v="Help Save Parkway Cinemas!"/>
    <s v="Save a historic Local theater."/>
    <n v="1000000"/>
    <n v="0"/>
    <n v="0"/>
    <x v="0"/>
    <s v="USD"/>
    <n v="1407955748"/>
    <n v="1405363748"/>
    <b v="0"/>
    <n v="0"/>
    <b v="0"/>
    <x v="38"/>
    <s v="N/A"/>
    <x v="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s v="USD"/>
    <n v="1443636000"/>
    <n v="1441111892"/>
    <b v="0"/>
    <n v="67"/>
    <b v="0"/>
    <x v="38"/>
    <n v="99.76"/>
    <x v="2"/>
    <x v="1"/>
    <x v="38"/>
  </r>
  <r>
    <n v="3063"/>
    <s v="Spec Haus"/>
    <s v="Members of the local Miami music scene are putting together a venue/creative space in Kendall!"/>
    <n v="3000"/>
    <n v="587"/>
    <n v="20"/>
    <x v="0"/>
    <s v="USD"/>
    <n v="1477174138"/>
    <n v="1474150138"/>
    <b v="0"/>
    <n v="23"/>
    <b v="0"/>
    <x v="38"/>
    <n v="25.52"/>
    <x v="2"/>
    <x v="1"/>
    <x v="38"/>
  </r>
  <r>
    <n v="3064"/>
    <s v="Kickstart the Crossroads Community"/>
    <s v="An epicenter for connection, creation and expression of the community."/>
    <n v="75000"/>
    <n v="8471"/>
    <n v="11"/>
    <x v="0"/>
    <s v="USD"/>
    <n v="1448175540"/>
    <n v="1445483246"/>
    <b v="0"/>
    <n v="72"/>
    <b v="0"/>
    <x v="38"/>
    <n v="117.65"/>
    <x v="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s v="USD"/>
    <n v="1406683172"/>
    <n v="1404523172"/>
    <b v="0"/>
    <n v="2"/>
    <b v="0"/>
    <x v="38"/>
    <n v="5"/>
    <x v="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D"/>
    <n v="1468128537"/>
    <n v="1465536537"/>
    <b v="0"/>
    <n v="15"/>
    <b v="0"/>
    <x v="38"/>
    <n v="2796.67"/>
    <x v="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4"/>
    <s v="NZD"/>
    <n v="1441837879"/>
    <n v="1439245879"/>
    <b v="0"/>
    <n v="1"/>
    <b v="0"/>
    <x v="38"/>
    <n v="200"/>
    <x v="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s v="USD"/>
    <n v="1445013352"/>
    <n v="1442421352"/>
    <b v="0"/>
    <n v="2"/>
    <b v="0"/>
    <x v="38"/>
    <n v="87.5"/>
    <x v="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s v="USD"/>
    <n v="1418587234"/>
    <n v="1415995234"/>
    <b v="0"/>
    <n v="7"/>
    <b v="0"/>
    <x v="38"/>
    <n v="20.14"/>
    <x v="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P"/>
    <n v="1481132169"/>
    <n v="1479317769"/>
    <b v="0"/>
    <n v="16"/>
    <b v="0"/>
    <x v="38"/>
    <n v="20.88"/>
    <x v="2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0"/>
    <s v="USD"/>
    <n v="1429595940"/>
    <n v="1428082481"/>
    <b v="0"/>
    <n v="117"/>
    <b v="0"/>
    <x v="38"/>
    <n v="61.31"/>
    <x v="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s v="USD"/>
    <n v="1477791960"/>
    <n v="1476549262"/>
    <b v="0"/>
    <n v="2"/>
    <b v="0"/>
    <x v="38"/>
    <n v="1"/>
    <x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s v="USD"/>
    <n v="1434309540"/>
    <n v="1429287900"/>
    <b v="0"/>
    <n v="7"/>
    <b v="0"/>
    <x v="38"/>
    <n v="92.14"/>
    <x v="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6"/>
    <s v="EUR"/>
    <n v="1457617359"/>
    <n v="1455025359"/>
    <b v="0"/>
    <n v="3"/>
    <b v="0"/>
    <x v="38"/>
    <n v="7.33"/>
    <x v="2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0"/>
    <s v="USD"/>
    <n v="1471573640"/>
    <n v="1467253640"/>
    <b v="0"/>
    <n v="20"/>
    <b v="0"/>
    <x v="38"/>
    <n v="64.8"/>
    <x v="2"/>
    <x v="1"/>
    <x v="38"/>
  </r>
  <r>
    <n v="3076"/>
    <s v="10,000 Hours"/>
    <s v="Helping female comedians get in their 10,000 Hours of practice!"/>
    <n v="10000"/>
    <n v="1506"/>
    <n v="15"/>
    <x v="0"/>
    <s v="USD"/>
    <n v="1444405123"/>
    <n v="1439221123"/>
    <b v="0"/>
    <n v="50"/>
    <b v="0"/>
    <x v="38"/>
    <n v="30.12"/>
    <x v="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5"/>
    <s v="CAD"/>
    <n v="1488495478"/>
    <n v="1485903478"/>
    <b v="0"/>
    <n v="2"/>
    <b v="0"/>
    <x v="38"/>
    <n v="52.5"/>
    <x v="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s v="USD"/>
    <n v="1424920795"/>
    <n v="1422328795"/>
    <b v="0"/>
    <n v="3"/>
    <b v="0"/>
    <x v="38"/>
    <n v="23.67"/>
    <x v="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s v="USD"/>
    <n v="1427040435"/>
    <n v="1424452035"/>
    <b v="0"/>
    <n v="27"/>
    <b v="0"/>
    <x v="38"/>
    <n v="415.78"/>
    <x v="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s v="USD"/>
    <n v="1419644444"/>
    <n v="1414456844"/>
    <b v="0"/>
    <n v="7"/>
    <b v="0"/>
    <x v="38"/>
    <n v="53.71"/>
    <x v="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s v="USD"/>
    <n v="1442722891"/>
    <n v="1440130891"/>
    <b v="0"/>
    <n v="5"/>
    <b v="0"/>
    <x v="38"/>
    <n v="420.6"/>
    <x v="2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s v="USD"/>
    <n v="1447628946"/>
    <n v="1445033346"/>
    <b v="0"/>
    <n v="0"/>
    <b v="0"/>
    <x v="38"/>
    <s v="N/A"/>
    <x v="2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s v="USD"/>
    <n v="1409547600"/>
    <n v="1406986278"/>
    <b v="0"/>
    <n v="3"/>
    <b v="0"/>
    <x v="38"/>
    <n v="18.670000000000002"/>
    <x v="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s v="USD"/>
    <n v="1430851680"/>
    <n v="1428340931"/>
    <b v="0"/>
    <n v="6"/>
    <b v="0"/>
    <x v="38"/>
    <n v="78.33"/>
    <x v="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s v="USD"/>
    <n v="1443561159"/>
    <n v="1440969159"/>
    <b v="0"/>
    <n v="9"/>
    <b v="0"/>
    <x v="38"/>
    <n v="67.78"/>
    <x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3"/>
    <s v="EUR"/>
    <n v="1439827559"/>
    <n v="1434643559"/>
    <b v="0"/>
    <n v="3"/>
    <b v="0"/>
    <x v="38"/>
    <n v="16.670000000000002"/>
    <x v="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s v="USD"/>
    <n v="1482294990"/>
    <n v="1477107390"/>
    <b v="0"/>
    <n v="2"/>
    <b v="0"/>
    <x v="38"/>
    <n v="62.5"/>
    <x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s v="USD"/>
    <n v="1420724460"/>
    <n v="1418046247"/>
    <b v="0"/>
    <n v="3"/>
    <b v="0"/>
    <x v="38"/>
    <n v="42"/>
    <x v="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s v="USD"/>
    <n v="1468029540"/>
    <n v="1465304483"/>
    <b v="0"/>
    <n v="45"/>
    <b v="0"/>
    <x v="38"/>
    <n v="130.09"/>
    <x v="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s v="USD"/>
    <n v="1430505545"/>
    <n v="1425325145"/>
    <b v="0"/>
    <n v="9"/>
    <b v="0"/>
    <x v="38"/>
    <n v="1270.22"/>
    <x v="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s v="USD"/>
    <n v="1471214743"/>
    <n v="1468622743"/>
    <b v="0"/>
    <n v="9"/>
    <b v="0"/>
    <x v="38"/>
    <n v="88.44"/>
    <x v="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s v="USD"/>
    <n v="1444946400"/>
    <n v="1441723912"/>
    <b v="0"/>
    <n v="21"/>
    <b v="0"/>
    <x v="38"/>
    <n v="56.34"/>
    <x v="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5"/>
    <s v="CAD"/>
    <n v="1401595140"/>
    <n v="1398980941"/>
    <b v="0"/>
    <n v="17"/>
    <b v="0"/>
    <x v="38"/>
    <n v="53.53"/>
    <x v="2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0"/>
    <s v="USD"/>
    <n v="1442775956"/>
    <n v="1437591956"/>
    <b v="0"/>
    <n v="1"/>
    <b v="0"/>
    <x v="38"/>
    <n v="25"/>
    <x v="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s v="USD"/>
    <n v="1470011780"/>
    <n v="1464827780"/>
    <b v="0"/>
    <n v="1"/>
    <b v="0"/>
    <x v="38"/>
    <n v="50"/>
    <x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s v="USD"/>
    <n v="1432151326"/>
    <n v="1429559326"/>
    <b v="0"/>
    <n v="14"/>
    <b v="0"/>
    <x v="38"/>
    <n v="56.79"/>
    <x v="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P"/>
    <n v="1475848800"/>
    <n v="1474027501"/>
    <b v="0"/>
    <n v="42"/>
    <b v="0"/>
    <x v="38"/>
    <n v="40.83"/>
    <x v="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s v="USD"/>
    <n v="1454890620"/>
    <n v="1450724449"/>
    <b v="0"/>
    <n v="27"/>
    <b v="0"/>
    <x v="38"/>
    <n v="65.11"/>
    <x v="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s v="USD"/>
    <n v="1455251591"/>
    <n v="1452659591"/>
    <b v="0"/>
    <n v="5"/>
    <b v="0"/>
    <x v="38"/>
    <n v="55.6"/>
    <x v="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s v="USD"/>
    <n v="1413816975"/>
    <n v="1411224975"/>
    <b v="0"/>
    <n v="13"/>
    <b v="0"/>
    <x v="38"/>
    <n v="140.54"/>
    <x v="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6"/>
    <s v="EUR"/>
    <n v="1437033360"/>
    <n v="1434445937"/>
    <b v="0"/>
    <n v="12"/>
    <b v="0"/>
    <x v="38"/>
    <n v="25"/>
    <x v="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P"/>
    <n v="1471939818"/>
    <n v="1467619818"/>
    <b v="0"/>
    <n v="90"/>
    <b v="0"/>
    <x v="38"/>
    <n v="69.53"/>
    <x v="2"/>
    <x v="1"/>
    <x v="38"/>
  </r>
  <r>
    <n v="3103"/>
    <s v="Professional Venue for local artists!!"/>
    <s v="Creating a place for local artists to perform, at substantially less cost for them"/>
    <n v="4100"/>
    <n v="11"/>
    <n v="0"/>
    <x v="0"/>
    <s v="USD"/>
    <n v="1434080706"/>
    <n v="1428896706"/>
    <b v="0"/>
    <n v="2"/>
    <b v="0"/>
    <x v="38"/>
    <n v="5.5"/>
    <x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D"/>
    <n v="1422928800"/>
    <n v="1420235311"/>
    <b v="0"/>
    <n v="5"/>
    <b v="0"/>
    <x v="38"/>
    <n v="237"/>
    <x v="2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s v="USD"/>
    <n v="1413694800"/>
    <n v="1408986916"/>
    <b v="0"/>
    <n v="31"/>
    <b v="0"/>
    <x v="38"/>
    <n v="79.87"/>
    <x v="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P"/>
    <n v="1442440800"/>
    <n v="1440497876"/>
    <b v="0"/>
    <n v="4"/>
    <b v="0"/>
    <x v="38"/>
    <n v="10.25"/>
    <x v="2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0"/>
    <s v="USD"/>
    <n v="1431372751"/>
    <n v="1430767951"/>
    <b v="0"/>
    <n v="29"/>
    <b v="0"/>
    <x v="38"/>
    <n v="272.58999999999997"/>
    <x v="2"/>
    <x v="1"/>
    <x v="38"/>
  </r>
  <r>
    <n v="3108"/>
    <s v="Funding a home for our Children's Theater"/>
    <s v="We need a permanent home for the theater!"/>
    <n v="50000"/>
    <n v="26"/>
    <n v="0"/>
    <x v="0"/>
    <s v="USD"/>
    <n v="1430234394"/>
    <n v="1425053994"/>
    <b v="0"/>
    <n v="2"/>
    <b v="0"/>
    <x v="38"/>
    <n v="13"/>
    <x v="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s v="USD"/>
    <n v="1409194810"/>
    <n v="1406170810"/>
    <b v="0"/>
    <n v="114"/>
    <b v="0"/>
    <x v="38"/>
    <n v="58.18"/>
    <x v="2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0"/>
    <s v="USD"/>
    <n v="1487465119"/>
    <n v="1484009119"/>
    <b v="0"/>
    <n v="1"/>
    <b v="0"/>
    <x v="38"/>
    <n v="10"/>
    <x v="2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0"/>
    <s v="USD"/>
    <n v="1412432220"/>
    <n v="1409753820"/>
    <b v="0"/>
    <n v="76"/>
    <b v="0"/>
    <x v="38"/>
    <n v="70.11"/>
    <x v="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s v="USD"/>
    <n v="1477968934"/>
    <n v="1472784934"/>
    <b v="0"/>
    <n v="9"/>
    <b v="0"/>
    <x v="38"/>
    <n v="57.89"/>
    <x v="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s v="USD"/>
    <n v="1429291982"/>
    <n v="1426699982"/>
    <b v="0"/>
    <n v="37"/>
    <b v="0"/>
    <x v="38"/>
    <n v="125.27"/>
    <x v="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s v="USD"/>
    <n v="1411312250"/>
    <n v="1406128250"/>
    <b v="0"/>
    <n v="0"/>
    <b v="0"/>
    <x v="38"/>
    <s v="N/A"/>
    <x v="2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11"/>
    <s v="SEK"/>
    <n v="1465123427"/>
    <n v="1462531427"/>
    <b v="0"/>
    <n v="1"/>
    <b v="0"/>
    <x v="38"/>
    <n v="300"/>
    <x v="2"/>
    <x v="1"/>
    <x v="38"/>
  </r>
  <r>
    <n v="3116"/>
    <s v="CoreCon Asylum"/>
    <s v="Creating a consuite for CoreCon. A focus on the insanity of asylums and early medical practices from history."/>
    <n v="750"/>
    <n v="430"/>
    <n v="57"/>
    <x v="0"/>
    <s v="USD"/>
    <n v="1427890925"/>
    <n v="1426681325"/>
    <b v="0"/>
    <n v="10"/>
    <b v="0"/>
    <x v="38"/>
    <n v="43"/>
    <x v="2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1"/>
    <s v="GBP"/>
    <n v="1464354720"/>
    <n v="1463648360"/>
    <b v="0"/>
    <n v="1"/>
    <b v="0"/>
    <x v="38"/>
    <n v="1"/>
    <x v="2"/>
    <x v="1"/>
    <x v="38"/>
  </r>
  <r>
    <n v="3118"/>
    <s v="Garden Eden, theatre, meeting, culture, music, art"/>
    <s v="a magical place for all kind of people, like a fairytaile in all colours"/>
    <n v="500000"/>
    <n v="1550"/>
    <n v="0"/>
    <x v="11"/>
    <s v="SEK"/>
    <n v="1467473723"/>
    <n v="1465832123"/>
    <b v="0"/>
    <n v="2"/>
    <b v="0"/>
    <x v="38"/>
    <n v="775"/>
    <x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s v="USD"/>
    <n v="1427414732"/>
    <n v="1424826332"/>
    <b v="0"/>
    <n v="1"/>
    <b v="0"/>
    <x v="38"/>
    <n v="5"/>
    <x v="2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9"/>
    <s v="EUR"/>
    <n v="1462484196"/>
    <n v="1457303796"/>
    <b v="0"/>
    <n v="10"/>
    <b v="0"/>
    <x v="38"/>
    <n v="12.8"/>
    <x v="2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5"/>
    <s v="CAD"/>
    <n v="1411748335"/>
    <n v="1406564335"/>
    <b v="0"/>
    <n v="1"/>
    <b v="0"/>
    <x v="38"/>
    <n v="10"/>
    <x v="1"/>
    <x v="1"/>
    <x v="38"/>
  </r>
  <r>
    <n v="3122"/>
    <s v="be back soon (Canceled)"/>
    <s v="cancelled until further notice"/>
    <n v="199"/>
    <n v="116"/>
    <n v="58"/>
    <x v="0"/>
    <s v="USD"/>
    <n v="1478733732"/>
    <n v="1478298132"/>
    <b v="0"/>
    <n v="2"/>
    <b v="0"/>
    <x v="38"/>
    <n v="58"/>
    <x v="1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D"/>
    <n v="1468108198"/>
    <n v="1465516198"/>
    <b v="0"/>
    <n v="348"/>
    <b v="0"/>
    <x v="38"/>
    <n v="244.8"/>
    <x v="1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D"/>
    <n v="1422902601"/>
    <n v="1417718601"/>
    <b v="0"/>
    <n v="4"/>
    <b v="0"/>
    <x v="38"/>
    <n v="6.5"/>
    <x v="1"/>
    <x v="1"/>
    <x v="38"/>
  </r>
  <r>
    <n v="3125"/>
    <s v="N/A (Canceled)"/>
    <s v="N/A"/>
    <n v="1500000"/>
    <n v="0"/>
    <n v="0"/>
    <x v="0"/>
    <s v="USD"/>
    <n v="1452142672"/>
    <n v="1449550672"/>
    <b v="0"/>
    <n v="0"/>
    <b v="0"/>
    <x v="38"/>
    <s v="N/A"/>
    <x v="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D"/>
    <n v="1459121162"/>
    <n v="1456532762"/>
    <b v="0"/>
    <n v="17"/>
    <b v="0"/>
    <x v="38"/>
    <n v="61.18"/>
    <x v="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D"/>
    <n v="1425242029"/>
    <n v="1422650029"/>
    <b v="0"/>
    <n v="0"/>
    <b v="0"/>
    <x v="38"/>
    <s v="N/A"/>
    <x v="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0"/>
    <s v="USD"/>
    <n v="1489690141"/>
    <n v="1487101741"/>
    <b v="0"/>
    <n v="117"/>
    <b v="0"/>
    <x v="6"/>
    <n v="139.24"/>
    <x v="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0"/>
    <s v="USD"/>
    <n v="1492542819"/>
    <n v="1489090419"/>
    <b v="0"/>
    <n v="1"/>
    <b v="0"/>
    <x v="6"/>
    <n v="10"/>
    <x v="3"/>
    <x v="1"/>
    <x v="6"/>
  </r>
  <r>
    <n v="3130"/>
    <s v="MEDEA | A New Vision"/>
    <s v="A shockingly relevant modern take on a 2,000-year-old tragedy that confronts current gender politics."/>
    <n v="10000"/>
    <n v="375"/>
    <n v="4"/>
    <x v="0"/>
    <s v="USD"/>
    <n v="1492145940"/>
    <n v="1489504916"/>
    <b v="0"/>
    <n v="4"/>
    <b v="0"/>
    <x v="6"/>
    <n v="93.75"/>
    <x v="3"/>
    <x v="1"/>
    <x v="6"/>
  </r>
  <r>
    <n v="3131"/>
    <s v="SNAKE EYES"/>
    <s v="A Staged Reading of &quot;Snake Eyes,&quot; a new play by Alex Rafala"/>
    <n v="4100"/>
    <n v="645"/>
    <n v="16"/>
    <x v="0"/>
    <s v="USD"/>
    <n v="1491656045"/>
    <n v="1489067645"/>
    <b v="0"/>
    <n v="12"/>
    <b v="0"/>
    <x v="6"/>
    <n v="53.75"/>
    <x v="3"/>
    <x v="1"/>
    <x v="6"/>
  </r>
  <r>
    <n v="3132"/>
    <s v="A Bite of a Snake Play"/>
    <s v="Smells Like Money, Drips Like Honey, Taste Like Mocha, Better Run AWAY"/>
    <n v="30000"/>
    <n v="10"/>
    <n v="0"/>
    <x v="0"/>
    <s v="USD"/>
    <n v="1492759460"/>
    <n v="1487579060"/>
    <b v="0"/>
    <n v="1"/>
    <b v="0"/>
    <x v="6"/>
    <n v="10"/>
    <x v="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1"/>
    <s v="GBP"/>
    <n v="1490358834"/>
    <n v="1487770434"/>
    <b v="0"/>
    <n v="16"/>
    <b v="0"/>
    <x v="6"/>
    <n v="33.75"/>
    <x v="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1"/>
    <s v="GBP"/>
    <n v="1490631419"/>
    <n v="1488820619"/>
    <b v="0"/>
    <n v="12"/>
    <b v="0"/>
    <x v="6"/>
    <n v="18.75"/>
    <x v="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0"/>
    <s v="USD"/>
    <n v="1491277121"/>
    <n v="1489376321"/>
    <b v="0"/>
    <n v="7"/>
    <b v="0"/>
    <x v="6"/>
    <n v="23.14"/>
    <x v="3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1"/>
    <s v="GBP"/>
    <n v="1491001140"/>
    <n v="1487847954"/>
    <b v="0"/>
    <n v="22"/>
    <b v="0"/>
    <x v="6"/>
    <n v="29.05"/>
    <x v="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0"/>
    <s v="USD"/>
    <n v="1493838720"/>
    <n v="1489439669"/>
    <b v="0"/>
    <n v="1"/>
    <b v="0"/>
    <x v="6"/>
    <n v="50"/>
    <x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1"/>
    <s v="GBP"/>
    <n v="1491233407"/>
    <n v="1489591807"/>
    <b v="0"/>
    <n v="0"/>
    <b v="0"/>
    <x v="6"/>
    <s v="N/A"/>
    <x v="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14"/>
    <s v="MXN"/>
    <n v="1490416380"/>
    <n v="1487485760"/>
    <b v="0"/>
    <n v="6"/>
    <b v="0"/>
    <x v="6"/>
    <n v="450"/>
    <x v="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6"/>
    <s v="EUR"/>
    <n v="1491581703"/>
    <n v="1488993303"/>
    <b v="0"/>
    <n v="4"/>
    <b v="0"/>
    <x v="6"/>
    <n v="24"/>
    <x v="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9"/>
    <s v="EUR"/>
    <n v="1492372800"/>
    <n v="1488823488"/>
    <b v="0"/>
    <n v="8"/>
    <b v="0"/>
    <x v="6"/>
    <n v="32.25"/>
    <x v="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1"/>
    <s v="GBP"/>
    <n v="1489922339"/>
    <n v="1487333939"/>
    <b v="0"/>
    <n v="3"/>
    <b v="0"/>
    <x v="6"/>
    <n v="15"/>
    <x v="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1"/>
    <s v="GBP"/>
    <n v="1491726956"/>
    <n v="1489480556"/>
    <b v="0"/>
    <n v="0"/>
    <b v="0"/>
    <x v="6"/>
    <s v="N/A"/>
    <x v="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0"/>
    <s v="USD"/>
    <n v="1489903200"/>
    <n v="1488459307"/>
    <b v="0"/>
    <n v="30"/>
    <b v="0"/>
    <x v="6"/>
    <n v="251.33"/>
    <x v="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0"/>
    <s v="USD"/>
    <n v="1490659134"/>
    <n v="1485478734"/>
    <b v="0"/>
    <n v="0"/>
    <b v="0"/>
    <x v="6"/>
    <s v="N/A"/>
    <x v="3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14"/>
    <s v="MXN"/>
    <n v="1492356166"/>
    <n v="1488471766"/>
    <b v="0"/>
    <n v="12"/>
    <b v="0"/>
    <x v="6"/>
    <n v="437.5"/>
    <x v="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D"/>
    <n v="1415319355"/>
    <n v="1411859755"/>
    <b v="1"/>
    <n v="213"/>
    <b v="1"/>
    <x v="6"/>
    <n v="110.35"/>
    <x v="0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s v="USD"/>
    <n v="1412136000"/>
    <n v="1410278284"/>
    <b v="1"/>
    <n v="57"/>
    <b v="1"/>
    <x v="6"/>
    <n v="41.42"/>
    <x v="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D"/>
    <n v="1354845600"/>
    <n v="1352766300"/>
    <b v="1"/>
    <n v="25"/>
    <b v="1"/>
    <x v="6"/>
    <n v="52"/>
    <x v="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D"/>
    <n v="1295928000"/>
    <n v="1288160403"/>
    <b v="1"/>
    <n v="104"/>
    <b v="1"/>
    <x v="6"/>
    <n v="33.99"/>
    <x v="0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D"/>
    <n v="1410379774"/>
    <n v="1407787774"/>
    <b v="1"/>
    <n v="34"/>
    <b v="1"/>
    <x v="6"/>
    <n v="103.35"/>
    <x v="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s v="GBP"/>
    <n v="1383425367"/>
    <n v="1380833367"/>
    <b v="1"/>
    <n v="67"/>
    <b v="1"/>
    <x v="6"/>
    <n v="34.79"/>
    <x v="0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s v="USD"/>
    <n v="1304225940"/>
    <n v="1301542937"/>
    <b v="1"/>
    <n v="241"/>
    <b v="1"/>
    <x v="6"/>
    <n v="41.77"/>
    <x v="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D"/>
    <n v="1333310458"/>
    <n v="1330722058"/>
    <b v="1"/>
    <n v="123"/>
    <b v="1"/>
    <x v="6"/>
    <n v="64.27"/>
    <x v="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s v="GBP"/>
    <n v="1356004725"/>
    <n v="1353412725"/>
    <b v="1"/>
    <n v="302"/>
    <b v="1"/>
    <x v="6"/>
    <n v="31.21"/>
    <x v="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D"/>
    <n v="1338591144"/>
    <n v="1335567144"/>
    <b v="1"/>
    <n v="89"/>
    <b v="1"/>
    <x v="6"/>
    <n v="62.92"/>
    <x v="0"/>
    <x v="1"/>
    <x v="6"/>
  </r>
  <r>
    <n v="3157"/>
    <s v="Summer FourPlay"/>
    <s v="Four Directors.  Four One Acts.  Four Genres.  For You."/>
    <n v="4000"/>
    <n v="4040"/>
    <n v="101"/>
    <x v="0"/>
    <s v="USD"/>
    <n v="1405746000"/>
    <n v="1404932105"/>
    <b v="1"/>
    <n v="41"/>
    <b v="1"/>
    <x v="6"/>
    <n v="98.54"/>
    <x v="0"/>
    <x v="1"/>
    <x v="6"/>
  </r>
  <r>
    <n v="3158"/>
    <s v="Nursery Crimes"/>
    <s v="A 40s crime-noir play using nursery rhyme characters."/>
    <n v="5000"/>
    <n v="5700"/>
    <n v="114"/>
    <x v="0"/>
    <s v="USD"/>
    <n v="1374523752"/>
    <n v="1371931752"/>
    <b v="1"/>
    <n v="69"/>
    <b v="1"/>
    <x v="6"/>
    <n v="82.61"/>
    <x v="0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s v="USD"/>
    <n v="1326927600"/>
    <n v="1323221761"/>
    <b v="1"/>
    <n v="52"/>
    <b v="1"/>
    <x v="6"/>
    <n v="38.5"/>
    <x v="0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D"/>
    <n v="1407905940"/>
    <n v="1405923687"/>
    <b v="1"/>
    <n v="57"/>
    <b v="1"/>
    <x v="6"/>
    <n v="80.16"/>
    <x v="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s v="GBP"/>
    <n v="1413377522"/>
    <n v="1410785522"/>
    <b v="1"/>
    <n v="74"/>
    <b v="1"/>
    <x v="6"/>
    <n v="28.41"/>
    <x v="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D"/>
    <n v="1404698400"/>
    <n v="1402331262"/>
    <b v="1"/>
    <n v="63"/>
    <b v="1"/>
    <x v="6"/>
    <n v="80.73"/>
    <x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D"/>
    <n v="1402855525"/>
    <n v="1400263525"/>
    <b v="1"/>
    <n v="72"/>
    <b v="1"/>
    <x v="6"/>
    <n v="200.69"/>
    <x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D"/>
    <n v="1402341615"/>
    <n v="1399490415"/>
    <b v="1"/>
    <n v="71"/>
    <b v="1"/>
    <x v="6"/>
    <n v="37.590000000000003"/>
    <x v="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D"/>
    <n v="1304395140"/>
    <n v="1302493760"/>
    <b v="1"/>
    <n v="21"/>
    <b v="1"/>
    <x v="6"/>
    <n v="58.1"/>
    <x v="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D"/>
    <n v="1416988740"/>
    <n v="1414514153"/>
    <b v="1"/>
    <n v="930"/>
    <b v="1"/>
    <x v="6"/>
    <n v="60.3"/>
    <x v="0"/>
    <x v="1"/>
    <x v="6"/>
  </r>
  <r>
    <n v="3167"/>
    <s v="Destiny is Judd Nelson: a new play at FringeNYC"/>
    <s v="What is destiny? Explore it with us this August at FringeNYC."/>
    <n v="3000"/>
    <n v="3485"/>
    <n v="116"/>
    <x v="0"/>
    <s v="USD"/>
    <n v="1406952781"/>
    <n v="1405743181"/>
    <b v="1"/>
    <n v="55"/>
    <b v="1"/>
    <x v="6"/>
    <n v="63.36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s v="USD"/>
    <n v="1402696800"/>
    <n v="1399948353"/>
    <b v="1"/>
    <n v="61"/>
    <b v="1"/>
    <x v="6"/>
    <n v="50.9"/>
    <x v="0"/>
    <x v="1"/>
    <x v="6"/>
  </r>
  <r>
    <n v="3169"/>
    <s v="The Window"/>
    <s v="We're bringing The Window to the Cherry Lane Theater in January 2014."/>
    <n v="8000"/>
    <n v="8241"/>
    <n v="103"/>
    <x v="0"/>
    <s v="USD"/>
    <n v="1386910740"/>
    <n v="1384364561"/>
    <b v="1"/>
    <n v="82"/>
    <b v="1"/>
    <x v="6"/>
    <n v="100.5"/>
    <x v="0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s v="USD"/>
    <n v="1404273600"/>
    <n v="1401414944"/>
    <b v="1"/>
    <n v="71"/>
    <b v="1"/>
    <x v="6"/>
    <n v="31.62"/>
    <x v="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s v="GBP"/>
    <n v="1462545358"/>
    <n v="1459953358"/>
    <b v="1"/>
    <n v="117"/>
    <b v="1"/>
    <x v="6"/>
    <n v="65.099999999999994"/>
    <x v="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D"/>
    <n v="1329240668"/>
    <n v="1326648668"/>
    <b v="1"/>
    <n v="29"/>
    <b v="1"/>
    <x v="6"/>
    <n v="79.31"/>
    <x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D"/>
    <n v="1411765492"/>
    <n v="1409173492"/>
    <b v="1"/>
    <n v="74"/>
    <b v="1"/>
    <x v="6"/>
    <n v="139.19"/>
    <x v="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D"/>
    <n v="1408999508"/>
    <n v="1407789908"/>
    <b v="1"/>
    <n v="23"/>
    <b v="1"/>
    <x v="6"/>
    <n v="131.91"/>
    <x v="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D"/>
    <n v="1297977427"/>
    <n v="1292793427"/>
    <b v="1"/>
    <n v="60"/>
    <b v="1"/>
    <x v="6"/>
    <n v="91.3"/>
    <x v="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D"/>
    <n v="1376838000"/>
    <n v="1374531631"/>
    <b v="1"/>
    <n v="55"/>
    <b v="1"/>
    <x v="6"/>
    <n v="39.67"/>
    <x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D"/>
    <n v="1403366409"/>
    <n v="1400774409"/>
    <b v="1"/>
    <n v="51"/>
    <b v="1"/>
    <x v="6"/>
    <n v="57.55"/>
    <x v="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s v="GBP"/>
    <n v="1405521075"/>
    <n v="1402929075"/>
    <b v="1"/>
    <n v="78"/>
    <b v="1"/>
    <x v="6"/>
    <n v="33.03"/>
    <x v="0"/>
    <x v="1"/>
    <x v="6"/>
  </r>
  <r>
    <n v="3179"/>
    <s v="I Do Wonder"/>
    <s v="A Sci-fi play in several vignettes that will narrate an alternate history in the mid-20th century."/>
    <n v="4200"/>
    <n v="4794.82"/>
    <n v="114"/>
    <x v="0"/>
    <s v="USD"/>
    <n v="1367859071"/>
    <n v="1365699071"/>
    <b v="1"/>
    <n v="62"/>
    <b v="1"/>
    <x v="6"/>
    <n v="77.34"/>
    <x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1"/>
    <s v="GBP"/>
    <n v="1403258049"/>
    <n v="1400666049"/>
    <b v="1"/>
    <n v="45"/>
    <b v="1"/>
    <x v="6"/>
    <n v="31.93"/>
    <x v="0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s v="GBP"/>
    <n v="1402848000"/>
    <n v="1400570787"/>
    <b v="1"/>
    <n v="15"/>
    <b v="1"/>
    <x v="6"/>
    <n v="36.33"/>
    <x v="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D"/>
    <n v="1328029200"/>
    <n v="1323211621"/>
    <b v="1"/>
    <n v="151"/>
    <b v="1"/>
    <x v="6"/>
    <n v="46.77"/>
    <x v="0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s v="USD"/>
    <n v="1377284669"/>
    <n v="1375729469"/>
    <b v="1"/>
    <n v="68"/>
    <b v="1"/>
    <x v="6"/>
    <n v="40.07"/>
    <x v="0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s v="USD"/>
    <n v="1404258631"/>
    <n v="1401666631"/>
    <b v="1"/>
    <n v="46"/>
    <b v="1"/>
    <x v="6"/>
    <n v="100.22"/>
    <x v="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s v="GBP"/>
    <n v="1405553241"/>
    <n v="1404948441"/>
    <b v="1"/>
    <n v="24"/>
    <b v="1"/>
    <x v="6"/>
    <n v="41.67"/>
    <x v="0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1"/>
    <s v="GBP"/>
    <n v="1410901200"/>
    <n v="1408313438"/>
    <b v="1"/>
    <n v="70"/>
    <b v="1"/>
    <x v="6"/>
    <n v="46.71"/>
    <x v="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D"/>
    <n v="1407167973"/>
    <n v="1405439973"/>
    <b v="1"/>
    <n v="244"/>
    <b v="1"/>
    <x v="6"/>
    <n v="71.489999999999995"/>
    <x v="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P"/>
    <n v="1433930302"/>
    <n v="1432115902"/>
    <b v="0"/>
    <n v="9"/>
    <b v="0"/>
    <x v="40"/>
    <n v="14.44"/>
    <x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1"/>
    <s v="SEK"/>
    <n v="1432455532"/>
    <n v="1429863532"/>
    <b v="0"/>
    <n v="19"/>
    <b v="0"/>
    <x v="40"/>
    <n v="356.84"/>
    <x v="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5"/>
    <s v="CAD"/>
    <n v="1481258275"/>
    <n v="1478662675"/>
    <b v="0"/>
    <n v="0"/>
    <b v="0"/>
    <x v="40"/>
    <s v="N/A"/>
    <x v="2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0"/>
    <s v="USD"/>
    <n v="1471370869"/>
    <n v="1466186869"/>
    <b v="0"/>
    <n v="4"/>
    <b v="0"/>
    <x v="40"/>
    <n v="37.75"/>
    <x v="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P"/>
    <n v="1425160800"/>
    <n v="1421274859"/>
    <b v="0"/>
    <n v="8"/>
    <b v="0"/>
    <x v="40"/>
    <n v="12.75"/>
    <x v="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P"/>
    <n v="1424474056"/>
    <n v="1420586056"/>
    <b v="0"/>
    <n v="24"/>
    <b v="0"/>
    <x v="40"/>
    <n v="24.46"/>
    <x v="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s v="USD"/>
    <n v="1437960598"/>
    <n v="1435368598"/>
    <b v="0"/>
    <n v="0"/>
    <b v="0"/>
    <x v="40"/>
    <s v="N/A"/>
    <x v="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s v="USD"/>
    <n v="1423750542"/>
    <n v="1421158542"/>
    <b v="0"/>
    <n v="39"/>
    <b v="0"/>
    <x v="40"/>
    <n v="53.08"/>
    <x v="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0"/>
    <s v="USD"/>
    <n v="1438437600"/>
    <n v="1433254875"/>
    <b v="0"/>
    <n v="6"/>
    <b v="0"/>
    <x v="40"/>
    <n v="300"/>
    <x v="2"/>
    <x v="1"/>
    <x v="40"/>
  </r>
  <r>
    <n v="3197"/>
    <s v="Mirror, mirror on the wall"/>
    <s v="This years most important stage project for young artists in our region. www.ungespor.no"/>
    <n v="10000"/>
    <n v="1145"/>
    <n v="11"/>
    <x v="10"/>
    <s v="NOK"/>
    <n v="1423050618"/>
    <n v="1420458618"/>
    <b v="0"/>
    <n v="4"/>
    <b v="0"/>
    <x v="40"/>
    <n v="286.25"/>
    <x v="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8"/>
    <s v="DKK"/>
    <n v="1424081477"/>
    <n v="1420798277"/>
    <b v="0"/>
    <n v="3"/>
    <b v="0"/>
    <x v="40"/>
    <n v="36.67"/>
    <x v="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s v="USD"/>
    <n v="1410037200"/>
    <n v="1407435418"/>
    <b v="0"/>
    <n v="53"/>
    <b v="0"/>
    <x v="40"/>
    <n v="49.21"/>
    <x v="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s v="USD"/>
    <n v="1461994440"/>
    <n v="1459410101"/>
    <b v="0"/>
    <n v="1"/>
    <b v="0"/>
    <x v="40"/>
    <n v="1"/>
    <x v="2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P"/>
    <n v="1409509477"/>
    <n v="1407695077"/>
    <b v="0"/>
    <n v="2"/>
    <b v="0"/>
    <x v="40"/>
    <n v="12.5"/>
    <x v="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s v="USD"/>
    <n v="1450072740"/>
    <n v="1445027346"/>
    <b v="0"/>
    <n v="25"/>
    <b v="0"/>
    <x v="40"/>
    <n v="109.04"/>
    <x v="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s v="USD"/>
    <n v="1443224622"/>
    <n v="1440632622"/>
    <b v="0"/>
    <n v="6"/>
    <b v="0"/>
    <x v="40"/>
    <n v="41.67"/>
    <x v="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s v="USD"/>
    <n v="1437149640"/>
    <n v="1434558479"/>
    <b v="0"/>
    <n v="0"/>
    <b v="0"/>
    <x v="40"/>
    <s v="N/A"/>
    <x v="2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P"/>
    <n v="1430470772"/>
    <n v="1427878772"/>
    <b v="0"/>
    <n v="12"/>
    <b v="0"/>
    <x v="40"/>
    <n v="22.75"/>
    <x v="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s v="USD"/>
    <n v="1442644651"/>
    <n v="1440052651"/>
    <b v="0"/>
    <n v="0"/>
    <b v="0"/>
    <x v="40"/>
    <s v="N/A"/>
    <x v="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s v="USD"/>
    <n v="1429767607"/>
    <n v="1424587207"/>
    <b v="0"/>
    <n v="36"/>
    <b v="0"/>
    <x v="40"/>
    <n v="70.83"/>
    <x v="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D"/>
    <n v="1406557877"/>
    <n v="1404743477"/>
    <b v="1"/>
    <n v="82"/>
    <b v="1"/>
    <x v="6"/>
    <n v="63.11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D"/>
    <n v="1403305200"/>
    <n v="1400512658"/>
    <b v="1"/>
    <n v="226"/>
    <b v="1"/>
    <x v="6"/>
    <n v="50.16"/>
    <x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D"/>
    <n v="1338523140"/>
    <n v="1334442519"/>
    <b v="1"/>
    <n v="60"/>
    <b v="1"/>
    <x v="6"/>
    <n v="62.88"/>
    <x v="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D"/>
    <n v="1408068000"/>
    <n v="1405346680"/>
    <b v="1"/>
    <n v="322"/>
    <b v="1"/>
    <x v="6"/>
    <n v="85.53"/>
    <x v="0"/>
    <x v="1"/>
    <x v="6"/>
  </r>
  <r>
    <n v="3212"/>
    <s v="Campo Maldito"/>
    <s v="Help us bring our production of Campo Maldito to New York AND San Francisco!"/>
    <n v="4000"/>
    <n v="5050"/>
    <n v="126"/>
    <x v="0"/>
    <s v="USD"/>
    <n v="1407524751"/>
    <n v="1404932751"/>
    <b v="1"/>
    <n v="94"/>
    <b v="1"/>
    <x v="6"/>
    <n v="53.72"/>
    <x v="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s v="GBP"/>
    <n v="1437934759"/>
    <n v="1434478759"/>
    <b v="1"/>
    <n v="47"/>
    <b v="1"/>
    <x v="6"/>
    <n v="127.81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s v="GBP"/>
    <n v="1452038100"/>
    <n v="1448823673"/>
    <b v="1"/>
    <n v="115"/>
    <b v="1"/>
    <x v="6"/>
    <n v="106.57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D"/>
    <n v="1441857540"/>
    <n v="1438617471"/>
    <b v="1"/>
    <n v="134"/>
    <b v="1"/>
    <x v="6"/>
    <n v="262.11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1"/>
    <s v="GBP"/>
    <n v="1436625000"/>
    <n v="1433934371"/>
    <b v="1"/>
    <n v="35"/>
    <b v="1"/>
    <x v="6"/>
    <n v="57.17"/>
    <x v="0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s v="USD"/>
    <n v="1478264784"/>
    <n v="1475672784"/>
    <b v="1"/>
    <n v="104"/>
    <b v="1"/>
    <x v="6"/>
    <n v="50.2"/>
    <x v="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s v="GBP"/>
    <n v="1419984000"/>
    <n v="1417132986"/>
    <b v="1"/>
    <n v="184"/>
    <b v="1"/>
    <x v="6"/>
    <n v="66.59"/>
    <x v="0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D"/>
    <n v="1427063747"/>
    <n v="1424043347"/>
    <b v="1"/>
    <n v="119"/>
    <b v="1"/>
    <x v="6"/>
    <n v="168.25"/>
    <x v="0"/>
    <x v="1"/>
    <x v="6"/>
  </r>
  <r>
    <n v="3220"/>
    <s v="Burners"/>
    <s v="A sci-fi thriller for the stage opening March 10 in Los Angeles."/>
    <n v="15000"/>
    <n v="15126"/>
    <n v="101"/>
    <x v="0"/>
    <s v="USD"/>
    <n v="1489352400"/>
    <n v="1486411204"/>
    <b v="1"/>
    <n v="59"/>
    <b v="1"/>
    <x v="6"/>
    <n v="256.37"/>
    <x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s v="GBP"/>
    <n v="1436114603"/>
    <n v="1433090603"/>
    <b v="1"/>
    <n v="113"/>
    <b v="1"/>
    <x v="6"/>
    <n v="36.61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D"/>
    <n v="1445722140"/>
    <n v="1443016697"/>
    <b v="1"/>
    <n v="84"/>
    <b v="1"/>
    <x v="6"/>
    <n v="37.14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D"/>
    <n v="1440100976"/>
    <n v="1437508976"/>
    <b v="1"/>
    <n v="74"/>
    <b v="1"/>
    <x v="6"/>
    <n v="45.88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D"/>
    <n v="1484024400"/>
    <n v="1479932713"/>
    <b v="1"/>
    <n v="216"/>
    <b v="1"/>
    <x v="6"/>
    <n v="141.71"/>
    <x v="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D"/>
    <n v="1464987600"/>
    <n v="1463145938"/>
    <b v="1"/>
    <n v="39"/>
    <b v="1"/>
    <x v="6"/>
    <n v="52.49"/>
    <x v="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s v="GBP"/>
    <n v="1446213612"/>
    <n v="1443621612"/>
    <b v="1"/>
    <n v="21"/>
    <b v="1"/>
    <x v="6"/>
    <n v="59.52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s v="GBP"/>
    <n v="1484687436"/>
    <n v="1482095436"/>
    <b v="0"/>
    <n v="30"/>
    <b v="1"/>
    <x v="6"/>
    <n v="50"/>
    <x v="0"/>
    <x v="1"/>
    <x v="6"/>
  </r>
  <r>
    <n v="3228"/>
    <s v="Hear Me Roar: A Season of Powerful Women"/>
    <s v="A Season of Powerful Women. A Season of Defiance."/>
    <n v="7000"/>
    <n v="7164"/>
    <n v="102"/>
    <x v="0"/>
    <s v="USD"/>
    <n v="1450328340"/>
    <n v="1447606884"/>
    <b v="1"/>
    <n v="37"/>
    <b v="1"/>
    <x v="6"/>
    <n v="193.62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D"/>
    <n v="1416470398"/>
    <n v="1413874798"/>
    <b v="1"/>
    <n v="202"/>
    <b v="1"/>
    <x v="6"/>
    <n v="106.8"/>
    <x v="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D"/>
    <n v="1412135940"/>
    <n v="1410840126"/>
    <b v="1"/>
    <n v="37"/>
    <b v="1"/>
    <x v="6"/>
    <n v="77.22"/>
    <x v="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D"/>
    <n v="1460846347"/>
    <n v="1458254347"/>
    <b v="0"/>
    <n v="28"/>
    <b v="1"/>
    <x v="6"/>
    <n v="57.5"/>
    <x v="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D"/>
    <n v="1462334340"/>
    <n v="1459711917"/>
    <b v="1"/>
    <n v="26"/>
    <b v="1"/>
    <x v="6"/>
    <n v="50.46"/>
    <x v="0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s v="USD"/>
    <n v="1488482355"/>
    <n v="1485890355"/>
    <b v="0"/>
    <n v="61"/>
    <b v="1"/>
    <x v="6"/>
    <n v="97.38"/>
    <x v="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s v="GBP"/>
    <n v="1485991860"/>
    <n v="1483124208"/>
    <b v="0"/>
    <n v="115"/>
    <b v="1"/>
    <x v="6"/>
    <n v="34.92"/>
    <x v="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D"/>
    <n v="1467361251"/>
    <n v="1464769251"/>
    <b v="1"/>
    <n v="181"/>
    <b v="1"/>
    <x v="6"/>
    <n v="85.53"/>
    <x v="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D"/>
    <n v="1482962433"/>
    <n v="1480370433"/>
    <b v="0"/>
    <n v="110"/>
    <b v="1"/>
    <x v="6"/>
    <n v="182.91"/>
    <x v="0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s v="USD"/>
    <n v="1443499140"/>
    <n v="1441452184"/>
    <b v="1"/>
    <n v="269"/>
    <b v="1"/>
    <x v="6"/>
    <n v="131.13999999999999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s v="GBP"/>
    <n v="1435752898"/>
    <n v="1433160898"/>
    <b v="1"/>
    <n v="79"/>
    <b v="1"/>
    <x v="6"/>
    <n v="39.81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s v="GBP"/>
    <n v="1445817540"/>
    <n v="1443665293"/>
    <b v="1"/>
    <n v="104"/>
    <b v="1"/>
    <x v="6"/>
    <n v="59.7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s v="GBP"/>
    <n v="1487286000"/>
    <n v="1484843948"/>
    <b v="0"/>
    <n v="34"/>
    <b v="1"/>
    <x v="6"/>
    <n v="88.74"/>
    <x v="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D"/>
    <n v="1413269940"/>
    <n v="1410421670"/>
    <b v="1"/>
    <n v="167"/>
    <b v="1"/>
    <x v="6"/>
    <n v="58.69"/>
    <x v="0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s v="USD"/>
    <n v="1411150092"/>
    <n v="1408558092"/>
    <b v="1"/>
    <n v="183"/>
    <b v="1"/>
    <x v="6"/>
    <n v="69.569999999999993"/>
    <x v="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D"/>
    <n v="1444348800"/>
    <n v="1442283562"/>
    <b v="1"/>
    <n v="71"/>
    <b v="1"/>
    <x v="6"/>
    <n v="115.87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1"/>
    <s v="GBP"/>
    <n v="1480613982"/>
    <n v="1478018382"/>
    <b v="0"/>
    <n v="69"/>
    <b v="1"/>
    <x v="6"/>
    <n v="23.87"/>
    <x v="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D"/>
    <n v="1434074400"/>
    <n v="1431354258"/>
    <b v="0"/>
    <n v="270"/>
    <b v="1"/>
    <x v="6"/>
    <n v="81.13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D"/>
    <n v="1442030340"/>
    <n v="1439551200"/>
    <b v="1"/>
    <n v="193"/>
    <b v="1"/>
    <x v="6"/>
    <n v="57.63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s v="GBP"/>
    <n v="1436696712"/>
    <n v="1434104712"/>
    <b v="1"/>
    <n v="57"/>
    <b v="1"/>
    <x v="6"/>
    <n v="46.43"/>
    <x v="0"/>
    <x v="1"/>
    <x v="6"/>
  </r>
  <r>
    <n v="3248"/>
    <s v="Honest Accomplice Theatre 2015-16 Season"/>
    <s v="Honest Accomplice Theatre produces theatre for social change."/>
    <n v="12000"/>
    <n v="12095"/>
    <n v="101"/>
    <x v="0"/>
    <s v="USD"/>
    <n v="1428178757"/>
    <n v="1425590357"/>
    <b v="1"/>
    <n v="200"/>
    <b v="1"/>
    <x v="6"/>
    <n v="60.48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D"/>
    <n v="1434822914"/>
    <n v="1432230914"/>
    <b v="1"/>
    <n v="88"/>
    <b v="1"/>
    <x v="6"/>
    <n v="65.58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D"/>
    <n v="1415213324"/>
    <n v="1412617724"/>
    <b v="1"/>
    <n v="213"/>
    <b v="1"/>
    <x v="6"/>
    <n v="119.19"/>
    <x v="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D"/>
    <n v="1434907966"/>
    <n v="1432315966"/>
    <b v="1"/>
    <n v="20"/>
    <b v="1"/>
    <x v="6"/>
    <n v="83.05"/>
    <x v="0"/>
    <x v="1"/>
    <x v="6"/>
  </r>
  <r>
    <n v="3252"/>
    <s v="Modern Love"/>
    <s v="How do we navigate the boundaries between friendship, sexual intimacy and obsessive desire?"/>
    <n v="2250"/>
    <n v="2876"/>
    <n v="128"/>
    <x v="1"/>
    <s v="GBP"/>
    <n v="1473247240"/>
    <n v="1470655240"/>
    <b v="1"/>
    <n v="50"/>
    <b v="1"/>
    <x v="6"/>
    <n v="57.52"/>
    <x v="0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s v="USD"/>
    <n v="1473306300"/>
    <n v="1471701028"/>
    <b v="1"/>
    <n v="115"/>
    <b v="1"/>
    <x v="6"/>
    <n v="177.09"/>
    <x v="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s v="GBP"/>
    <n v="1427331809"/>
    <n v="1424743409"/>
    <b v="1"/>
    <n v="186"/>
    <b v="1"/>
    <x v="6"/>
    <n v="70.77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s v="GBP"/>
    <n v="1412706375"/>
    <n v="1410114375"/>
    <b v="1"/>
    <n v="18"/>
    <b v="1"/>
    <x v="6"/>
    <n v="29.17"/>
    <x v="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D"/>
    <n v="1433995140"/>
    <n v="1432129577"/>
    <b v="1"/>
    <n v="176"/>
    <b v="1"/>
    <x v="6"/>
    <n v="72.760000000000005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s v="GBP"/>
    <n v="1487769952"/>
    <n v="1485177952"/>
    <b v="0"/>
    <n v="41"/>
    <b v="1"/>
    <x v="6"/>
    <n v="51.85"/>
    <x v="0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s v="USD"/>
    <n v="1420751861"/>
    <n v="1418159861"/>
    <b v="1"/>
    <n v="75"/>
    <b v="1"/>
    <x v="6"/>
    <n v="98.2"/>
    <x v="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D"/>
    <n v="1475294340"/>
    <n v="1472753745"/>
    <b v="1"/>
    <n v="97"/>
    <b v="1"/>
    <x v="6"/>
    <n v="251.74"/>
    <x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D"/>
    <n v="1448903318"/>
    <n v="1445875718"/>
    <b v="1"/>
    <n v="73"/>
    <b v="1"/>
    <x v="6"/>
    <n v="74.819999999999993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D"/>
    <n v="1437067476"/>
    <n v="1434475476"/>
    <b v="1"/>
    <n v="49"/>
    <b v="1"/>
    <x v="6"/>
    <n v="67.650000000000006"/>
    <x v="0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s v="USD"/>
    <n v="1419220800"/>
    <n v="1416555262"/>
    <b v="1"/>
    <n v="134"/>
    <b v="1"/>
    <x v="6"/>
    <n v="93.81"/>
    <x v="0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s v="USD"/>
    <n v="1446238800"/>
    <n v="1444220588"/>
    <b v="1"/>
    <n v="68"/>
    <b v="1"/>
    <x v="6"/>
    <n v="41.24"/>
    <x v="0"/>
    <x v="1"/>
    <x v="6"/>
  </r>
  <r>
    <n v="3264"/>
    <s v="Kapow-i GoGo at The PIT"/>
    <s v="The three part comedic saga of Kapow-i GoGo, who saves the world.  Again.  And again."/>
    <n v="2500"/>
    <n v="2575"/>
    <n v="103"/>
    <x v="0"/>
    <s v="USD"/>
    <n v="1422482400"/>
    <n v="1421089938"/>
    <b v="1"/>
    <n v="49"/>
    <b v="1"/>
    <x v="6"/>
    <n v="52.55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7"/>
    <s v="EUR"/>
    <n v="1449162000"/>
    <n v="1446570315"/>
    <b v="1"/>
    <n v="63"/>
    <b v="1"/>
    <x v="6"/>
    <n v="70.290000000000006"/>
    <x v="0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s v="USD"/>
    <n v="1434142800"/>
    <n v="1431435122"/>
    <b v="1"/>
    <n v="163"/>
    <b v="1"/>
    <x v="6"/>
    <n v="48.33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D"/>
    <n v="1437156660"/>
    <n v="1434564660"/>
    <b v="1"/>
    <n v="288"/>
    <b v="1"/>
    <x v="6"/>
    <n v="53.18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D"/>
    <n v="1472074928"/>
    <n v="1470692528"/>
    <b v="1"/>
    <n v="42"/>
    <b v="1"/>
    <x v="6"/>
    <n v="60.95"/>
    <x v="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s v="GBP"/>
    <n v="1434452400"/>
    <n v="1431509397"/>
    <b v="1"/>
    <n v="70"/>
    <b v="1"/>
    <x v="6"/>
    <n v="116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s v="GBP"/>
    <n v="1436705265"/>
    <n v="1434113265"/>
    <b v="1"/>
    <n v="30"/>
    <b v="1"/>
    <x v="6"/>
    <n v="61"/>
    <x v="0"/>
    <x v="1"/>
    <x v="6"/>
  </r>
  <r>
    <n v="3271"/>
    <s v="Saxon Court at Southwark Playhouse"/>
    <s v="A razor sharp satire to darken your Christmas."/>
    <n v="1500"/>
    <n v="1950"/>
    <n v="130"/>
    <x v="1"/>
    <s v="GBP"/>
    <n v="1414927775"/>
    <n v="1412332175"/>
    <b v="1"/>
    <n v="51"/>
    <b v="1"/>
    <x v="6"/>
    <n v="38.24"/>
    <x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D"/>
    <n v="1446814809"/>
    <n v="1444219209"/>
    <b v="1"/>
    <n v="145"/>
    <b v="1"/>
    <x v="6"/>
    <n v="106.5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D"/>
    <n v="1473879600"/>
    <n v="1472498042"/>
    <b v="1"/>
    <n v="21"/>
    <b v="1"/>
    <x v="6"/>
    <n v="204.57"/>
    <x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D"/>
    <n v="1458075600"/>
    <n v="1454259272"/>
    <b v="1"/>
    <n v="286"/>
    <b v="1"/>
    <x v="6"/>
    <n v="54.91"/>
    <x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D"/>
    <n v="1423456200"/>
    <n v="1421183271"/>
    <b v="1"/>
    <n v="12"/>
    <b v="1"/>
    <x v="6"/>
    <n v="150.41999999999999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5"/>
    <s v="CAD"/>
    <n v="1459483140"/>
    <n v="1456526879"/>
    <b v="1"/>
    <n v="100"/>
    <b v="1"/>
    <x v="6"/>
    <n v="52.58"/>
    <x v="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s v="GBP"/>
    <n v="1416331406"/>
    <n v="1413735806"/>
    <b v="1"/>
    <n v="100"/>
    <b v="1"/>
    <x v="6"/>
    <n v="54.3"/>
    <x v="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s v="GBP"/>
    <n v="1433017303"/>
    <n v="1430425303"/>
    <b v="1"/>
    <n v="34"/>
    <b v="1"/>
    <x v="6"/>
    <n v="76.03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D"/>
    <n v="1459474059"/>
    <n v="1456885659"/>
    <b v="0"/>
    <n v="63"/>
    <b v="1"/>
    <x v="6"/>
    <n v="105.21"/>
    <x v="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D"/>
    <n v="1433134800"/>
    <n v="1430158198"/>
    <b v="0"/>
    <n v="30"/>
    <b v="1"/>
    <x v="6"/>
    <n v="68.67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D"/>
    <n v="1441153705"/>
    <n v="1438561705"/>
    <b v="0"/>
    <n v="47"/>
    <b v="1"/>
    <x v="6"/>
    <n v="129.36000000000001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D"/>
    <n v="1461904788"/>
    <n v="1458103188"/>
    <b v="0"/>
    <n v="237"/>
    <b v="1"/>
    <x v="6"/>
    <n v="134.26"/>
    <x v="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s v="GBP"/>
    <n v="1455138000"/>
    <n v="1452448298"/>
    <b v="0"/>
    <n v="47"/>
    <b v="1"/>
    <x v="6"/>
    <n v="17.829999999999998"/>
    <x v="0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D"/>
    <n v="1454047140"/>
    <n v="1452546853"/>
    <b v="0"/>
    <n v="15"/>
    <b v="1"/>
    <x v="6"/>
    <n v="203.2"/>
    <x v="0"/>
    <x v="1"/>
    <x v="6"/>
  </r>
  <r>
    <n v="3285"/>
    <s v="By Morning"/>
    <s v="A new play by Matthew Gasda"/>
    <n v="4999"/>
    <n v="5604"/>
    <n v="112"/>
    <x v="0"/>
    <s v="USD"/>
    <n v="1488258000"/>
    <n v="1485556626"/>
    <b v="0"/>
    <n v="81"/>
    <b v="1"/>
    <x v="6"/>
    <n v="69.19"/>
    <x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D"/>
    <n v="1471291782"/>
    <n v="1468699782"/>
    <b v="0"/>
    <n v="122"/>
    <b v="1"/>
    <x v="6"/>
    <n v="125.12"/>
    <x v="0"/>
    <x v="1"/>
    <x v="6"/>
  </r>
  <r>
    <n v="3287"/>
    <s v="Three Things: Stories About Life"/>
    <s v="An inspirational one-man play about crisis, community, and the search for wholeness."/>
    <n v="2500"/>
    <n v="2500"/>
    <n v="100"/>
    <x v="5"/>
    <s v="CAD"/>
    <n v="1448733628"/>
    <n v="1446573628"/>
    <b v="0"/>
    <n v="34"/>
    <b v="1"/>
    <x v="6"/>
    <n v="73.53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s v="GBP"/>
    <n v="1466463600"/>
    <n v="1463337315"/>
    <b v="0"/>
    <n v="207"/>
    <b v="1"/>
    <x v="6"/>
    <n v="48.44"/>
    <x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s v="GBP"/>
    <n v="1487580602"/>
    <n v="1485161402"/>
    <b v="0"/>
    <n v="25"/>
    <b v="1"/>
    <x v="6"/>
    <n v="26.61"/>
    <x v="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s v="GBP"/>
    <n v="1489234891"/>
    <n v="1486642891"/>
    <b v="0"/>
    <n v="72"/>
    <b v="1"/>
    <x v="6"/>
    <n v="33.67"/>
    <x v="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D"/>
    <n v="1442462340"/>
    <n v="1439743900"/>
    <b v="0"/>
    <n v="14"/>
    <b v="1"/>
    <x v="6"/>
    <n v="40.71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s v="GBP"/>
    <n v="1449257348"/>
    <n v="1444069748"/>
    <b v="0"/>
    <n v="15"/>
    <b v="1"/>
    <x v="6"/>
    <n v="19.27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4"/>
    <s v="NZD"/>
    <n v="1488622352"/>
    <n v="1486030352"/>
    <b v="0"/>
    <n v="91"/>
    <b v="1"/>
    <x v="6"/>
    <n v="84.29"/>
    <x v="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s v="GBP"/>
    <n v="1434459554"/>
    <n v="1431867554"/>
    <b v="0"/>
    <n v="24"/>
    <b v="1"/>
    <x v="6"/>
    <n v="29.58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s v="GBP"/>
    <n v="1474886229"/>
    <n v="1472294229"/>
    <b v="0"/>
    <n v="27"/>
    <b v="1"/>
    <x v="6"/>
    <n v="26.67"/>
    <x v="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s v="GBP"/>
    <n v="1448229600"/>
    <n v="1446401372"/>
    <b v="0"/>
    <n v="47"/>
    <b v="1"/>
    <x v="6"/>
    <n v="45.98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1"/>
    <s v="GBP"/>
    <n v="1438037940"/>
    <n v="1436380256"/>
    <b v="0"/>
    <n v="44"/>
    <b v="1"/>
    <x v="6"/>
    <n v="125.09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D"/>
    <n v="1442102400"/>
    <n v="1440370768"/>
    <b v="0"/>
    <n v="72"/>
    <b v="1"/>
    <x v="6"/>
    <n v="141.29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D"/>
    <n v="1444860063"/>
    <n v="1442268063"/>
    <b v="0"/>
    <n v="63"/>
    <b v="1"/>
    <x v="6"/>
    <n v="55.33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D"/>
    <n v="1430329862"/>
    <n v="1428515462"/>
    <b v="0"/>
    <n v="88"/>
    <b v="1"/>
    <x v="6"/>
    <n v="46.42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D"/>
    <n v="1470034740"/>
    <n v="1466185176"/>
    <b v="0"/>
    <n v="70"/>
    <b v="1"/>
    <x v="6"/>
    <n v="57.2"/>
    <x v="0"/>
    <x v="1"/>
    <x v="6"/>
  </r>
  <r>
    <n v="3302"/>
    <s v="El muro de BorÃ­s KiÃ©n"/>
    <s v="FilosofÃ­a de los anÃ³nimos"/>
    <n v="8400"/>
    <n v="8685"/>
    <n v="103"/>
    <x v="3"/>
    <s v="EUR"/>
    <n v="1481099176"/>
    <n v="1478507176"/>
    <b v="0"/>
    <n v="50"/>
    <b v="1"/>
    <x v="6"/>
    <n v="173.7"/>
    <x v="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D"/>
    <n v="1427553484"/>
    <n v="1424533084"/>
    <b v="0"/>
    <n v="35"/>
    <b v="1"/>
    <x v="6"/>
    <n v="59.6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D"/>
    <n v="1482418752"/>
    <n v="1479826752"/>
    <b v="0"/>
    <n v="175"/>
    <b v="1"/>
    <x v="6"/>
    <n v="89.59"/>
    <x v="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D"/>
    <n v="1438374748"/>
    <n v="1435782748"/>
    <b v="0"/>
    <n v="20"/>
    <b v="1"/>
    <x v="6"/>
    <n v="204.05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D"/>
    <n v="1465527600"/>
    <n v="1462252542"/>
    <b v="0"/>
    <n v="54"/>
    <b v="1"/>
    <x v="6"/>
    <n v="48.7"/>
    <x v="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D"/>
    <n v="1463275339"/>
    <n v="1460683339"/>
    <b v="0"/>
    <n v="20"/>
    <b v="1"/>
    <x v="6"/>
    <n v="53.34"/>
    <x v="0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D"/>
    <n v="1460581365"/>
    <n v="1458766965"/>
    <b v="0"/>
    <n v="57"/>
    <b v="1"/>
    <x v="6"/>
    <n v="75.09"/>
    <x v="0"/>
    <x v="1"/>
    <x v="6"/>
  </r>
  <r>
    <n v="3309"/>
    <s v="Collision Course"/>
    <s v="Two unlikely friends, a garage, tinned beans &amp; the end of the world."/>
    <n v="350"/>
    <n v="558"/>
    <n v="159"/>
    <x v="1"/>
    <s v="GBP"/>
    <n v="1476632178"/>
    <n v="1473953778"/>
    <b v="0"/>
    <n v="31"/>
    <b v="1"/>
    <x v="6"/>
    <n v="18"/>
    <x v="0"/>
    <x v="1"/>
    <x v="6"/>
  </r>
  <r>
    <n v="3310"/>
    <s v="The Island Boys: A New Play"/>
    <s v="A new play about coming coming home, recovery, and trying to find God in the process."/>
    <n v="6500"/>
    <n v="6505"/>
    <n v="100"/>
    <x v="0"/>
    <s v="USD"/>
    <n v="1444169825"/>
    <n v="1441577825"/>
    <b v="0"/>
    <n v="31"/>
    <b v="1"/>
    <x v="6"/>
    <n v="209.84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D"/>
    <n v="1445065210"/>
    <n v="1442473210"/>
    <b v="0"/>
    <n v="45"/>
    <b v="1"/>
    <x v="6"/>
    <n v="61.02"/>
    <x v="0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s v="USD"/>
    <n v="1478901600"/>
    <n v="1477077946"/>
    <b v="0"/>
    <n v="41"/>
    <b v="1"/>
    <x v="6"/>
    <n v="61"/>
    <x v="0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s v="USD"/>
    <n v="1453856400"/>
    <n v="1452664317"/>
    <b v="0"/>
    <n v="29"/>
    <b v="1"/>
    <x v="6"/>
    <n v="80.03"/>
    <x v="0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1"/>
    <s v="GBP"/>
    <n v="1431115500"/>
    <n v="1428733511"/>
    <b v="0"/>
    <n v="58"/>
    <b v="1"/>
    <x v="6"/>
    <n v="29.07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s v="GBP"/>
    <n v="1462519041"/>
    <n v="1459927041"/>
    <b v="0"/>
    <n v="89"/>
    <b v="1"/>
    <x v="6"/>
    <n v="49.44"/>
    <x v="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D"/>
    <n v="1407506040"/>
    <n v="1404680075"/>
    <b v="0"/>
    <n v="125"/>
    <b v="1"/>
    <x v="6"/>
    <n v="93.98"/>
    <x v="0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s v="USD"/>
    <n v="1465347424"/>
    <n v="1462755424"/>
    <b v="0"/>
    <n v="18"/>
    <b v="1"/>
    <x v="6"/>
    <n v="61.94"/>
    <x v="0"/>
    <x v="1"/>
    <x v="6"/>
  </r>
  <r>
    <n v="3318"/>
    <s v="ROOMIES - Atlantic Canada Tour 2016-17"/>
    <s v="Help us strengthen and inspire disability arts in Atlantic Canada"/>
    <n v="2000"/>
    <n v="2512"/>
    <n v="126"/>
    <x v="5"/>
    <s v="CAD"/>
    <n v="1460341800"/>
    <n v="1456902893"/>
    <b v="0"/>
    <n v="32"/>
    <b v="1"/>
    <x v="6"/>
    <n v="78.5"/>
    <x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s v="GBP"/>
    <n v="1422712986"/>
    <n v="1418824986"/>
    <b v="0"/>
    <n v="16"/>
    <b v="1"/>
    <x v="6"/>
    <n v="33.75"/>
    <x v="0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D"/>
    <n v="1466557557"/>
    <n v="1463965557"/>
    <b v="0"/>
    <n v="38"/>
    <b v="1"/>
    <x v="6"/>
    <n v="66.45"/>
    <x v="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D"/>
    <n v="1413431940"/>
    <n v="1412216665"/>
    <b v="0"/>
    <n v="15"/>
    <b v="1"/>
    <x v="6"/>
    <n v="35.799999999999997"/>
    <x v="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D"/>
    <n v="1466567700"/>
    <n v="1464653696"/>
    <b v="0"/>
    <n v="23"/>
    <b v="1"/>
    <x v="6"/>
    <n v="145.65"/>
    <x v="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s v="GBP"/>
    <n v="1474793208"/>
    <n v="1472201208"/>
    <b v="0"/>
    <n v="49"/>
    <b v="1"/>
    <x v="6"/>
    <n v="25.69"/>
    <x v="0"/>
    <x v="1"/>
    <x v="6"/>
  </r>
  <r>
    <n v="3324"/>
    <s v="At Swim, Two Boys"/>
    <s v="The play tells the story of Jim and Doyler and their friendship on the brink of Irish independence."/>
    <n v="1500"/>
    <n v="1525"/>
    <n v="102"/>
    <x v="17"/>
    <s v="EUR"/>
    <n v="1465135190"/>
    <n v="1463925590"/>
    <b v="0"/>
    <n v="10"/>
    <b v="1"/>
    <x v="6"/>
    <n v="152.5"/>
    <x v="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s v="GBP"/>
    <n v="1428256277"/>
    <n v="1425235877"/>
    <b v="0"/>
    <n v="15"/>
    <b v="1"/>
    <x v="6"/>
    <n v="30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D"/>
    <n v="1425830905"/>
    <n v="1423242505"/>
    <b v="0"/>
    <n v="57"/>
    <b v="1"/>
    <x v="6"/>
    <n v="142.28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s v="GBP"/>
    <n v="1462697966"/>
    <n v="1460105966"/>
    <b v="0"/>
    <n v="33"/>
    <b v="1"/>
    <x v="6"/>
    <n v="24.55"/>
    <x v="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D"/>
    <n v="1404522000"/>
    <n v="1404308883"/>
    <b v="0"/>
    <n v="9"/>
    <b v="1"/>
    <x v="6"/>
    <n v="292.77999999999997"/>
    <x v="0"/>
    <x v="1"/>
    <x v="6"/>
  </r>
  <r>
    <n v="3329"/>
    <s v="Jestia and Raedon"/>
    <s v="Jestia and Raedon is a brand new romantic comedy play going to the Edinburgh Fringe Festival this summer."/>
    <n v="1000"/>
    <n v="1168"/>
    <n v="117"/>
    <x v="1"/>
    <s v="GBP"/>
    <n v="1406502000"/>
    <n v="1405583108"/>
    <b v="0"/>
    <n v="26"/>
    <b v="1"/>
    <x v="6"/>
    <n v="44.92"/>
    <x v="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s v="GBP"/>
    <n v="1427919468"/>
    <n v="1425331068"/>
    <b v="0"/>
    <n v="69"/>
    <b v="1"/>
    <x v="6"/>
    <n v="23.1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D"/>
    <n v="1444149886"/>
    <n v="1441125886"/>
    <b v="0"/>
    <n v="65"/>
    <b v="1"/>
    <x v="6"/>
    <n v="80.400000000000006"/>
    <x v="0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s v="USD"/>
    <n v="1405802330"/>
    <n v="1403210330"/>
    <b v="0"/>
    <n v="83"/>
    <b v="1"/>
    <x v="6"/>
    <n v="72.290000000000006"/>
    <x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D"/>
    <n v="1434384880"/>
    <n v="1432484080"/>
    <b v="0"/>
    <n v="111"/>
    <b v="1"/>
    <x v="6"/>
    <n v="32.97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D"/>
    <n v="1438259422"/>
    <n v="1435667422"/>
    <b v="0"/>
    <n v="46"/>
    <b v="1"/>
    <x v="6"/>
    <n v="116.65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s v="GBP"/>
    <n v="1407106800"/>
    <n v="1404749446"/>
    <b v="0"/>
    <n v="63"/>
    <b v="1"/>
    <x v="6"/>
    <n v="79.62"/>
    <x v="0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1"/>
    <s v="GBP"/>
    <n v="1459845246"/>
    <n v="1457429646"/>
    <b v="0"/>
    <n v="9"/>
    <b v="1"/>
    <x v="6"/>
    <n v="27.78"/>
    <x v="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s v="GBP"/>
    <n v="1412974800"/>
    <n v="1411109167"/>
    <b v="0"/>
    <n v="34"/>
    <b v="1"/>
    <x v="6"/>
    <n v="81.03"/>
    <x v="0"/>
    <x v="1"/>
    <x v="6"/>
  </r>
  <r>
    <n v="3338"/>
    <s v="The Last Days of Judas Iscariot"/>
    <s v="Join Estelle Parsons in support of Theater That Looks and Sounds Like America"/>
    <n v="15000"/>
    <n v="15327"/>
    <n v="102"/>
    <x v="0"/>
    <s v="USD"/>
    <n v="1487944080"/>
    <n v="1486129680"/>
    <b v="0"/>
    <n v="112"/>
    <b v="1"/>
    <x v="6"/>
    <n v="136.85"/>
    <x v="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D"/>
    <n v="1469721518"/>
    <n v="1467129518"/>
    <b v="0"/>
    <n v="47"/>
    <b v="1"/>
    <x v="6"/>
    <n v="177.62"/>
    <x v="0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D"/>
    <n v="1481066554"/>
    <n v="1478906554"/>
    <b v="0"/>
    <n v="38"/>
    <b v="1"/>
    <x v="6"/>
    <n v="109.08"/>
    <x v="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s v="GBP"/>
    <n v="1465750800"/>
    <n v="1463771421"/>
    <b v="0"/>
    <n v="28"/>
    <b v="1"/>
    <x v="6"/>
    <n v="119.64"/>
    <x v="0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s v="USD"/>
    <n v="1427864340"/>
    <n v="1425020810"/>
    <b v="0"/>
    <n v="78"/>
    <b v="1"/>
    <x v="6"/>
    <n v="78.209999999999994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1"/>
    <s v="GBP"/>
    <n v="1460553480"/>
    <n v="1458770384"/>
    <b v="0"/>
    <n v="23"/>
    <b v="1"/>
    <x v="6"/>
    <n v="52.17"/>
    <x v="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D"/>
    <n v="1409374093"/>
    <n v="1406782093"/>
    <b v="0"/>
    <n v="40"/>
    <b v="1"/>
    <x v="6"/>
    <n v="114.13"/>
    <x v="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D"/>
    <n v="1429317420"/>
    <n v="1424226768"/>
    <b v="0"/>
    <n v="13"/>
    <b v="1"/>
    <x v="6"/>
    <n v="50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D"/>
    <n v="1424910910"/>
    <n v="1424306110"/>
    <b v="0"/>
    <n v="18"/>
    <b v="1"/>
    <x v="6"/>
    <n v="91.67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s v="GBP"/>
    <n v="1462741200"/>
    <n v="1461503654"/>
    <b v="0"/>
    <n v="22"/>
    <b v="1"/>
    <x v="6"/>
    <n v="108.59"/>
    <x v="0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D"/>
    <n v="1461988740"/>
    <n v="1459949080"/>
    <b v="0"/>
    <n v="79"/>
    <b v="1"/>
    <x v="6"/>
    <n v="69.819999999999993"/>
    <x v="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D"/>
    <n v="1465837200"/>
    <n v="1463971172"/>
    <b v="0"/>
    <n v="14"/>
    <b v="1"/>
    <x v="6"/>
    <n v="109.57"/>
    <x v="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19"/>
    <s v="EUR"/>
    <n v="1448838000"/>
    <n v="1445791811"/>
    <b v="0"/>
    <n v="51"/>
    <b v="1"/>
    <x v="6"/>
    <n v="71.67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s v="GBP"/>
    <n v="1406113200"/>
    <n v="1402910965"/>
    <b v="0"/>
    <n v="54"/>
    <b v="1"/>
    <x v="6"/>
    <n v="93.61"/>
    <x v="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s v="GBP"/>
    <n v="1467414000"/>
    <n v="1462492178"/>
    <b v="0"/>
    <n v="70"/>
    <b v="1"/>
    <x v="6"/>
    <n v="76.8"/>
    <x v="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s v="GBP"/>
    <n v="1462230000"/>
    <n v="1461061350"/>
    <b v="0"/>
    <n v="44"/>
    <b v="1"/>
    <x v="6"/>
    <n v="35.799999999999997"/>
    <x v="0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s v="USD"/>
    <n v="1446091260"/>
    <n v="1443029206"/>
    <b v="0"/>
    <n v="55"/>
    <b v="1"/>
    <x v="6"/>
    <n v="55.6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s v="GBP"/>
    <n v="1462879020"/>
    <n v="1461941527"/>
    <b v="0"/>
    <n v="15"/>
    <b v="1"/>
    <x v="6"/>
    <n v="147.33000000000001"/>
    <x v="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s v="GBP"/>
    <n v="1468611272"/>
    <n v="1466019272"/>
    <b v="0"/>
    <n v="27"/>
    <b v="1"/>
    <x v="6"/>
    <n v="56.33"/>
    <x v="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s v="GBP"/>
    <n v="1406887310"/>
    <n v="1404295310"/>
    <b v="0"/>
    <n v="21"/>
    <b v="1"/>
    <x v="6"/>
    <n v="96.19"/>
    <x v="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D"/>
    <n v="1416385679"/>
    <n v="1413790079"/>
    <b v="0"/>
    <n v="162"/>
    <b v="1"/>
    <x v="6"/>
    <n v="63.57"/>
    <x v="0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s v="USD"/>
    <n v="1487985734"/>
    <n v="1484097734"/>
    <b v="0"/>
    <n v="23"/>
    <b v="1"/>
    <x v="6"/>
    <n v="184.78"/>
    <x v="0"/>
    <x v="1"/>
    <x v="6"/>
  </r>
  <r>
    <n v="3360"/>
    <s v="Pretty Butch"/>
    <s v="World Premiere, an M1 Singapore Fringe Festival 2017 commission."/>
    <n v="9000"/>
    <n v="9124"/>
    <n v="101"/>
    <x v="20"/>
    <s v="SGD"/>
    <n v="1481731140"/>
    <n v="1479866343"/>
    <b v="0"/>
    <n v="72"/>
    <b v="1"/>
    <x v="6"/>
    <n v="126.72"/>
    <x v="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D"/>
    <n v="1409587140"/>
    <n v="1408062990"/>
    <b v="0"/>
    <n v="68"/>
    <b v="1"/>
    <x v="6"/>
    <n v="83.43"/>
    <x v="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D"/>
    <n v="1425704100"/>
    <n v="1424484717"/>
    <b v="0"/>
    <n v="20"/>
    <b v="1"/>
    <x v="6"/>
    <n v="54.5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D"/>
    <n v="1408464000"/>
    <n v="1406831445"/>
    <b v="0"/>
    <n v="26"/>
    <b v="1"/>
    <x v="6"/>
    <n v="302.31"/>
    <x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s v="GBP"/>
    <n v="1458075600"/>
    <n v="1456183649"/>
    <b v="0"/>
    <n v="72"/>
    <b v="1"/>
    <x v="6"/>
    <n v="44.14"/>
    <x v="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D"/>
    <n v="1449973592"/>
    <n v="1447381592"/>
    <b v="0"/>
    <n v="3"/>
    <b v="1"/>
    <x v="6"/>
    <n v="866.67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D"/>
    <n v="1431481037"/>
    <n v="1428889037"/>
    <b v="0"/>
    <n v="18"/>
    <b v="1"/>
    <x v="6"/>
    <n v="61.39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s v="GBP"/>
    <n v="1438467894"/>
    <n v="1436307894"/>
    <b v="0"/>
    <n v="30"/>
    <b v="1"/>
    <x v="6"/>
    <n v="29.67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D"/>
    <n v="1420088400"/>
    <n v="1416977259"/>
    <b v="0"/>
    <n v="23"/>
    <b v="1"/>
    <x v="6"/>
    <n v="45.48"/>
    <x v="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17"/>
    <s v="EUR"/>
    <n v="1484441980"/>
    <n v="1479257980"/>
    <b v="0"/>
    <n v="54"/>
    <b v="1"/>
    <x v="6"/>
    <n v="96.2"/>
    <x v="0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s v="USD"/>
    <n v="1481961600"/>
    <n v="1479283285"/>
    <b v="0"/>
    <n v="26"/>
    <b v="1"/>
    <x v="6"/>
    <n v="67.92"/>
    <x v="0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s v="USD"/>
    <n v="1449089965"/>
    <n v="1446670765"/>
    <b v="0"/>
    <n v="9"/>
    <b v="1"/>
    <x v="6"/>
    <n v="30.78"/>
    <x v="0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s v="USD"/>
    <n v="1408942740"/>
    <n v="1407157756"/>
    <b v="0"/>
    <n v="27"/>
    <b v="1"/>
    <x v="6"/>
    <n v="38.33"/>
    <x v="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s v="GBP"/>
    <n v="1437235200"/>
    <n v="1435177840"/>
    <b v="0"/>
    <n v="30"/>
    <b v="1"/>
    <x v="6"/>
    <n v="66.83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5"/>
    <s v="CAD"/>
    <n v="1446053616"/>
    <n v="1443461616"/>
    <b v="0"/>
    <n v="52"/>
    <b v="1"/>
    <x v="6"/>
    <n v="71.73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s v="GBP"/>
    <n v="1400423973"/>
    <n v="1399387173"/>
    <b v="0"/>
    <n v="17"/>
    <b v="1"/>
    <x v="6"/>
    <n v="176.47"/>
    <x v="0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D"/>
    <n v="1429976994"/>
    <n v="1424796594"/>
    <b v="0"/>
    <n v="19"/>
    <b v="1"/>
    <x v="6"/>
    <n v="421.11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s v="GBP"/>
    <n v="1426870560"/>
    <n v="1424280899"/>
    <b v="0"/>
    <n v="77"/>
    <b v="1"/>
    <x v="6"/>
    <n v="104.99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s v="GBP"/>
    <n v="1409490480"/>
    <n v="1407400306"/>
    <b v="0"/>
    <n v="21"/>
    <b v="1"/>
    <x v="6"/>
    <n v="28.19"/>
    <x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s v="GBP"/>
    <n v="1440630000"/>
    <n v="1439122800"/>
    <b v="0"/>
    <n v="38"/>
    <b v="1"/>
    <x v="6"/>
    <n v="54.55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D"/>
    <n v="1417305178"/>
    <n v="1414277578"/>
    <b v="0"/>
    <n v="28"/>
    <b v="1"/>
    <x v="6"/>
    <n v="111.89"/>
    <x v="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D"/>
    <n v="1426044383"/>
    <n v="1423455983"/>
    <b v="0"/>
    <n v="48"/>
    <b v="1"/>
    <x v="6"/>
    <n v="85.21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s v="GBP"/>
    <n v="1470092340"/>
    <n v="1467973256"/>
    <b v="0"/>
    <n v="46"/>
    <b v="1"/>
    <x v="6"/>
    <n v="76.650000000000006"/>
    <x v="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D"/>
    <n v="1466707620"/>
    <n v="1464979620"/>
    <b v="0"/>
    <n v="30"/>
    <b v="1"/>
    <x v="6"/>
    <n v="65.17"/>
    <x v="0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D"/>
    <n v="1448074800"/>
    <n v="1444874768"/>
    <b v="0"/>
    <n v="64"/>
    <b v="1"/>
    <x v="6"/>
    <n v="93.76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D"/>
    <n v="1418244552"/>
    <n v="1415652552"/>
    <b v="0"/>
    <n v="15"/>
    <b v="1"/>
    <x v="6"/>
    <n v="133.33000000000001"/>
    <x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D"/>
    <n v="1417620506"/>
    <n v="1415028506"/>
    <b v="0"/>
    <n v="41"/>
    <b v="1"/>
    <x v="6"/>
    <n v="51.22"/>
    <x v="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D"/>
    <n v="1418581088"/>
    <n v="1415125088"/>
    <b v="0"/>
    <n v="35"/>
    <b v="1"/>
    <x v="6"/>
    <n v="100.17"/>
    <x v="0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1"/>
    <s v="GBP"/>
    <n v="1434625441"/>
    <n v="1432033441"/>
    <b v="0"/>
    <n v="45"/>
    <b v="1"/>
    <x v="6"/>
    <n v="34.6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D"/>
    <n v="1464960682"/>
    <n v="1462368682"/>
    <b v="0"/>
    <n v="62"/>
    <b v="1"/>
    <x v="6"/>
    <n v="184.68"/>
    <x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D"/>
    <n v="1405017345"/>
    <n v="1403721345"/>
    <b v="0"/>
    <n v="22"/>
    <b v="1"/>
    <x v="6"/>
    <n v="69.819999999999993"/>
    <x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D"/>
    <n v="1407536880"/>
    <n v="1404997548"/>
    <b v="0"/>
    <n v="18"/>
    <b v="1"/>
    <x v="6"/>
    <n v="61.94"/>
    <x v="0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1"/>
    <s v="GBP"/>
    <n v="1462565855"/>
    <n v="1458245855"/>
    <b v="0"/>
    <n v="12"/>
    <b v="1"/>
    <x v="6"/>
    <n v="41.67"/>
    <x v="0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s v="USD"/>
    <n v="1415234760"/>
    <n v="1413065230"/>
    <b v="0"/>
    <n v="44"/>
    <b v="1"/>
    <x v="6"/>
    <n v="36.07"/>
    <x v="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s v="GBP"/>
    <n v="1406470645"/>
    <n v="1403878645"/>
    <b v="0"/>
    <n v="27"/>
    <b v="1"/>
    <x v="6"/>
    <n v="29"/>
    <x v="0"/>
    <x v="1"/>
    <x v="6"/>
  </r>
  <r>
    <n v="3395"/>
    <s v="MIRAMAR"/>
    <s v="Miramar is a a darkly funny play exploring what it is we call â€˜homeâ€™."/>
    <n v="500"/>
    <n v="920"/>
    <n v="184"/>
    <x v="1"/>
    <s v="GBP"/>
    <n v="1433009400"/>
    <n v="1431795944"/>
    <b v="0"/>
    <n v="38"/>
    <b v="1"/>
    <x v="6"/>
    <n v="24.21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D"/>
    <n v="1401595140"/>
    <n v="1399286589"/>
    <b v="0"/>
    <n v="28"/>
    <b v="1"/>
    <x v="6"/>
    <n v="55.89"/>
    <x v="0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1"/>
    <s v="GBP"/>
    <n v="1455832800"/>
    <n v="1452338929"/>
    <b v="0"/>
    <n v="24"/>
    <b v="1"/>
    <x v="6"/>
    <n v="11.67"/>
    <x v="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D"/>
    <n v="1416589200"/>
    <n v="1414605776"/>
    <b v="0"/>
    <n v="65"/>
    <b v="1"/>
    <x v="6"/>
    <n v="68.349999999999994"/>
    <x v="0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1"/>
    <s v="GBP"/>
    <n v="1424556325"/>
    <n v="1421964325"/>
    <b v="0"/>
    <n v="46"/>
    <b v="1"/>
    <x v="6"/>
    <n v="27.07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D"/>
    <n v="1409266414"/>
    <n v="1405378414"/>
    <b v="0"/>
    <n v="85"/>
    <b v="1"/>
    <x v="6"/>
    <n v="118.13"/>
    <x v="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s v="GBP"/>
    <n v="1438968146"/>
    <n v="1436376146"/>
    <b v="0"/>
    <n v="66"/>
    <b v="1"/>
    <x v="6"/>
    <n v="44.76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D"/>
    <n v="1447295460"/>
    <n v="1444747843"/>
    <b v="0"/>
    <n v="165"/>
    <b v="1"/>
    <x v="6"/>
    <n v="99.79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s v="GBP"/>
    <n v="1435230324"/>
    <n v="1432638324"/>
    <b v="0"/>
    <n v="17"/>
    <b v="1"/>
    <x v="6"/>
    <n v="117.65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D"/>
    <n v="1434542702"/>
    <n v="1432814702"/>
    <b v="0"/>
    <n v="3"/>
    <b v="1"/>
    <x v="6"/>
    <n v="203.33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s v="GBP"/>
    <n v="1456876740"/>
    <n v="1455063886"/>
    <b v="0"/>
    <n v="17"/>
    <b v="1"/>
    <x v="6"/>
    <n v="28.32"/>
    <x v="0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s v="USD"/>
    <n v="1405511376"/>
    <n v="1401623376"/>
    <b v="0"/>
    <n v="91"/>
    <b v="1"/>
    <x v="6"/>
    <n v="110.23"/>
    <x v="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s v="GBP"/>
    <n v="1404641289"/>
    <n v="1402049289"/>
    <b v="0"/>
    <n v="67"/>
    <b v="1"/>
    <x v="6"/>
    <n v="31.97"/>
    <x v="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D"/>
    <n v="1405727304"/>
    <n v="1403135304"/>
    <b v="0"/>
    <n v="18"/>
    <b v="1"/>
    <x v="6"/>
    <n v="58.61"/>
    <x v="0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1"/>
    <s v="GBP"/>
    <n v="1469998680"/>
    <n v="1466710358"/>
    <b v="0"/>
    <n v="21"/>
    <b v="1"/>
    <x v="6"/>
    <n v="29.43"/>
    <x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D"/>
    <n v="1465196400"/>
    <n v="1462841990"/>
    <b v="0"/>
    <n v="40"/>
    <b v="1"/>
    <x v="6"/>
    <n v="81.38"/>
    <x v="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D"/>
    <n v="1444264372"/>
    <n v="1442536372"/>
    <b v="0"/>
    <n v="78"/>
    <b v="1"/>
    <x v="6"/>
    <n v="199.17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s v="GBP"/>
    <n v="1411858862"/>
    <n v="1409266862"/>
    <b v="0"/>
    <n v="26"/>
    <b v="1"/>
    <x v="6"/>
    <n v="115.38"/>
    <x v="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D"/>
    <n v="1425099540"/>
    <n v="1424280938"/>
    <b v="0"/>
    <n v="14"/>
    <b v="1"/>
    <x v="6"/>
    <n v="46.43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D"/>
    <n v="1480579140"/>
    <n v="1478030325"/>
    <b v="0"/>
    <n v="44"/>
    <b v="1"/>
    <x v="6"/>
    <n v="70.569999999999993"/>
    <x v="0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s v="USD"/>
    <n v="1460935800"/>
    <n v="1459999656"/>
    <b v="0"/>
    <n v="9"/>
    <b v="1"/>
    <x v="6"/>
    <n v="22.22"/>
    <x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s v="GBP"/>
    <n v="1429813800"/>
    <n v="1427363645"/>
    <b v="0"/>
    <n v="30"/>
    <b v="1"/>
    <x v="6"/>
    <n v="159.47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D"/>
    <n v="1414284180"/>
    <n v="1410558948"/>
    <b v="0"/>
    <n v="45"/>
    <b v="1"/>
    <x v="6"/>
    <n v="37.78"/>
    <x v="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D"/>
    <n v="1400875307"/>
    <n v="1398283307"/>
    <b v="0"/>
    <n v="56"/>
    <b v="1"/>
    <x v="6"/>
    <n v="72.05"/>
    <x v="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7"/>
    <s v="EUR"/>
    <n v="1459978200"/>
    <n v="1458416585"/>
    <b v="0"/>
    <n v="46"/>
    <b v="1"/>
    <x v="6"/>
    <n v="63.7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1"/>
    <s v="GBP"/>
    <n v="1455408000"/>
    <n v="1454638202"/>
    <b v="0"/>
    <n v="34"/>
    <b v="1"/>
    <x v="6"/>
    <n v="28.41"/>
    <x v="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D"/>
    <n v="1425495563"/>
    <n v="1422903563"/>
    <b v="0"/>
    <n v="98"/>
    <b v="1"/>
    <x v="6"/>
    <n v="103.21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s v="GBP"/>
    <n v="1450051200"/>
    <n v="1447594176"/>
    <b v="0"/>
    <n v="46"/>
    <b v="1"/>
    <x v="6"/>
    <n v="71.150000000000006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s v="USD"/>
    <n v="1429912341"/>
    <n v="1427320341"/>
    <b v="0"/>
    <n v="10"/>
    <b v="1"/>
    <x v="6"/>
    <n v="35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D"/>
    <n v="1423119540"/>
    <n v="1421252084"/>
    <b v="0"/>
    <n v="76"/>
    <b v="1"/>
    <x v="6"/>
    <n v="81.78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D"/>
    <n v="1412434136"/>
    <n v="1409669336"/>
    <b v="0"/>
    <n v="104"/>
    <b v="1"/>
    <x v="6"/>
    <n v="297.02999999999997"/>
    <x v="0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s v="USD"/>
    <n v="1411264800"/>
    <n v="1409620903"/>
    <b v="0"/>
    <n v="87"/>
    <b v="1"/>
    <x v="6"/>
    <n v="46.61"/>
    <x v="0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1"/>
    <s v="GBP"/>
    <n v="1404314952"/>
    <n v="1401722952"/>
    <b v="0"/>
    <n v="29"/>
    <b v="1"/>
    <x v="6"/>
    <n v="51.72"/>
    <x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s v="GBP"/>
    <n v="1425142800"/>
    <n v="1422983847"/>
    <b v="0"/>
    <n v="51"/>
    <b v="1"/>
    <x v="6"/>
    <n v="40.29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s v="GBP"/>
    <n v="1478046661"/>
    <n v="1476837061"/>
    <b v="0"/>
    <n v="12"/>
    <b v="1"/>
    <x v="6"/>
    <n v="16.25"/>
    <x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s v="GBP"/>
    <n v="1406760101"/>
    <n v="1404168101"/>
    <b v="0"/>
    <n v="72"/>
    <b v="1"/>
    <x v="6"/>
    <n v="30.15"/>
    <x v="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D"/>
    <n v="1408383153"/>
    <n v="1405791153"/>
    <b v="0"/>
    <n v="21"/>
    <b v="1"/>
    <x v="6"/>
    <n v="95.24"/>
    <x v="0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s v="USD"/>
    <n v="1454709600"/>
    <n v="1452520614"/>
    <b v="0"/>
    <n v="42"/>
    <b v="1"/>
    <x v="6"/>
    <n v="52.21"/>
    <x v="0"/>
    <x v="1"/>
    <x v="6"/>
  </r>
  <r>
    <n v="3433"/>
    <s v="The Dybbuk"/>
    <s v="death&amp;pretzels presents their first Chicago based project:_x000a_The Dybbuk by S. Ansky"/>
    <n v="9500"/>
    <n v="9525"/>
    <n v="100"/>
    <x v="0"/>
    <s v="USD"/>
    <n v="1402974000"/>
    <n v="1400290255"/>
    <b v="0"/>
    <n v="71"/>
    <b v="1"/>
    <x v="6"/>
    <n v="134.15"/>
    <x v="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D"/>
    <n v="1404983269"/>
    <n v="1402391269"/>
    <b v="0"/>
    <n v="168"/>
    <b v="1"/>
    <x v="6"/>
    <n v="62.83"/>
    <x v="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D"/>
    <n v="1470538800"/>
    <n v="1469112493"/>
    <b v="0"/>
    <n v="19"/>
    <b v="1"/>
    <x v="6"/>
    <n v="58.95"/>
    <x v="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D"/>
    <n v="1408638480"/>
    <n v="1406811593"/>
    <b v="0"/>
    <n v="37"/>
    <b v="1"/>
    <x v="6"/>
    <n v="143.11000000000001"/>
    <x v="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D"/>
    <n v="1440003820"/>
    <n v="1437411820"/>
    <b v="0"/>
    <n v="36"/>
    <b v="1"/>
    <x v="6"/>
    <n v="84.17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1"/>
    <s v="GBP"/>
    <n v="1430600400"/>
    <n v="1428358567"/>
    <b v="0"/>
    <n v="14"/>
    <b v="1"/>
    <x v="6"/>
    <n v="186.07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D"/>
    <n v="1453179540"/>
    <n v="1452030730"/>
    <b v="0"/>
    <n v="18"/>
    <b v="1"/>
    <x v="6"/>
    <n v="89.79"/>
    <x v="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D"/>
    <n v="1405095300"/>
    <n v="1403146628"/>
    <b v="0"/>
    <n v="82"/>
    <b v="1"/>
    <x v="6"/>
    <n v="64.16"/>
    <x v="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D"/>
    <n v="1447445820"/>
    <n v="1445077121"/>
    <b v="0"/>
    <n v="43"/>
    <b v="1"/>
    <x v="6"/>
    <n v="59.65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D"/>
    <n v="1433016672"/>
    <n v="1430424672"/>
    <b v="0"/>
    <n v="8"/>
    <b v="1"/>
    <x v="6"/>
    <n v="31.25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D"/>
    <n v="1410266146"/>
    <n v="1407674146"/>
    <b v="0"/>
    <n v="45"/>
    <b v="1"/>
    <x v="6"/>
    <n v="41.22"/>
    <x v="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s v="AUD"/>
    <n v="1465394340"/>
    <n v="1464677986"/>
    <b v="0"/>
    <n v="20"/>
    <b v="1"/>
    <x v="6"/>
    <n v="43.35"/>
    <x v="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s v="GBP"/>
    <n v="1445604236"/>
    <n v="1443185036"/>
    <b v="0"/>
    <n v="31"/>
    <b v="1"/>
    <x v="6"/>
    <n v="64.52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s v="GBP"/>
    <n v="1423138800"/>
    <n v="1421092725"/>
    <b v="0"/>
    <n v="25"/>
    <b v="1"/>
    <x v="6"/>
    <n v="43.28"/>
    <x v="0"/>
    <x v="1"/>
    <x v="6"/>
  </r>
  <r>
    <n v="3447"/>
    <s v="The Vagabond Halfback"/>
    <s v="&quot;He was a poet, a vagrant, a philosopher, a lady's man and a hard drinker&quot;"/>
    <n v="1000"/>
    <n v="1078"/>
    <n v="108"/>
    <x v="0"/>
    <s v="USD"/>
    <n v="1458332412"/>
    <n v="1454448012"/>
    <b v="0"/>
    <n v="14"/>
    <b v="1"/>
    <x v="6"/>
    <n v="77"/>
    <x v="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D"/>
    <n v="1418784689"/>
    <n v="1416192689"/>
    <b v="0"/>
    <n v="45"/>
    <b v="1"/>
    <x v="6"/>
    <n v="51.22"/>
    <x v="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D"/>
    <n v="1468036800"/>
    <n v="1465607738"/>
    <b v="0"/>
    <n v="20"/>
    <b v="1"/>
    <x v="6"/>
    <n v="68.25"/>
    <x v="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s v="GBP"/>
    <n v="1427990071"/>
    <n v="1422809671"/>
    <b v="0"/>
    <n v="39"/>
    <b v="1"/>
    <x v="6"/>
    <n v="19.489999999999998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D"/>
    <n v="1429636927"/>
    <n v="1427304127"/>
    <b v="0"/>
    <n v="16"/>
    <b v="1"/>
    <x v="6"/>
    <n v="41.13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D"/>
    <n v="1406087940"/>
    <n v="1404141626"/>
    <b v="0"/>
    <n v="37"/>
    <b v="1"/>
    <x v="6"/>
    <n v="41.41"/>
    <x v="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s v="GBP"/>
    <n v="1471130956"/>
    <n v="1465946956"/>
    <b v="0"/>
    <n v="14"/>
    <b v="1"/>
    <x v="6"/>
    <n v="27.5"/>
    <x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s v="GBP"/>
    <n v="1406825159"/>
    <n v="1404233159"/>
    <b v="0"/>
    <n v="21"/>
    <b v="1"/>
    <x v="6"/>
    <n v="33.57"/>
    <x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D"/>
    <n v="1476381627"/>
    <n v="1473789627"/>
    <b v="0"/>
    <n v="69"/>
    <b v="1"/>
    <x v="6"/>
    <n v="145.87"/>
    <x v="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D"/>
    <n v="1406876340"/>
    <n v="1404190567"/>
    <b v="0"/>
    <n v="16"/>
    <b v="1"/>
    <x v="6"/>
    <n v="358.69"/>
    <x v="0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s v="USD"/>
    <n v="1423720740"/>
    <n v="1421081857"/>
    <b v="0"/>
    <n v="55"/>
    <b v="1"/>
    <x v="6"/>
    <n v="50.98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D"/>
    <n v="1422937620"/>
    <n v="1420606303"/>
    <b v="0"/>
    <n v="27"/>
    <b v="1"/>
    <x v="6"/>
    <n v="45.04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s v="GBP"/>
    <n v="1463743860"/>
    <n v="1461151860"/>
    <b v="0"/>
    <n v="36"/>
    <b v="1"/>
    <x v="6"/>
    <n v="17.53"/>
    <x v="0"/>
    <x v="1"/>
    <x v="6"/>
  </r>
  <r>
    <n v="3460"/>
    <s v="Pushers"/>
    <s v="'Pushers' is an exciting new play and the first project for brand new theatre company, Ain't Got No Home Productions."/>
    <n v="500"/>
    <n v="950"/>
    <n v="190"/>
    <x v="1"/>
    <s v="GBP"/>
    <n v="1408106352"/>
    <n v="1406896752"/>
    <b v="0"/>
    <n v="19"/>
    <b v="1"/>
    <x v="6"/>
    <n v="50"/>
    <x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D"/>
    <n v="1477710000"/>
    <n v="1475248279"/>
    <b v="0"/>
    <n v="12"/>
    <b v="1"/>
    <x v="6"/>
    <n v="57.92"/>
    <x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D"/>
    <n v="1436551200"/>
    <n v="1435181628"/>
    <b v="0"/>
    <n v="17"/>
    <b v="1"/>
    <x v="6"/>
    <n v="29.71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5"/>
    <s v="CAD"/>
    <n v="1476158340"/>
    <n v="1472594585"/>
    <b v="0"/>
    <n v="114"/>
    <b v="1"/>
    <x v="6"/>
    <n v="90.68"/>
    <x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D"/>
    <n v="1471921637"/>
    <n v="1469329637"/>
    <b v="0"/>
    <n v="93"/>
    <b v="1"/>
    <x v="6"/>
    <n v="55.01"/>
    <x v="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s v="GBP"/>
    <n v="1439136000"/>
    <n v="1436972472"/>
    <b v="0"/>
    <n v="36"/>
    <b v="1"/>
    <x v="6"/>
    <n v="57.22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D"/>
    <n v="1461108450"/>
    <n v="1455928050"/>
    <b v="0"/>
    <n v="61"/>
    <b v="1"/>
    <x v="6"/>
    <n v="72.95"/>
    <x v="0"/>
    <x v="1"/>
    <x v="6"/>
  </r>
  <r>
    <n v="3467"/>
    <s v="Venus in Fur, Los Angeles."/>
    <s v="Venus in Fur, By David Ives."/>
    <n v="3000"/>
    <n v="3030"/>
    <n v="101"/>
    <x v="0"/>
    <s v="USD"/>
    <n v="1426864032"/>
    <n v="1424275632"/>
    <b v="0"/>
    <n v="47"/>
    <b v="1"/>
    <x v="6"/>
    <n v="64.47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D"/>
    <n v="1474426800"/>
    <n v="1471976529"/>
    <b v="0"/>
    <n v="17"/>
    <b v="1"/>
    <x v="6"/>
    <n v="716.35"/>
    <x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D"/>
    <n v="1461857045"/>
    <n v="1459265045"/>
    <b v="0"/>
    <n v="63"/>
    <b v="1"/>
    <x v="6"/>
    <n v="50.4"/>
    <x v="0"/>
    <x v="1"/>
    <x v="6"/>
  </r>
  <r>
    <n v="3470"/>
    <s v="She Kills Monsters"/>
    <s v="The New Artist's Circle is a theatre company dedicated to bringing the arts to young people."/>
    <n v="250"/>
    <n v="375"/>
    <n v="150"/>
    <x v="0"/>
    <s v="USD"/>
    <n v="1468618680"/>
    <n v="1465345902"/>
    <b v="0"/>
    <n v="9"/>
    <b v="1"/>
    <x v="6"/>
    <n v="41.67"/>
    <x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s v="GBP"/>
    <n v="1409515200"/>
    <n v="1405971690"/>
    <b v="0"/>
    <n v="30"/>
    <b v="1"/>
    <x v="6"/>
    <n v="35.770000000000003"/>
    <x v="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D"/>
    <n v="1415253540"/>
    <n v="1413432331"/>
    <b v="0"/>
    <n v="23"/>
    <b v="1"/>
    <x v="6"/>
    <n v="88.74"/>
    <x v="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D"/>
    <n v="1426883220"/>
    <n v="1425067296"/>
    <b v="0"/>
    <n v="33"/>
    <b v="1"/>
    <x v="6"/>
    <n v="148.47999999999999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1"/>
    <s v="GBP"/>
    <n v="1469016131"/>
    <n v="1466424131"/>
    <b v="0"/>
    <n v="39"/>
    <b v="1"/>
    <x v="6"/>
    <n v="51.79"/>
    <x v="0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1"/>
    <s v="GBP"/>
    <n v="1414972800"/>
    <n v="1412629704"/>
    <b v="0"/>
    <n v="17"/>
    <b v="1"/>
    <x v="6"/>
    <n v="20"/>
    <x v="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D"/>
    <n v="1414378800"/>
    <n v="1412836990"/>
    <b v="0"/>
    <n v="6"/>
    <b v="1"/>
    <x v="6"/>
    <n v="52"/>
    <x v="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D"/>
    <n v="1431831600"/>
    <n v="1430761243"/>
    <b v="0"/>
    <n v="39"/>
    <b v="1"/>
    <x v="6"/>
    <n v="53.23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D"/>
    <n v="1426539600"/>
    <n v="1424296822"/>
    <b v="0"/>
    <n v="57"/>
    <b v="1"/>
    <x v="6"/>
    <n v="39.6"/>
    <x v="0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1"/>
    <s v="GBP"/>
    <n v="1403382680"/>
    <n v="1400790680"/>
    <b v="0"/>
    <n v="56"/>
    <b v="1"/>
    <x v="6"/>
    <n v="34.25"/>
    <x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D"/>
    <n v="1436562000"/>
    <n v="1434440227"/>
    <b v="0"/>
    <n v="13"/>
    <b v="1"/>
    <x v="6"/>
    <n v="164.62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s v="AUD"/>
    <n v="1420178188"/>
    <n v="1418709388"/>
    <b v="0"/>
    <n v="95"/>
    <b v="1"/>
    <x v="6"/>
    <n v="125.05"/>
    <x v="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s v="GBP"/>
    <n v="1404671466"/>
    <n v="1402079466"/>
    <b v="0"/>
    <n v="80"/>
    <b v="1"/>
    <x v="6"/>
    <n v="51.88"/>
    <x v="0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D"/>
    <n v="1404403381"/>
    <n v="1401811381"/>
    <b v="0"/>
    <n v="133"/>
    <b v="1"/>
    <x v="6"/>
    <n v="40.29"/>
    <x v="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D"/>
    <n v="1466014499"/>
    <n v="1463422499"/>
    <b v="0"/>
    <n v="44"/>
    <b v="1"/>
    <x v="6"/>
    <n v="64.91"/>
    <x v="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D"/>
    <n v="1454431080"/>
    <n v="1451839080"/>
    <b v="0"/>
    <n v="30"/>
    <b v="1"/>
    <x v="6"/>
    <n v="55.33"/>
    <x v="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D"/>
    <n v="1433314740"/>
    <n v="1430600401"/>
    <b v="0"/>
    <n v="56"/>
    <b v="1"/>
    <x v="6"/>
    <n v="83.14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1"/>
    <s v="GBP"/>
    <n v="1435185252"/>
    <n v="1432593252"/>
    <b v="0"/>
    <n v="66"/>
    <b v="1"/>
    <x v="6"/>
    <n v="38.71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D"/>
    <n v="1429286400"/>
    <n v="1427221560"/>
    <b v="0"/>
    <n v="29"/>
    <b v="1"/>
    <x v="6"/>
    <n v="125.38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s v="GBP"/>
    <n v="1400965200"/>
    <n v="1398352531"/>
    <b v="0"/>
    <n v="72"/>
    <b v="1"/>
    <x v="6"/>
    <n v="78.260000000000005"/>
    <x v="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D"/>
    <n v="1460574924"/>
    <n v="1457982924"/>
    <b v="0"/>
    <n v="27"/>
    <b v="1"/>
    <x v="6"/>
    <n v="47.22"/>
    <x v="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D"/>
    <n v="1431928784"/>
    <n v="1430114384"/>
    <b v="0"/>
    <n v="10"/>
    <b v="1"/>
    <x v="6"/>
    <n v="79.099999999999994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D"/>
    <n v="1445818397"/>
    <n v="1442794397"/>
    <b v="0"/>
    <n v="35"/>
    <b v="1"/>
    <x v="6"/>
    <n v="114.29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D"/>
    <n v="1408252260"/>
    <n v="1406580436"/>
    <b v="0"/>
    <n v="29"/>
    <b v="1"/>
    <x v="6"/>
    <n v="51.72"/>
    <x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D"/>
    <n v="1480140000"/>
    <n v="1479186575"/>
    <b v="0"/>
    <n v="13"/>
    <b v="1"/>
    <x v="6"/>
    <n v="30.77"/>
    <x v="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5"/>
    <s v="CAD"/>
    <n v="1414862280"/>
    <n v="1412360309"/>
    <b v="0"/>
    <n v="72"/>
    <b v="1"/>
    <x v="6"/>
    <n v="74.209999999999994"/>
    <x v="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D"/>
    <n v="1473625166"/>
    <n v="1470169166"/>
    <b v="0"/>
    <n v="78"/>
    <b v="1"/>
    <x v="6"/>
    <n v="47.85"/>
    <x v="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D"/>
    <n v="1464904800"/>
    <n v="1463852904"/>
    <b v="0"/>
    <n v="49"/>
    <b v="1"/>
    <x v="6"/>
    <n v="34.409999999999997"/>
    <x v="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5"/>
    <s v="CAD"/>
    <n v="1464471840"/>
    <n v="1459309704"/>
    <b v="0"/>
    <n v="42"/>
    <b v="1"/>
    <x v="6"/>
    <n v="40.24"/>
    <x v="0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D"/>
    <n v="1435733940"/>
    <n v="1431046325"/>
    <b v="0"/>
    <n v="35"/>
    <b v="1"/>
    <x v="6"/>
    <n v="60.29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D"/>
    <n v="1457326740"/>
    <n v="1455919438"/>
    <b v="0"/>
    <n v="42"/>
    <b v="1"/>
    <x v="6"/>
    <n v="25.31"/>
    <x v="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s v="GBP"/>
    <n v="1441995595"/>
    <n v="1439835595"/>
    <b v="0"/>
    <n v="42"/>
    <b v="1"/>
    <x v="6"/>
    <n v="35.950000000000003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D"/>
    <n v="1458100740"/>
    <n v="1456862924"/>
    <b v="0"/>
    <n v="31"/>
    <b v="1"/>
    <x v="6"/>
    <n v="136"/>
    <x v="0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1"/>
    <s v="GBP"/>
    <n v="1469359728"/>
    <n v="1466767728"/>
    <b v="0"/>
    <n v="38"/>
    <b v="1"/>
    <x v="6"/>
    <n v="70.760000000000005"/>
    <x v="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D"/>
    <n v="1447959491"/>
    <n v="1445363891"/>
    <b v="0"/>
    <n v="8"/>
    <b v="1"/>
    <x v="6"/>
    <n v="125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D"/>
    <n v="1399953600"/>
    <n v="1398983245"/>
    <b v="0"/>
    <n v="39"/>
    <b v="1"/>
    <x v="6"/>
    <n v="66.510000000000005"/>
    <x v="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D"/>
    <n v="1408815440"/>
    <n v="1404927440"/>
    <b v="0"/>
    <n v="29"/>
    <b v="1"/>
    <x v="6"/>
    <n v="105"/>
    <x v="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D"/>
    <n v="1464732537"/>
    <n v="1462140537"/>
    <b v="0"/>
    <n v="72"/>
    <b v="1"/>
    <x v="6"/>
    <n v="145"/>
    <x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s v="GBP"/>
    <n v="1462914000"/>
    <n v="1460914253"/>
    <b v="0"/>
    <n v="15"/>
    <b v="1"/>
    <x v="6"/>
    <n v="12"/>
    <x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D"/>
    <n v="1416545700"/>
    <n v="1415392666"/>
    <b v="0"/>
    <n v="33"/>
    <b v="1"/>
    <x v="6"/>
    <n v="96.67"/>
    <x v="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D"/>
    <n v="1404312846"/>
    <n v="1402584846"/>
    <b v="0"/>
    <n v="15"/>
    <b v="1"/>
    <x v="6"/>
    <n v="60.33"/>
    <x v="0"/>
    <x v="1"/>
    <x v="6"/>
  </r>
  <r>
    <n v="3511"/>
    <s v="Silent Planet"/>
    <s v="The world premiere of the first full-length play by Eve Leigh, at the intimate Finborough Theatre in London."/>
    <n v="1500"/>
    <n v="1518"/>
    <n v="101"/>
    <x v="1"/>
    <s v="GBP"/>
    <n v="1415385000"/>
    <n v="1413406695"/>
    <b v="0"/>
    <n v="19"/>
    <b v="1"/>
    <x v="6"/>
    <n v="79.89"/>
    <x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s v="GBP"/>
    <n v="1429789992"/>
    <n v="1424609592"/>
    <b v="0"/>
    <n v="17"/>
    <b v="1"/>
    <x v="6"/>
    <n v="58.82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D"/>
    <n v="1401857940"/>
    <n v="1400725112"/>
    <b v="0"/>
    <n v="44"/>
    <b v="1"/>
    <x v="6"/>
    <n v="75.34"/>
    <x v="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D"/>
    <n v="1422853140"/>
    <n v="1421439552"/>
    <b v="0"/>
    <n v="10"/>
    <b v="1"/>
    <x v="6"/>
    <n v="55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D"/>
    <n v="1433097171"/>
    <n v="1430505171"/>
    <b v="0"/>
    <n v="46"/>
    <b v="1"/>
    <x v="6"/>
    <n v="66.959999999999994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D"/>
    <n v="1410145200"/>
    <n v="1407197670"/>
    <b v="0"/>
    <n v="11"/>
    <b v="1"/>
    <x v="6"/>
    <n v="227.27"/>
    <x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s v="GBP"/>
    <n v="1404471600"/>
    <n v="1401910634"/>
    <b v="0"/>
    <n v="13"/>
    <b v="1"/>
    <x v="6"/>
    <n v="307.69"/>
    <x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D"/>
    <n v="1412259660"/>
    <n v="1410461299"/>
    <b v="0"/>
    <n v="33"/>
    <b v="1"/>
    <x v="6"/>
    <n v="50.02"/>
    <x v="0"/>
    <x v="1"/>
    <x v="6"/>
  </r>
  <r>
    <n v="3519"/>
    <s v="Bookstory"/>
    <s v="Bookstory is a tiny puppet musical with some very big ideas that tells the story of the story in the digital age"/>
    <n v="2000"/>
    <n v="2027"/>
    <n v="101"/>
    <x v="1"/>
    <s v="GBP"/>
    <n v="1425478950"/>
    <n v="1422886950"/>
    <b v="0"/>
    <n v="28"/>
    <b v="1"/>
    <x v="6"/>
    <n v="72.39"/>
    <x v="0"/>
    <x v="1"/>
    <x v="6"/>
  </r>
  <r>
    <n v="3520"/>
    <s v="Protocols"/>
    <s v="Help us to bring &quot;Protocols&quot; at the 2015 Camden Fringe. The most controversial play of the year."/>
    <n v="2000"/>
    <n v="2015"/>
    <n v="101"/>
    <x v="1"/>
    <s v="GBP"/>
    <n v="1441547220"/>
    <n v="1439322412"/>
    <b v="0"/>
    <n v="21"/>
    <b v="1"/>
    <x v="6"/>
    <n v="95.95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D"/>
    <n v="1411980020"/>
    <n v="1409388020"/>
    <b v="0"/>
    <n v="13"/>
    <b v="1"/>
    <x v="6"/>
    <n v="45.62"/>
    <x v="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s v="GBP"/>
    <n v="1442311560"/>
    <n v="1439924246"/>
    <b v="0"/>
    <n v="34"/>
    <b v="1"/>
    <x v="6"/>
    <n v="41.03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1"/>
    <s v="GBP"/>
    <n v="1474844400"/>
    <n v="1469871148"/>
    <b v="0"/>
    <n v="80"/>
    <b v="1"/>
    <x v="6"/>
    <n v="56.83"/>
    <x v="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D"/>
    <n v="1410580800"/>
    <n v="1409336373"/>
    <b v="0"/>
    <n v="74"/>
    <b v="1"/>
    <x v="6"/>
    <n v="137.24"/>
    <x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D"/>
    <n v="1439136000"/>
    <n v="1438188106"/>
    <b v="0"/>
    <n v="7"/>
    <b v="1"/>
    <x v="6"/>
    <n v="75.709999999999994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D"/>
    <n v="1461823140"/>
    <n v="1459411371"/>
    <b v="0"/>
    <n v="34"/>
    <b v="1"/>
    <x v="6"/>
    <n v="99"/>
    <x v="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D"/>
    <n v="1436587140"/>
    <n v="1434069205"/>
    <b v="0"/>
    <n v="86"/>
    <b v="1"/>
    <x v="6"/>
    <n v="81.569999999999993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s v="GBP"/>
    <n v="1484740918"/>
    <n v="1483012918"/>
    <b v="0"/>
    <n v="37"/>
    <b v="1"/>
    <x v="6"/>
    <n v="45.11"/>
    <x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D"/>
    <n v="1436749200"/>
    <n v="1434997018"/>
    <b v="0"/>
    <n v="18"/>
    <b v="1"/>
    <x v="6"/>
    <n v="36.67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s v="GBP"/>
    <n v="1460318400"/>
    <n v="1457881057"/>
    <b v="0"/>
    <n v="22"/>
    <b v="1"/>
    <x v="6"/>
    <n v="125"/>
    <x v="0"/>
    <x v="1"/>
    <x v="6"/>
  </r>
  <r>
    <n v="3531"/>
    <s v="The Reinvention of Lily Johnson"/>
    <s v="A political comedy for a crazy election year"/>
    <n v="1000"/>
    <n v="1280"/>
    <n v="128"/>
    <x v="0"/>
    <s v="USD"/>
    <n v="1467301334"/>
    <n v="1464709334"/>
    <b v="0"/>
    <n v="26"/>
    <b v="1"/>
    <x v="6"/>
    <n v="49.23"/>
    <x v="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D"/>
    <n v="1411012740"/>
    <n v="1409667827"/>
    <b v="0"/>
    <n v="27"/>
    <b v="1"/>
    <x v="6"/>
    <n v="42.3"/>
    <x v="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D"/>
    <n v="1447269367"/>
    <n v="1444673767"/>
    <b v="0"/>
    <n v="8"/>
    <b v="1"/>
    <x v="6"/>
    <n v="78.88"/>
    <x v="0"/>
    <x v="1"/>
    <x v="6"/>
  </r>
  <r>
    <n v="3534"/>
    <s v="Night of Ashes"/>
    <s v="A Theatrical Prequel to Hell's Rebels, the current Pathfinder Adventure Path from Paizo Publishing"/>
    <n v="5000"/>
    <n v="7810"/>
    <n v="156"/>
    <x v="0"/>
    <s v="USD"/>
    <n v="1443711623"/>
    <n v="1440687623"/>
    <b v="0"/>
    <n v="204"/>
    <b v="1"/>
    <x v="6"/>
    <n v="38.28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1"/>
    <s v="GBP"/>
    <n v="1443808800"/>
    <n v="1441120910"/>
    <b v="0"/>
    <n v="46"/>
    <b v="1"/>
    <x v="6"/>
    <n v="44.85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s v="GBP"/>
    <n v="1450612740"/>
    <n v="1448040425"/>
    <b v="0"/>
    <n v="17"/>
    <b v="1"/>
    <x v="6"/>
    <n v="13.53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5"/>
    <s v="CAD"/>
    <n v="1416211140"/>
    <n v="1413016216"/>
    <b v="0"/>
    <n v="28"/>
    <b v="1"/>
    <x v="6"/>
    <n v="43.5"/>
    <x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s v="GBP"/>
    <n v="1471428340"/>
    <n v="1469009140"/>
    <b v="0"/>
    <n v="83"/>
    <b v="1"/>
    <x v="6"/>
    <n v="30.95"/>
    <x v="0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s v="USD"/>
    <n v="1473358122"/>
    <n v="1471543722"/>
    <b v="0"/>
    <n v="13"/>
    <b v="1"/>
    <x v="6"/>
    <n v="55.23"/>
    <x v="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s v="GBP"/>
    <n v="1466899491"/>
    <n v="1464307491"/>
    <b v="0"/>
    <n v="8"/>
    <b v="1"/>
    <x v="6"/>
    <n v="46.13"/>
    <x v="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s v="GBP"/>
    <n v="1441042275"/>
    <n v="1438882275"/>
    <b v="0"/>
    <n v="32"/>
    <b v="1"/>
    <x v="6"/>
    <n v="39.380000000000003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s v="USD"/>
    <n v="1410099822"/>
    <n v="1404915822"/>
    <b v="0"/>
    <n v="85"/>
    <b v="1"/>
    <x v="6"/>
    <n v="66.150000000000006"/>
    <x v="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2"/>
    <s v="EUR"/>
    <n v="1435255659"/>
    <n v="1432663659"/>
    <b v="0"/>
    <n v="29"/>
    <b v="1"/>
    <x v="6"/>
    <n v="54.14"/>
    <x v="0"/>
    <x v="1"/>
    <x v="6"/>
  </r>
  <r>
    <n v="3544"/>
    <s v="Gruoch, or Lady Macbeth"/>
    <s v="Death &amp; Pretzels presents the world premiere of Paul Pasulka's Gruoch, or Lady Macbeth"/>
    <n v="2500"/>
    <n v="2500"/>
    <n v="100"/>
    <x v="0"/>
    <s v="USD"/>
    <n v="1425758257"/>
    <n v="1423166257"/>
    <b v="0"/>
    <n v="24"/>
    <b v="1"/>
    <x v="6"/>
    <n v="104.17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D"/>
    <n v="1428780159"/>
    <n v="1426188159"/>
    <b v="0"/>
    <n v="8"/>
    <b v="1"/>
    <x v="6"/>
    <n v="31.38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D"/>
    <n v="1427860740"/>
    <n v="1426002684"/>
    <b v="0"/>
    <n v="19"/>
    <b v="1"/>
    <x v="6"/>
    <n v="59.21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D"/>
    <n v="1463198340"/>
    <n v="1461117201"/>
    <b v="0"/>
    <n v="336"/>
    <b v="1"/>
    <x v="6"/>
    <n v="119.18"/>
    <x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D"/>
    <n v="1457139600"/>
    <n v="1455230214"/>
    <b v="0"/>
    <n v="13"/>
    <b v="1"/>
    <x v="6"/>
    <n v="164.62"/>
    <x v="0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1"/>
    <s v="GBP"/>
    <n v="1441358873"/>
    <n v="1438939673"/>
    <b v="0"/>
    <n v="42"/>
    <b v="1"/>
    <x v="6"/>
    <n v="24.29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1"/>
    <s v="GBP"/>
    <n v="1462224398"/>
    <n v="1459632398"/>
    <b v="0"/>
    <n v="64"/>
    <b v="1"/>
    <x v="6"/>
    <n v="40.94"/>
    <x v="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D"/>
    <n v="1400796420"/>
    <n v="1398342170"/>
    <b v="0"/>
    <n v="25"/>
    <b v="1"/>
    <x v="6"/>
    <n v="61.1"/>
    <x v="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s v="GBP"/>
    <n v="1403964324"/>
    <n v="1401372324"/>
    <b v="0"/>
    <n v="20"/>
    <b v="1"/>
    <x v="6"/>
    <n v="38.65"/>
    <x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D"/>
    <n v="1439337600"/>
    <n v="1436575280"/>
    <b v="0"/>
    <n v="104"/>
    <b v="1"/>
    <x v="6"/>
    <n v="56.2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D"/>
    <n v="1423674000"/>
    <n v="1421025159"/>
    <b v="0"/>
    <n v="53"/>
    <b v="1"/>
    <x v="6"/>
    <n v="107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3"/>
    <s v="EUR"/>
    <n v="1479382594"/>
    <n v="1476786994"/>
    <b v="0"/>
    <n v="14"/>
    <b v="1"/>
    <x v="6"/>
    <n v="171.43"/>
    <x v="0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1"/>
    <s v="GBP"/>
    <n v="1408289724"/>
    <n v="1403105724"/>
    <b v="0"/>
    <n v="20"/>
    <b v="1"/>
    <x v="6"/>
    <n v="110.5"/>
    <x v="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D"/>
    <n v="1399271911"/>
    <n v="1396334311"/>
    <b v="0"/>
    <n v="558"/>
    <b v="1"/>
    <x v="6"/>
    <n v="179.28"/>
    <x v="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s v="GBP"/>
    <n v="1435352400"/>
    <n v="1431718575"/>
    <b v="0"/>
    <n v="22"/>
    <b v="1"/>
    <x v="6"/>
    <n v="22.91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s v="AUD"/>
    <n v="1438333080"/>
    <n v="1436408308"/>
    <b v="0"/>
    <n v="24"/>
    <b v="1"/>
    <x v="6"/>
    <n v="43.13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5"/>
    <s v="CAD"/>
    <n v="1432694700"/>
    <n v="1429651266"/>
    <b v="0"/>
    <n v="74"/>
    <b v="1"/>
    <x v="6"/>
    <n v="46.89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D"/>
    <n v="1438799760"/>
    <n v="1437236378"/>
    <b v="0"/>
    <n v="54"/>
    <b v="1"/>
    <x v="6"/>
    <n v="47.41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s v="GBP"/>
    <n v="1457906400"/>
    <n v="1457115427"/>
    <b v="0"/>
    <n v="31"/>
    <b v="1"/>
    <x v="6"/>
    <n v="15.13"/>
    <x v="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s v="GBP"/>
    <n v="1470078000"/>
    <n v="1467648456"/>
    <b v="0"/>
    <n v="25"/>
    <b v="1"/>
    <x v="6"/>
    <n v="21.1"/>
    <x v="0"/>
    <x v="1"/>
    <x v="6"/>
  </r>
  <r>
    <n v="3564"/>
    <s v="The Pillowman Aberdeen"/>
    <s v="Multi Award-Winng play THE PILLOWMAN coming to the Arts Centre Theatre, Aberdeen"/>
    <n v="1000"/>
    <n v="1005"/>
    <n v="101"/>
    <x v="1"/>
    <s v="GBP"/>
    <n v="1444060800"/>
    <n v="1440082649"/>
    <b v="0"/>
    <n v="17"/>
    <b v="1"/>
    <x v="6"/>
    <n v="59.12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D"/>
    <n v="1420048208"/>
    <n v="1417456208"/>
    <b v="0"/>
    <n v="12"/>
    <b v="1"/>
    <x v="6"/>
    <n v="97.92"/>
    <x v="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s v="GBP"/>
    <n v="1422015083"/>
    <n v="1419423083"/>
    <b v="0"/>
    <n v="38"/>
    <b v="1"/>
    <x v="6"/>
    <n v="55.13"/>
    <x v="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s v="GBP"/>
    <n v="1433964444"/>
    <n v="1431372444"/>
    <b v="0"/>
    <n v="41"/>
    <b v="1"/>
    <x v="6"/>
    <n v="26.54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D"/>
    <n v="1410975994"/>
    <n v="1408383994"/>
    <b v="0"/>
    <n v="19"/>
    <b v="1"/>
    <x v="6"/>
    <n v="58.42"/>
    <x v="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D"/>
    <n v="1420734696"/>
    <n v="1418142696"/>
    <b v="0"/>
    <n v="41"/>
    <b v="1"/>
    <x v="6"/>
    <n v="122.54"/>
    <x v="0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s v="USD"/>
    <n v="1420009200"/>
    <n v="1417593483"/>
    <b v="0"/>
    <n v="26"/>
    <b v="1"/>
    <x v="6"/>
    <n v="87.96"/>
    <x v="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s v="GBP"/>
    <n v="1414701413"/>
    <n v="1412109413"/>
    <b v="0"/>
    <n v="25"/>
    <b v="1"/>
    <x v="6"/>
    <n v="73.239999999999995"/>
    <x v="0"/>
    <x v="1"/>
    <x v="6"/>
  </r>
  <r>
    <n v="3572"/>
    <s v="Monster"/>
    <s v="A darkly comic one woman show by Abram Rooney as part of The Camden Fringe 2015."/>
    <n v="500"/>
    <n v="500"/>
    <n v="100"/>
    <x v="1"/>
    <s v="GBP"/>
    <n v="1434894082"/>
    <n v="1432302082"/>
    <b v="0"/>
    <n v="9"/>
    <b v="1"/>
    <x v="6"/>
    <n v="55.56"/>
    <x v="0"/>
    <x v="1"/>
    <x v="6"/>
  </r>
  <r>
    <n v="3573"/>
    <s v="Licensed To Ill"/>
    <s v="London based theatre makers collaborating to create a new show about the history of HipHop."/>
    <n v="3000"/>
    <n v="3084"/>
    <n v="103"/>
    <x v="1"/>
    <s v="GBP"/>
    <n v="1415440846"/>
    <n v="1412845246"/>
    <b v="0"/>
    <n v="78"/>
    <b v="1"/>
    <x v="6"/>
    <n v="39.54"/>
    <x v="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D"/>
    <n v="1415921848"/>
    <n v="1413326248"/>
    <b v="0"/>
    <n v="45"/>
    <b v="1"/>
    <x v="6"/>
    <n v="136.78"/>
    <x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D"/>
    <n v="1470887940"/>
    <n v="1468176527"/>
    <b v="0"/>
    <n v="102"/>
    <b v="1"/>
    <x v="6"/>
    <n v="99.34"/>
    <x v="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D"/>
    <n v="1480947054"/>
    <n v="1475759454"/>
    <b v="0"/>
    <n v="5"/>
    <b v="1"/>
    <x v="6"/>
    <n v="20"/>
    <x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D"/>
    <n v="1430029680"/>
    <n v="1427741583"/>
    <b v="0"/>
    <n v="27"/>
    <b v="1"/>
    <x v="6"/>
    <n v="28.89"/>
    <x v="0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1"/>
    <s v="GBP"/>
    <n v="1462037777"/>
    <n v="1459445777"/>
    <b v="0"/>
    <n v="37"/>
    <b v="1"/>
    <x v="6"/>
    <n v="40.549999999999997"/>
    <x v="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s v="GBP"/>
    <n v="1459444656"/>
    <n v="1456856256"/>
    <b v="0"/>
    <n v="14"/>
    <b v="1"/>
    <x v="6"/>
    <n v="35.71"/>
    <x v="0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s v="USD"/>
    <n v="1425185940"/>
    <n v="1421900022"/>
    <b v="0"/>
    <n v="27"/>
    <b v="1"/>
    <x v="6"/>
    <n v="37.96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s v="GBP"/>
    <n v="1406719110"/>
    <n v="1405509510"/>
    <b v="0"/>
    <n v="45"/>
    <b v="1"/>
    <x v="6"/>
    <n v="33.33"/>
    <x v="0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s v="USD"/>
    <n v="1459822682"/>
    <n v="1458613082"/>
    <b v="0"/>
    <n v="49"/>
    <b v="1"/>
    <x v="6"/>
    <n v="58.57"/>
    <x v="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D"/>
    <n v="1460970805"/>
    <n v="1455790405"/>
    <b v="0"/>
    <n v="24"/>
    <b v="1"/>
    <x v="6"/>
    <n v="135.63"/>
    <x v="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s v="GBP"/>
    <n v="1436772944"/>
    <n v="1434180944"/>
    <b v="0"/>
    <n v="112"/>
    <b v="1"/>
    <x v="6"/>
    <n v="30.94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D"/>
    <n v="1419181890"/>
    <n v="1416589890"/>
    <b v="0"/>
    <n v="23"/>
    <b v="1"/>
    <x v="6"/>
    <n v="176.09"/>
    <x v="0"/>
    <x v="1"/>
    <x v="6"/>
  </r>
  <r>
    <n v="3586"/>
    <s v="Actors &amp; Musicians who are Blind or Autistic"/>
    <s v="See Theatre In A New Light"/>
    <n v="7500"/>
    <n v="8207"/>
    <n v="109"/>
    <x v="0"/>
    <s v="USD"/>
    <n v="1474649070"/>
    <n v="1469465070"/>
    <b v="0"/>
    <n v="54"/>
    <b v="1"/>
    <x v="6"/>
    <n v="151.97999999999999"/>
    <x v="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s v="GBP"/>
    <n v="1467054000"/>
    <n v="1463144254"/>
    <b v="0"/>
    <n v="28"/>
    <b v="1"/>
    <x v="6"/>
    <n v="22.61"/>
    <x v="0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1"/>
    <s v="GBP"/>
    <n v="1430348400"/>
    <n v="1428436410"/>
    <b v="0"/>
    <n v="11"/>
    <b v="1"/>
    <x v="6"/>
    <n v="18.27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D"/>
    <n v="1432654347"/>
    <n v="1430494347"/>
    <b v="0"/>
    <n v="62"/>
    <b v="1"/>
    <x v="6"/>
    <n v="82.26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s v="GBP"/>
    <n v="1413792034"/>
    <n v="1411200034"/>
    <b v="0"/>
    <n v="73"/>
    <b v="1"/>
    <x v="6"/>
    <n v="68.53"/>
    <x v="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D"/>
    <n v="1422075540"/>
    <n v="1419979544"/>
    <b v="0"/>
    <n v="18"/>
    <b v="1"/>
    <x v="6"/>
    <n v="68.06"/>
    <x v="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D"/>
    <n v="1423630740"/>
    <n v="1418673307"/>
    <b v="0"/>
    <n v="35"/>
    <b v="1"/>
    <x v="6"/>
    <n v="72.709999999999994"/>
    <x v="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D"/>
    <n v="1420489560"/>
    <n v="1417469639"/>
    <b v="0"/>
    <n v="43"/>
    <b v="1"/>
    <x v="6"/>
    <n v="77.19"/>
    <x v="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D"/>
    <n v="1472952982"/>
    <n v="1470792982"/>
    <b v="0"/>
    <n v="36"/>
    <b v="1"/>
    <x v="6"/>
    <n v="55.97"/>
    <x v="0"/>
    <x v="1"/>
    <x v="6"/>
  </r>
  <r>
    <n v="3595"/>
    <s v="The Flu Season"/>
    <s v="A new theatre company staging Will Eno's The Flu Season in Seattle"/>
    <n v="2600"/>
    <n v="3081"/>
    <n v="119"/>
    <x v="0"/>
    <s v="USD"/>
    <n v="1426229940"/>
    <n v="1423959123"/>
    <b v="0"/>
    <n v="62"/>
    <b v="1"/>
    <x v="6"/>
    <n v="49.69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5"/>
    <s v="CAD"/>
    <n v="1409072982"/>
    <n v="1407258582"/>
    <b v="0"/>
    <n v="15"/>
    <b v="1"/>
    <x v="6"/>
    <n v="79"/>
    <x v="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D"/>
    <n v="1456984740"/>
    <n v="1455717790"/>
    <b v="0"/>
    <n v="33"/>
    <b v="1"/>
    <x v="6"/>
    <n v="77.73"/>
    <x v="0"/>
    <x v="1"/>
    <x v="6"/>
  </r>
  <r>
    <n v="3598"/>
    <s v="Cinderella"/>
    <s v="River City Theatre Company needs your support as we embark on our thirteenth production, CINDERELLA!"/>
    <n v="1000"/>
    <n v="1101"/>
    <n v="110"/>
    <x v="0"/>
    <s v="USD"/>
    <n v="1409720340"/>
    <n v="1408129822"/>
    <b v="0"/>
    <n v="27"/>
    <b v="1"/>
    <x v="6"/>
    <n v="40.78"/>
    <x v="0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s v="USD"/>
    <n v="1440892800"/>
    <n v="1438715077"/>
    <b v="0"/>
    <n v="17"/>
    <b v="1"/>
    <x v="6"/>
    <n v="59.41"/>
    <x v="0"/>
    <x v="1"/>
    <x v="6"/>
  </r>
  <r>
    <n v="3600"/>
    <s v="Pariah"/>
    <s v="The First Play From The Man Who Brought You The Black James Bond!"/>
    <n v="10"/>
    <n v="13"/>
    <n v="130"/>
    <x v="0"/>
    <s v="USD"/>
    <n v="1476390164"/>
    <n v="1473970964"/>
    <b v="0"/>
    <n v="4"/>
    <b v="1"/>
    <x v="6"/>
    <n v="3.25"/>
    <x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s v="GBP"/>
    <n v="1421452682"/>
    <n v="1418860682"/>
    <b v="0"/>
    <n v="53"/>
    <b v="1"/>
    <x v="6"/>
    <n v="39.380000000000003"/>
    <x v="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D"/>
    <n v="1463520479"/>
    <n v="1458336479"/>
    <b v="0"/>
    <n v="49"/>
    <b v="1"/>
    <x v="6"/>
    <n v="81.67"/>
    <x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D"/>
    <n v="1446759880"/>
    <n v="1444164280"/>
    <b v="0"/>
    <n v="57"/>
    <b v="1"/>
    <x v="6"/>
    <n v="44.91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D"/>
    <n v="1461913140"/>
    <n v="1461370956"/>
    <b v="0"/>
    <n v="69"/>
    <b v="1"/>
    <x v="6"/>
    <n v="49.06"/>
    <x v="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s v="GBP"/>
    <n v="1455390126"/>
    <n v="1452798126"/>
    <b v="0"/>
    <n v="15"/>
    <b v="1"/>
    <x v="6"/>
    <n v="30.67"/>
    <x v="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s v="GBP"/>
    <n v="1471185057"/>
    <n v="1468593057"/>
    <b v="0"/>
    <n v="64"/>
    <b v="1"/>
    <x v="6"/>
    <n v="61.06"/>
    <x v="0"/>
    <x v="1"/>
    <x v="6"/>
  </r>
  <r>
    <n v="3607"/>
    <s v="E15 at The Pleasance and CPT"/>
    <s v="'E15' is a verbatim project that looks at the story of the Focus E15 Campaign"/>
    <n v="550"/>
    <n v="580"/>
    <n v="105"/>
    <x v="1"/>
    <s v="GBP"/>
    <n v="1450137600"/>
    <n v="1448924882"/>
    <b v="0"/>
    <n v="20"/>
    <b v="1"/>
    <x v="6"/>
    <n v="29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1"/>
    <s v="GBP"/>
    <n v="1466172000"/>
    <n v="1463418090"/>
    <b v="0"/>
    <n v="27"/>
    <b v="1"/>
    <x v="6"/>
    <n v="29.63"/>
    <x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s v="GBP"/>
    <n v="1459378085"/>
    <n v="1456789685"/>
    <b v="0"/>
    <n v="21"/>
    <b v="1"/>
    <x v="6"/>
    <n v="143.1"/>
    <x v="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s v="GBP"/>
    <n v="1439806936"/>
    <n v="1437214936"/>
    <b v="0"/>
    <n v="31"/>
    <b v="1"/>
    <x v="6"/>
    <n v="52.35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s v="GBP"/>
    <n v="1428483201"/>
    <n v="1425891201"/>
    <b v="0"/>
    <n v="51"/>
    <b v="1"/>
    <x v="6"/>
    <n v="66.67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5"/>
    <s v="CAD"/>
    <n v="1402334811"/>
    <n v="1401470811"/>
    <b v="0"/>
    <n v="57"/>
    <b v="1"/>
    <x v="6"/>
    <n v="126.67"/>
    <x v="0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s v="USD"/>
    <n v="1403964574"/>
    <n v="1401372574"/>
    <b v="0"/>
    <n v="20"/>
    <b v="1"/>
    <x v="6"/>
    <n v="62.5"/>
    <x v="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D"/>
    <n v="1434675616"/>
    <n v="1432083616"/>
    <b v="0"/>
    <n v="71"/>
    <b v="1"/>
    <x v="6"/>
    <n v="35.49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s v="GBP"/>
    <n v="1449756896"/>
    <n v="1447164896"/>
    <b v="0"/>
    <n v="72"/>
    <b v="1"/>
    <x v="6"/>
    <n v="37.08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s v="GBP"/>
    <n v="1426801664"/>
    <n v="1424213264"/>
    <b v="0"/>
    <n v="45"/>
    <b v="1"/>
    <x v="6"/>
    <n v="69.33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s v="GBP"/>
    <n v="1488240000"/>
    <n v="1486996729"/>
    <b v="0"/>
    <n v="51"/>
    <b v="1"/>
    <x v="6"/>
    <n v="17.25"/>
    <x v="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s v="GBP"/>
    <n v="1433343850"/>
    <n v="1430751850"/>
    <b v="0"/>
    <n v="56"/>
    <b v="1"/>
    <x v="6"/>
    <n v="36.07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D"/>
    <n v="1479592800"/>
    <n v="1476760226"/>
    <b v="0"/>
    <n v="17"/>
    <b v="1"/>
    <x v="6"/>
    <n v="66.47"/>
    <x v="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D"/>
    <n v="1425528000"/>
    <n v="1422916261"/>
    <b v="0"/>
    <n v="197"/>
    <b v="1"/>
    <x v="6"/>
    <n v="56.07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s v="USD"/>
    <n v="1475269200"/>
    <n v="1473200844"/>
    <b v="0"/>
    <n v="70"/>
    <b v="1"/>
    <x v="6"/>
    <n v="47.03"/>
    <x v="0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s v="USD"/>
    <n v="1411874580"/>
    <n v="1409030371"/>
    <b v="0"/>
    <n v="21"/>
    <b v="1"/>
    <x v="6"/>
    <n v="47.67"/>
    <x v="0"/>
    <x v="1"/>
    <x v="6"/>
  </r>
  <r>
    <n v="3623"/>
    <s v="Since I've Been Here"/>
    <s v="An original play exploring the complications of romantic relationships in all forms."/>
    <n v="2500"/>
    <n v="3000"/>
    <n v="120"/>
    <x v="0"/>
    <s v="USD"/>
    <n v="1406358000"/>
    <n v="1404841270"/>
    <b v="0"/>
    <n v="34"/>
    <b v="1"/>
    <x v="6"/>
    <n v="88.24"/>
    <x v="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D"/>
    <n v="1471977290"/>
    <n v="1466793290"/>
    <b v="0"/>
    <n v="39"/>
    <b v="1"/>
    <x v="6"/>
    <n v="80.72"/>
    <x v="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s v="GBP"/>
    <n v="1435851577"/>
    <n v="1433259577"/>
    <b v="0"/>
    <n v="78"/>
    <b v="1"/>
    <x v="6"/>
    <n v="39.49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s v="GBP"/>
    <n v="1408204857"/>
    <n v="1406390457"/>
    <b v="0"/>
    <n v="48"/>
    <b v="1"/>
    <x v="6"/>
    <n v="84.85"/>
    <x v="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D"/>
    <n v="1463803140"/>
    <n v="1459446487"/>
    <b v="0"/>
    <n v="29"/>
    <b v="1"/>
    <x v="6"/>
    <n v="68.97"/>
    <x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s v="USD"/>
    <n v="1450040396"/>
    <n v="1444852796"/>
    <b v="0"/>
    <n v="0"/>
    <b v="0"/>
    <x v="40"/>
    <s v="N/A"/>
    <x v="2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s v="USD"/>
    <n v="1462467600"/>
    <n v="1457403364"/>
    <b v="0"/>
    <n v="2"/>
    <b v="0"/>
    <x v="40"/>
    <n v="1"/>
    <x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P"/>
    <n v="1417295990"/>
    <n v="1414700390"/>
    <b v="0"/>
    <n v="1"/>
    <b v="0"/>
    <x v="40"/>
    <n v="1"/>
    <x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s v="USD"/>
    <n v="1411444740"/>
    <n v="1409335497"/>
    <b v="0"/>
    <n v="59"/>
    <b v="0"/>
    <x v="40"/>
    <n v="147.88"/>
    <x v="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P"/>
    <n v="1416781749"/>
    <n v="1415053749"/>
    <b v="0"/>
    <n v="1"/>
    <b v="0"/>
    <x v="40"/>
    <n v="100"/>
    <x v="2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0"/>
    <s v="USD"/>
    <n v="1479517200"/>
    <n v="1475765867"/>
    <b v="0"/>
    <n v="31"/>
    <b v="0"/>
    <x v="40"/>
    <n v="56.84"/>
    <x v="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5"/>
    <s v="CAD"/>
    <n v="1484366340"/>
    <n v="1480219174"/>
    <b v="0"/>
    <n v="18"/>
    <b v="0"/>
    <x v="40"/>
    <n v="176.94"/>
    <x v="2"/>
    <x v="1"/>
    <x v="40"/>
  </r>
  <r>
    <n v="3635"/>
    <s v="Mary's Son"/>
    <s v="Mary's Son is a pop opera about Jesus and the hope he brings to all people."/>
    <n v="3500"/>
    <n v="1276"/>
    <n v="36"/>
    <x v="0"/>
    <s v="USD"/>
    <n v="1461186676"/>
    <n v="1458594676"/>
    <b v="0"/>
    <n v="10"/>
    <b v="0"/>
    <x v="40"/>
    <n v="127.6"/>
    <x v="2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0"/>
    <s v="USD"/>
    <n v="1442248829"/>
    <n v="1439224829"/>
    <b v="0"/>
    <n v="0"/>
    <b v="0"/>
    <x v="40"/>
    <s v="N/A"/>
    <x v="2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s v="USD"/>
    <n v="1420130935"/>
    <n v="1417538935"/>
    <b v="0"/>
    <n v="14"/>
    <b v="0"/>
    <x v="40"/>
    <n v="66.14"/>
    <x v="2"/>
    <x v="1"/>
    <x v="40"/>
  </r>
  <r>
    <n v="3638"/>
    <s v="Project Hedwig and the Angry Inch"/>
    <s v="A rock and roll journey that explores love, loss, redemption, duality and ascension."/>
    <n v="3300"/>
    <n v="216"/>
    <n v="7"/>
    <x v="5"/>
    <s v="CAD"/>
    <n v="1429456132"/>
    <n v="1424275732"/>
    <b v="0"/>
    <n v="2"/>
    <b v="0"/>
    <x v="40"/>
    <n v="108"/>
    <x v="2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0"/>
    <s v="USD"/>
    <n v="1475853060"/>
    <n v="1470672906"/>
    <b v="0"/>
    <n v="1"/>
    <b v="0"/>
    <x v="40"/>
    <n v="1"/>
    <x v="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s v="USD"/>
    <n v="1431283530"/>
    <n v="1428691530"/>
    <b v="0"/>
    <n v="3"/>
    <b v="0"/>
    <x v="40"/>
    <n v="18.329999999999998"/>
    <x v="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s v="USD"/>
    <n v="1412485200"/>
    <n v="1410966179"/>
    <b v="0"/>
    <n v="0"/>
    <b v="0"/>
    <x v="40"/>
    <s v="N/A"/>
    <x v="2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12"/>
    <s v="EUR"/>
    <n v="1448902800"/>
    <n v="1445369727"/>
    <b v="0"/>
    <n v="2"/>
    <b v="0"/>
    <x v="40"/>
    <n v="7.5"/>
    <x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s v="USD"/>
    <n v="1447734439"/>
    <n v="1444274839"/>
    <b v="0"/>
    <n v="0"/>
    <b v="0"/>
    <x v="40"/>
    <s v="N/A"/>
    <x v="2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s v="USD"/>
    <n v="1457413140"/>
    <n v="1454996887"/>
    <b v="0"/>
    <n v="12"/>
    <b v="0"/>
    <x v="40"/>
    <n v="68.42"/>
    <x v="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5"/>
    <s v="CAD"/>
    <n v="1479773838"/>
    <n v="1477178238"/>
    <b v="0"/>
    <n v="1"/>
    <b v="0"/>
    <x v="40"/>
    <n v="1"/>
    <x v="2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0"/>
    <s v="USD"/>
    <n v="1434497400"/>
    <n v="1431770802"/>
    <b v="0"/>
    <n v="8"/>
    <b v="0"/>
    <x v="40"/>
    <n v="60.13"/>
    <x v="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P"/>
    <n v="1475258327"/>
    <n v="1471370327"/>
    <b v="0"/>
    <n v="2"/>
    <b v="0"/>
    <x v="40"/>
    <n v="15"/>
    <x v="2"/>
    <x v="1"/>
    <x v="40"/>
  </r>
  <r>
    <n v="3648"/>
    <s v="Moth Theater Lives"/>
    <s v="Help Moth Live! Support Moth and its artist collective to achieve its 2014/15 season."/>
    <n v="40000"/>
    <n v="40153"/>
    <n v="100"/>
    <x v="0"/>
    <s v="USD"/>
    <n v="1412492445"/>
    <n v="1409900445"/>
    <b v="0"/>
    <n v="73"/>
    <b v="1"/>
    <x v="6"/>
    <n v="550.04"/>
    <x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5"/>
    <s v="CAD"/>
    <n v="1402938394"/>
    <n v="1400691994"/>
    <b v="0"/>
    <n v="8"/>
    <b v="1"/>
    <x v="6"/>
    <n v="97.5"/>
    <x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s v="GBP"/>
    <n v="1454412584"/>
    <n v="1452598184"/>
    <b v="0"/>
    <n v="17"/>
    <b v="1"/>
    <x v="6"/>
    <n v="29.41"/>
    <x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D"/>
    <n v="1407686340"/>
    <n v="1404833442"/>
    <b v="0"/>
    <n v="9"/>
    <b v="1"/>
    <x v="6"/>
    <n v="57.78"/>
    <x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5"/>
    <s v="CAD"/>
    <n v="1472097540"/>
    <n v="1471188502"/>
    <b v="0"/>
    <n v="17"/>
    <b v="1"/>
    <x v="6"/>
    <n v="44.24"/>
    <x v="0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1"/>
    <s v="GBP"/>
    <n v="1438764207"/>
    <n v="1436172207"/>
    <b v="0"/>
    <n v="33"/>
    <b v="1"/>
    <x v="6"/>
    <n v="60.91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s v="GBP"/>
    <n v="1459702800"/>
    <n v="1457690386"/>
    <b v="0"/>
    <n v="38"/>
    <b v="1"/>
    <x v="6"/>
    <n v="68.84"/>
    <x v="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D"/>
    <n v="1437202740"/>
    <n v="1434654998"/>
    <b v="0"/>
    <n v="79"/>
    <b v="1"/>
    <x v="6"/>
    <n v="73.58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6"/>
    <s v="CHF"/>
    <n v="1485989940"/>
    <n v="1483393836"/>
    <b v="0"/>
    <n v="46"/>
    <b v="1"/>
    <x v="6"/>
    <n v="115.02"/>
    <x v="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8"/>
    <s v="DKK"/>
    <n v="1464817320"/>
    <n v="1462806419"/>
    <b v="0"/>
    <n v="20"/>
    <b v="1"/>
    <x v="6"/>
    <n v="110.75"/>
    <x v="0"/>
    <x v="1"/>
    <x v="6"/>
  </r>
  <r>
    <n v="3658"/>
    <s v="Mr. Marmalade"/>
    <s v="Life is hard when your own imaginary friend can't make time for you."/>
    <n v="1500"/>
    <n v="1510"/>
    <n v="101"/>
    <x v="0"/>
    <s v="USD"/>
    <n v="1404273540"/>
    <n v="1400272580"/>
    <b v="0"/>
    <n v="20"/>
    <b v="1"/>
    <x v="6"/>
    <n v="75.5"/>
    <x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D"/>
    <n v="1426775940"/>
    <n v="1424414350"/>
    <b v="0"/>
    <n v="13"/>
    <b v="1"/>
    <x v="6"/>
    <n v="235.46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s v="GBP"/>
    <n v="1419368925"/>
    <n v="1417208925"/>
    <b v="0"/>
    <n v="22"/>
    <b v="1"/>
    <x v="6"/>
    <n v="11.36"/>
    <x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D"/>
    <n v="1460260800"/>
    <n v="1458336672"/>
    <b v="0"/>
    <n v="36"/>
    <b v="1"/>
    <x v="6"/>
    <n v="92.5"/>
    <x v="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5"/>
    <s v="CAD"/>
    <n v="1427775414"/>
    <n v="1425187014"/>
    <b v="0"/>
    <n v="40"/>
    <b v="1"/>
    <x v="6"/>
    <n v="202.85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s v="GBP"/>
    <n v="1482321030"/>
    <n v="1477133430"/>
    <b v="0"/>
    <n v="9"/>
    <b v="1"/>
    <x v="6"/>
    <n v="26"/>
    <x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D"/>
    <n v="1466056689"/>
    <n v="1464847089"/>
    <b v="0"/>
    <n v="19"/>
    <b v="1"/>
    <x v="6"/>
    <n v="46.05"/>
    <x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6"/>
    <s v="EUR"/>
    <n v="1446062040"/>
    <n v="1445109822"/>
    <b v="0"/>
    <n v="14"/>
    <b v="1"/>
    <x v="6"/>
    <n v="51"/>
    <x v="0"/>
    <x v="1"/>
    <x v="6"/>
  </r>
  <r>
    <n v="3666"/>
    <s v="Israel LÃ³pez @ Ojai Playwrights Conference"/>
    <s v="Artistic Internship @ Ojai Playwrights Conference"/>
    <n v="1200"/>
    <n v="1200"/>
    <n v="100"/>
    <x v="0"/>
    <s v="USD"/>
    <n v="1406185200"/>
    <n v="1404337382"/>
    <b v="0"/>
    <n v="38"/>
    <b v="1"/>
    <x v="6"/>
    <n v="31.58"/>
    <x v="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s v="GBP"/>
    <n v="1437261419"/>
    <n v="1434669419"/>
    <b v="0"/>
    <n v="58"/>
    <b v="1"/>
    <x v="6"/>
    <n v="53.36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D"/>
    <n v="1437676380"/>
    <n v="1435670452"/>
    <b v="0"/>
    <n v="28"/>
    <b v="1"/>
    <x v="6"/>
    <n v="36.96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s v="GBP"/>
    <n v="1434039137"/>
    <n v="1431447137"/>
    <b v="0"/>
    <n v="17"/>
    <b v="1"/>
    <x v="6"/>
    <n v="81.290000000000006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s v="GBP"/>
    <n v="1433113200"/>
    <n v="1431951611"/>
    <b v="0"/>
    <n v="12"/>
    <b v="1"/>
    <x v="6"/>
    <n v="20.079999999999998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D"/>
    <n v="1405915140"/>
    <n v="1404140667"/>
    <b v="0"/>
    <n v="40"/>
    <b v="1"/>
    <x v="6"/>
    <n v="88.25"/>
    <x v="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s v="GBP"/>
    <n v="1411771384"/>
    <n v="1409179384"/>
    <b v="0"/>
    <n v="57"/>
    <b v="1"/>
    <x v="6"/>
    <n v="53.44"/>
    <x v="0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1"/>
    <s v="GBP"/>
    <n v="1415191920"/>
    <n v="1412233497"/>
    <b v="0"/>
    <n v="114"/>
    <b v="1"/>
    <x v="6"/>
    <n v="39.869999999999997"/>
    <x v="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2"/>
    <s v="EUR"/>
    <n v="1472936229"/>
    <n v="1467752229"/>
    <b v="0"/>
    <n v="31"/>
    <b v="1"/>
    <x v="6"/>
    <n v="145.16"/>
    <x v="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s v="GBP"/>
    <n v="1463353200"/>
    <n v="1462285182"/>
    <b v="0"/>
    <n v="3"/>
    <b v="1"/>
    <x v="6"/>
    <n v="23.33"/>
    <x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D"/>
    <n v="1410550484"/>
    <n v="1408995284"/>
    <b v="0"/>
    <n v="16"/>
    <b v="1"/>
    <x v="6"/>
    <n v="64.38"/>
    <x v="0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s v="USD"/>
    <n v="1404359940"/>
    <n v="1402580818"/>
    <b v="0"/>
    <n v="199"/>
    <b v="1"/>
    <x v="6"/>
    <n v="62.05"/>
    <x v="0"/>
    <x v="1"/>
    <x v="6"/>
  </r>
  <r>
    <n v="3678"/>
    <s v="Some big Some bang"/>
    <s v="The Ugly Collective takes Some big Some bang to the Underbelly Venues at the Edinburgh Fringe!"/>
    <n v="2000"/>
    <n v="2050"/>
    <n v="103"/>
    <x v="1"/>
    <s v="GBP"/>
    <n v="1433076298"/>
    <n v="1430052298"/>
    <b v="0"/>
    <n v="31"/>
    <b v="1"/>
    <x v="6"/>
    <n v="66.13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D"/>
    <n v="1404190740"/>
    <n v="1401214581"/>
    <b v="0"/>
    <n v="30"/>
    <b v="1"/>
    <x v="6"/>
    <n v="73.400000000000006"/>
    <x v="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D"/>
    <n v="1475664834"/>
    <n v="1473850434"/>
    <b v="0"/>
    <n v="34"/>
    <b v="1"/>
    <x v="6"/>
    <n v="99.5"/>
    <x v="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D"/>
    <n v="1452872290"/>
    <n v="1452008290"/>
    <b v="0"/>
    <n v="18"/>
    <b v="1"/>
    <x v="6"/>
    <n v="62.17"/>
    <x v="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D"/>
    <n v="1402901940"/>
    <n v="1399998418"/>
    <b v="0"/>
    <n v="67"/>
    <b v="1"/>
    <x v="6"/>
    <n v="62.33"/>
    <x v="0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s v="USD"/>
    <n v="1476931696"/>
    <n v="1474339696"/>
    <b v="0"/>
    <n v="66"/>
    <b v="1"/>
    <x v="6"/>
    <n v="58.79"/>
    <x v="0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D"/>
    <n v="1441167586"/>
    <n v="1438575586"/>
    <b v="0"/>
    <n v="23"/>
    <b v="1"/>
    <x v="6"/>
    <n v="45.35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D"/>
    <n v="1400533200"/>
    <n v="1398348859"/>
    <b v="0"/>
    <n v="126"/>
    <b v="1"/>
    <x v="6"/>
    <n v="41.94"/>
    <x v="0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D"/>
    <n v="1440820740"/>
    <n v="1439567660"/>
    <b v="0"/>
    <n v="6"/>
    <b v="1"/>
    <x v="6"/>
    <n v="59.17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D"/>
    <n v="1403846055"/>
    <n v="1401254055"/>
    <b v="0"/>
    <n v="25"/>
    <b v="1"/>
    <x v="6"/>
    <n v="200.49"/>
    <x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1"/>
    <s v="GBP"/>
    <n v="1407524004"/>
    <n v="1404932004"/>
    <b v="0"/>
    <n v="39"/>
    <b v="1"/>
    <x v="6"/>
    <n v="83.97"/>
    <x v="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D"/>
    <n v="1434925500"/>
    <n v="1432410639"/>
    <b v="0"/>
    <n v="62"/>
    <b v="1"/>
    <x v="6"/>
    <n v="57.26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s v="USD"/>
    <n v="1417101683"/>
    <n v="1414506083"/>
    <b v="0"/>
    <n v="31"/>
    <b v="1"/>
    <x v="6"/>
    <n v="58.06"/>
    <x v="0"/>
    <x v="1"/>
    <x v="6"/>
  </r>
  <r>
    <n v="3691"/>
    <s v="Most Dangerous Man in America (WEB DuBois) by Amiri  Baraka"/>
    <s v="World Premiere of last play written by Amiri Baraka"/>
    <n v="40000"/>
    <n v="51184"/>
    <n v="128"/>
    <x v="0"/>
    <s v="USD"/>
    <n v="1425272340"/>
    <n v="1421426929"/>
    <b v="0"/>
    <n v="274"/>
    <b v="1"/>
    <x v="6"/>
    <n v="186.8"/>
    <x v="0"/>
    <x v="1"/>
    <x v="6"/>
  </r>
  <r>
    <n v="3692"/>
    <s v="An Evening With Durang"/>
    <s v="Help us independently produce two great comedies by Christopher Durang."/>
    <n v="1000"/>
    <n v="1260"/>
    <n v="126"/>
    <x v="0"/>
    <s v="USD"/>
    <n v="1411084800"/>
    <n v="1410304179"/>
    <b v="0"/>
    <n v="17"/>
    <b v="1"/>
    <x v="6"/>
    <n v="74.12"/>
    <x v="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s v="GBP"/>
    <n v="1448922600"/>
    <n v="1446352529"/>
    <b v="0"/>
    <n v="14"/>
    <b v="1"/>
    <x v="6"/>
    <n v="30.71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D"/>
    <n v="1465178400"/>
    <n v="1461985967"/>
    <b v="0"/>
    <n v="60"/>
    <b v="1"/>
    <x v="6"/>
    <n v="62.67"/>
    <x v="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D"/>
    <n v="1421009610"/>
    <n v="1419281610"/>
    <b v="0"/>
    <n v="33"/>
    <b v="1"/>
    <x v="6"/>
    <n v="121.36"/>
    <x v="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s v="GBP"/>
    <n v="1423838916"/>
    <n v="1418654916"/>
    <b v="0"/>
    <n v="78"/>
    <b v="1"/>
    <x v="6"/>
    <n v="39.74"/>
    <x v="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s v="GBP"/>
    <n v="1462878648"/>
    <n v="1461064248"/>
    <b v="0"/>
    <n v="30"/>
    <b v="1"/>
    <x v="6"/>
    <n v="72"/>
    <x v="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D"/>
    <n v="1456946487"/>
    <n v="1454354487"/>
    <b v="0"/>
    <n v="136"/>
    <b v="1"/>
    <x v="6"/>
    <n v="40.630000000000003"/>
    <x v="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D"/>
    <n v="1413383216"/>
    <n v="1410791216"/>
    <b v="0"/>
    <n v="40"/>
    <b v="1"/>
    <x v="6"/>
    <n v="63"/>
    <x v="0"/>
    <x v="1"/>
    <x v="6"/>
  </r>
  <r>
    <n v="3700"/>
    <s v="Generations (Senior Project)"/>
    <s v="Help me produce the play I have written for my senior project!"/>
    <n v="500"/>
    <n v="606"/>
    <n v="121"/>
    <x v="0"/>
    <s v="USD"/>
    <n v="1412092800"/>
    <n v="1409493800"/>
    <b v="0"/>
    <n v="18"/>
    <b v="1"/>
    <x v="6"/>
    <n v="33.67"/>
    <x v="0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1"/>
    <s v="GBP"/>
    <n v="1433422793"/>
    <n v="1430830793"/>
    <b v="0"/>
    <n v="39"/>
    <b v="1"/>
    <x v="6"/>
    <n v="38.590000000000003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s v="GBP"/>
    <n v="1468191540"/>
    <n v="1464958484"/>
    <b v="0"/>
    <n v="21"/>
    <b v="1"/>
    <x v="6"/>
    <n v="155.94999999999999"/>
    <x v="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D"/>
    <n v="1471071540"/>
    <n v="1467720388"/>
    <b v="0"/>
    <n v="30"/>
    <b v="1"/>
    <x v="6"/>
    <n v="43.2"/>
    <x v="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s v="GBP"/>
    <n v="1464712394"/>
    <n v="1459528394"/>
    <b v="0"/>
    <n v="27"/>
    <b v="1"/>
    <x v="6"/>
    <n v="15.15"/>
    <x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D"/>
    <n v="1403546400"/>
    <n v="1401714114"/>
    <b v="0"/>
    <n v="35"/>
    <b v="1"/>
    <x v="6"/>
    <n v="83.57"/>
    <x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D"/>
    <n v="1410558949"/>
    <n v="1409262949"/>
    <b v="0"/>
    <n v="13"/>
    <b v="1"/>
    <x v="6"/>
    <n v="140"/>
    <x v="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D"/>
    <n v="1469165160"/>
    <n v="1467335378"/>
    <b v="0"/>
    <n v="23"/>
    <b v="1"/>
    <x v="6"/>
    <n v="80.87"/>
    <x v="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D"/>
    <n v="1404444286"/>
    <n v="1403234686"/>
    <b v="0"/>
    <n v="39"/>
    <b v="1"/>
    <x v="6"/>
    <n v="53.85"/>
    <x v="0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1"/>
    <s v="GBP"/>
    <n v="1403715546"/>
    <n v="1401123546"/>
    <b v="0"/>
    <n v="35"/>
    <b v="1"/>
    <x v="6"/>
    <n v="30.93"/>
    <x v="0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s v="USD"/>
    <n v="1428068988"/>
    <n v="1425908988"/>
    <b v="0"/>
    <n v="27"/>
    <b v="1"/>
    <x v="6"/>
    <n v="67.959999999999994"/>
    <x v="0"/>
    <x v="1"/>
    <x v="6"/>
  </r>
  <r>
    <n v="3711"/>
    <s v="The Youth Shakespeare Project 2014"/>
    <s v="Two teachers and twenty kids bring one of Shakespeare's plays to life!"/>
    <n v="500"/>
    <n v="570"/>
    <n v="114"/>
    <x v="0"/>
    <s v="USD"/>
    <n v="1402848000"/>
    <n v="1400606573"/>
    <b v="0"/>
    <n v="21"/>
    <b v="1"/>
    <x v="6"/>
    <n v="27.14"/>
    <x v="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D"/>
    <n v="1433055540"/>
    <n v="1431230867"/>
    <b v="0"/>
    <n v="104"/>
    <b v="1"/>
    <x v="6"/>
    <n v="110.87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D"/>
    <n v="1465062166"/>
    <n v="1463334166"/>
    <b v="0"/>
    <n v="19"/>
    <b v="1"/>
    <x v="6"/>
    <n v="106.84"/>
    <x v="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D"/>
    <n v="1432612740"/>
    <n v="1429881667"/>
    <b v="0"/>
    <n v="97"/>
    <b v="1"/>
    <x v="6"/>
    <n v="105.52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s v="GBP"/>
    <n v="1427806320"/>
    <n v="1422834819"/>
    <b v="0"/>
    <n v="27"/>
    <b v="1"/>
    <x v="6"/>
    <n v="132.96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D"/>
    <n v="1453411109"/>
    <n v="1450819109"/>
    <b v="0"/>
    <n v="24"/>
    <b v="1"/>
    <x v="6"/>
    <n v="51.92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s v="GBP"/>
    <n v="1431204449"/>
    <n v="1428526049"/>
    <b v="0"/>
    <n v="13"/>
    <b v="1"/>
    <x v="6"/>
    <n v="310"/>
    <x v="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1"/>
    <s v="GBP"/>
    <n v="1425057075"/>
    <n v="1422465075"/>
    <b v="0"/>
    <n v="46"/>
    <b v="1"/>
    <x v="6"/>
    <n v="26.02"/>
    <x v="0"/>
    <x v="1"/>
    <x v="6"/>
  </r>
  <r>
    <n v="3719"/>
    <s v="Corium"/>
    <s v="A new piece of physical theatre about love, regret and longing."/>
    <n v="200"/>
    <n v="420"/>
    <n v="210"/>
    <x v="1"/>
    <s v="GBP"/>
    <n v="1434994266"/>
    <n v="1432402266"/>
    <b v="0"/>
    <n v="4"/>
    <b v="1"/>
    <x v="6"/>
    <n v="105"/>
    <x v="0"/>
    <x v="1"/>
    <x v="6"/>
  </r>
  <r>
    <n v="3720"/>
    <s v="Lakotas and the American Theatre"/>
    <s v="Breaking the American Indian stereotype in the American Theatre."/>
    <n v="3300"/>
    <n v="3449"/>
    <n v="105"/>
    <x v="0"/>
    <s v="USD"/>
    <n v="1435881006"/>
    <n v="1433980206"/>
    <b v="0"/>
    <n v="40"/>
    <b v="1"/>
    <x v="6"/>
    <n v="86.23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D"/>
    <n v="1415230084"/>
    <n v="1413412084"/>
    <b v="0"/>
    <n v="44"/>
    <b v="1"/>
    <x v="6"/>
    <n v="114.55"/>
    <x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5"/>
    <s v="CAD"/>
    <n v="1455231540"/>
    <n v="1452614847"/>
    <b v="0"/>
    <n v="35"/>
    <b v="1"/>
    <x v="6"/>
    <n v="47.66"/>
    <x v="0"/>
    <x v="1"/>
    <x v="6"/>
  </r>
  <r>
    <n v="3723"/>
    <s v="Beauty and the Beast"/>
    <s v="Saltmine Theatre Company present Beauty and the Beast:"/>
    <n v="4500"/>
    <n v="4592"/>
    <n v="102"/>
    <x v="1"/>
    <s v="GBP"/>
    <n v="1417374262"/>
    <n v="1414778662"/>
    <b v="0"/>
    <n v="63"/>
    <b v="1"/>
    <x v="6"/>
    <n v="72.89"/>
    <x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s v="GBP"/>
    <n v="1462402800"/>
    <n v="1459856860"/>
    <b v="0"/>
    <n v="89"/>
    <b v="1"/>
    <x v="6"/>
    <n v="49.55"/>
    <x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s v="GBP"/>
    <n v="1455831000"/>
    <n v="1454366467"/>
    <b v="0"/>
    <n v="15"/>
    <b v="1"/>
    <x v="6"/>
    <n v="25.4"/>
    <x v="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D"/>
    <n v="1461963600"/>
    <n v="1459567371"/>
    <b v="0"/>
    <n v="46"/>
    <b v="1"/>
    <x v="6"/>
    <n v="62.59"/>
    <x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D"/>
    <n v="1476939300"/>
    <n v="1474273294"/>
    <b v="0"/>
    <n v="33"/>
    <b v="1"/>
    <x v="6"/>
    <n v="61.06"/>
    <x v="0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0"/>
    <s v="USD"/>
    <n v="1439957176"/>
    <n v="1437365176"/>
    <b v="0"/>
    <n v="31"/>
    <b v="0"/>
    <x v="6"/>
    <n v="60.06"/>
    <x v="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s v="USD"/>
    <n v="1427082912"/>
    <n v="1423198512"/>
    <b v="0"/>
    <n v="5"/>
    <b v="0"/>
    <x v="6"/>
    <n v="72.400000000000006"/>
    <x v="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s v="USD"/>
    <n v="1439828159"/>
    <n v="1437236159"/>
    <b v="0"/>
    <n v="1"/>
    <b v="0"/>
    <x v="6"/>
    <n v="100"/>
    <x v="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s v="USD"/>
    <n v="1420860180"/>
    <n v="1418234646"/>
    <b v="0"/>
    <n v="12"/>
    <b v="0"/>
    <x v="6"/>
    <n v="51.67"/>
    <x v="2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9"/>
    <s v="EUR"/>
    <n v="1422100800"/>
    <n v="1416932133"/>
    <b v="0"/>
    <n v="4"/>
    <b v="0"/>
    <x v="6"/>
    <n v="32.75"/>
    <x v="2"/>
    <x v="1"/>
    <x v="6"/>
  </r>
  <r>
    <n v="3733"/>
    <s v="laughter in the hood"/>
    <s v="want to donate tickets to residents who live in the community that cant afford the 35.00 price of ticket"/>
    <n v="1500"/>
    <n v="0"/>
    <n v="0"/>
    <x v="0"/>
    <s v="USD"/>
    <n v="1429396200"/>
    <n v="1428539708"/>
    <b v="0"/>
    <n v="0"/>
    <b v="0"/>
    <x v="6"/>
    <s v="N/A"/>
    <x v="2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s v="USD"/>
    <n v="1432589896"/>
    <n v="1427405896"/>
    <b v="0"/>
    <n v="7"/>
    <b v="0"/>
    <x v="6"/>
    <n v="61"/>
    <x v="2"/>
    <x v="1"/>
    <x v="6"/>
  </r>
  <r>
    <n v="3735"/>
    <s v="Women Beware Women"/>
    <s v="Young Actor's taking on a Jacobean tragedy. Family, betrayal, love, lust, sex and death."/>
    <n v="150"/>
    <n v="20"/>
    <n v="13"/>
    <x v="1"/>
    <s v="GBP"/>
    <n v="1432831089"/>
    <n v="1430239089"/>
    <b v="0"/>
    <n v="2"/>
    <b v="0"/>
    <x v="6"/>
    <n v="10"/>
    <x v="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P"/>
    <n v="1427133600"/>
    <n v="1423847093"/>
    <b v="0"/>
    <n v="1"/>
    <b v="0"/>
    <x v="6"/>
    <n v="10"/>
    <x v="2"/>
    <x v="1"/>
    <x v="6"/>
  </r>
  <r>
    <n v="3737"/>
    <s v="Measure For Measure"/>
    <s v="The ASU Theatre and Shakespeare Club presents Measure For Measure directed by Jordyn Ochser."/>
    <n v="700"/>
    <n v="150"/>
    <n v="21"/>
    <x v="0"/>
    <s v="USD"/>
    <n v="1447311540"/>
    <n v="1445358903"/>
    <b v="0"/>
    <n v="4"/>
    <b v="0"/>
    <x v="6"/>
    <n v="37.5"/>
    <x v="2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1"/>
    <s v="GBP"/>
    <n v="1405461600"/>
    <n v="1403562705"/>
    <b v="0"/>
    <n v="6"/>
    <b v="0"/>
    <x v="6"/>
    <n v="45"/>
    <x v="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P"/>
    <n v="1468752468"/>
    <n v="1467024468"/>
    <b v="0"/>
    <n v="8"/>
    <b v="0"/>
    <x v="6"/>
    <n v="100.63"/>
    <x v="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s v="USD"/>
    <n v="1407808438"/>
    <n v="1405217355"/>
    <b v="0"/>
    <n v="14"/>
    <b v="0"/>
    <x v="6"/>
    <n v="25.57"/>
    <x v="2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0"/>
    <s v="USD"/>
    <n v="1450389950"/>
    <n v="1447797950"/>
    <b v="0"/>
    <n v="0"/>
    <b v="0"/>
    <x v="6"/>
    <s v="N/A"/>
    <x v="2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s v="USD"/>
    <n v="1409980144"/>
    <n v="1407388144"/>
    <b v="0"/>
    <n v="4"/>
    <b v="0"/>
    <x v="6"/>
    <n v="25"/>
    <x v="2"/>
    <x v="1"/>
    <x v="6"/>
  </r>
  <r>
    <n v="3743"/>
    <s v="Down the Mississippi"/>
    <s v="I'm taking the Adventures of Huckleberry Finn puppet show down the Mississippi River!"/>
    <n v="2200"/>
    <n v="0"/>
    <n v="0"/>
    <x v="0"/>
    <s v="USD"/>
    <n v="1404406964"/>
    <n v="1401814964"/>
    <b v="0"/>
    <n v="0"/>
    <b v="0"/>
    <x v="6"/>
    <s v="N/A"/>
    <x v="2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s v="USD"/>
    <n v="1404532740"/>
    <n v="1401823952"/>
    <b v="0"/>
    <n v="0"/>
    <b v="0"/>
    <x v="6"/>
    <s v="N/A"/>
    <x v="2"/>
    <x v="1"/>
    <x v="6"/>
  </r>
  <r>
    <n v="3745"/>
    <s v="Tyke Theatre Web Show"/>
    <s v="Tyke wants to expand her puppet theater show to weekly online web shows and is looking for backers."/>
    <n v="100"/>
    <n v="10"/>
    <n v="10"/>
    <x v="0"/>
    <s v="USD"/>
    <n v="1407689102"/>
    <n v="1405097102"/>
    <b v="0"/>
    <n v="1"/>
    <b v="0"/>
    <x v="6"/>
    <n v="10"/>
    <x v="2"/>
    <x v="1"/>
    <x v="6"/>
  </r>
  <r>
    <n v="3746"/>
    <s v="Stage Play Production - &quot;I Love You to Death&quot;"/>
    <s v="Generational curses CAN be broken...right?"/>
    <n v="8500"/>
    <n v="202"/>
    <n v="2"/>
    <x v="0"/>
    <s v="USD"/>
    <n v="1475918439"/>
    <n v="1473326439"/>
    <b v="0"/>
    <n v="1"/>
    <b v="0"/>
    <x v="6"/>
    <n v="202"/>
    <x v="2"/>
    <x v="1"/>
    <x v="6"/>
  </r>
  <r>
    <n v="3747"/>
    <s v="Counting Stars"/>
    <s v="The world premiere of an astonishing new play by acclaimed writer Atiha Sen Gupta."/>
    <n v="2500"/>
    <n v="25"/>
    <n v="1"/>
    <x v="1"/>
    <s v="GBP"/>
    <n v="1436137140"/>
    <n v="1433833896"/>
    <b v="0"/>
    <n v="1"/>
    <b v="0"/>
    <x v="6"/>
    <n v="25"/>
    <x v="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D"/>
    <n v="1455602340"/>
    <n v="1453827436"/>
    <b v="0"/>
    <n v="52"/>
    <b v="1"/>
    <x v="40"/>
    <n v="99.54"/>
    <x v="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D"/>
    <n v="1461902340"/>
    <n v="1459220588"/>
    <b v="0"/>
    <n v="7"/>
    <b v="1"/>
    <x v="40"/>
    <n v="75"/>
    <x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D"/>
    <n v="1423555140"/>
    <n v="1421105608"/>
    <b v="0"/>
    <n v="28"/>
    <b v="1"/>
    <x v="40"/>
    <n v="215.25"/>
    <x v="0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s v="USD"/>
    <n v="1459641073"/>
    <n v="1454460673"/>
    <b v="0"/>
    <n v="11"/>
    <b v="1"/>
    <x v="40"/>
    <n v="120.55"/>
    <x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s v="GBP"/>
    <n v="1476651600"/>
    <n v="1473189335"/>
    <b v="0"/>
    <n v="15"/>
    <b v="1"/>
    <x v="40"/>
    <n v="37.67"/>
    <x v="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D"/>
    <n v="1433289600"/>
    <n v="1430768800"/>
    <b v="0"/>
    <n v="30"/>
    <b v="1"/>
    <x v="40"/>
    <n v="172.23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D"/>
    <n v="1406350740"/>
    <n v="1403125737"/>
    <b v="0"/>
    <n v="27"/>
    <b v="1"/>
    <x v="40"/>
    <n v="111.11"/>
    <x v="0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1"/>
    <s v="GBP"/>
    <n v="1460753307"/>
    <n v="1458161307"/>
    <b v="0"/>
    <n v="28"/>
    <b v="1"/>
    <x v="40"/>
    <n v="25.46"/>
    <x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D"/>
    <n v="1402515198"/>
    <n v="1399923198"/>
    <b v="0"/>
    <n v="17"/>
    <b v="1"/>
    <x v="40"/>
    <n v="267.64999999999998"/>
    <x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D"/>
    <n v="1417465515"/>
    <n v="1415737515"/>
    <b v="0"/>
    <n v="50"/>
    <b v="1"/>
    <x v="40"/>
    <n v="75.959999999999994"/>
    <x v="0"/>
    <x v="1"/>
    <x v="40"/>
  </r>
  <r>
    <n v="3758"/>
    <s v="Luigi's Ladies"/>
    <s v="LUIGI'S LADIES: an original one-woman musical comedy"/>
    <n v="1500"/>
    <n v="1535"/>
    <n v="102"/>
    <x v="0"/>
    <s v="USD"/>
    <n v="1400475600"/>
    <n v="1397819938"/>
    <b v="0"/>
    <n v="26"/>
    <b v="1"/>
    <x v="40"/>
    <n v="59.04"/>
    <x v="0"/>
    <x v="1"/>
    <x v="40"/>
  </r>
  <r>
    <n v="3759"/>
    <s v="Pared Down Productions"/>
    <s v="A production company specializing in small-scale musicals"/>
    <n v="4000"/>
    <n v="4409.7700000000004"/>
    <n v="110"/>
    <x v="0"/>
    <s v="USD"/>
    <n v="1440556553"/>
    <n v="1435372553"/>
    <b v="0"/>
    <n v="88"/>
    <b v="1"/>
    <x v="40"/>
    <n v="50.11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D"/>
    <n v="1399293386"/>
    <n v="1397133386"/>
    <b v="0"/>
    <n v="91"/>
    <b v="1"/>
    <x v="40"/>
    <n v="55.5"/>
    <x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s v="GBP"/>
    <n v="1439247600"/>
    <n v="1434625937"/>
    <b v="0"/>
    <n v="3"/>
    <b v="1"/>
    <x v="40"/>
    <n v="166.67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s v="GBP"/>
    <n v="1438543889"/>
    <n v="1436383889"/>
    <b v="0"/>
    <n v="28"/>
    <b v="1"/>
    <x v="40"/>
    <n v="47.43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s v="USD"/>
    <n v="1427907626"/>
    <n v="1425319226"/>
    <b v="0"/>
    <n v="77"/>
    <b v="1"/>
    <x v="40"/>
    <n v="64.94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D"/>
    <n v="1464482160"/>
    <n v="1462824832"/>
    <b v="0"/>
    <n v="27"/>
    <b v="1"/>
    <x v="40"/>
    <n v="55.56"/>
    <x v="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D"/>
    <n v="1406745482"/>
    <n v="1404153482"/>
    <b v="0"/>
    <n v="107"/>
    <b v="1"/>
    <x v="40"/>
    <n v="74.22"/>
    <x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D"/>
    <n v="1404360045"/>
    <n v="1401336045"/>
    <b v="0"/>
    <n v="96"/>
    <b v="1"/>
    <x v="40"/>
    <n v="106.93"/>
    <x v="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D"/>
    <n v="1425185940"/>
    <n v="1423960097"/>
    <b v="0"/>
    <n v="56"/>
    <b v="1"/>
    <x v="40"/>
    <n v="41.7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D"/>
    <n v="1402594090"/>
    <n v="1400002090"/>
    <b v="0"/>
    <n v="58"/>
    <b v="1"/>
    <x v="40"/>
    <n v="74.239999999999995"/>
    <x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D"/>
    <n v="1460730079"/>
    <n v="1458138079"/>
    <b v="0"/>
    <n v="15"/>
    <b v="1"/>
    <x v="40"/>
    <n v="73.33"/>
    <x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s v="GBP"/>
    <n v="1434234010"/>
    <n v="1431642010"/>
    <b v="0"/>
    <n v="20"/>
    <b v="1"/>
    <x v="40"/>
    <n v="100"/>
    <x v="0"/>
    <x v="1"/>
    <x v="40"/>
  </r>
  <r>
    <n v="3771"/>
    <s v="COME OUT SWINGIN'!"/>
    <s v="I would like to make a demo recording of six songs from COME OUT SWINGIN'!"/>
    <n v="1000"/>
    <n v="1460"/>
    <n v="146"/>
    <x v="0"/>
    <s v="USD"/>
    <n v="1463529600"/>
    <n v="1462307652"/>
    <b v="0"/>
    <n v="38"/>
    <b v="1"/>
    <x v="40"/>
    <n v="38.42"/>
    <x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D"/>
    <n v="1480399200"/>
    <n v="1478616506"/>
    <b v="0"/>
    <n v="33"/>
    <b v="1"/>
    <x v="40"/>
    <n v="166.97"/>
    <x v="0"/>
    <x v="1"/>
    <x v="40"/>
  </r>
  <r>
    <n v="3773"/>
    <s v="Dundee: A Hip-Hopera"/>
    <s v="A dramatic hip-hopera, inspired from monologues written by the performers."/>
    <n v="5000"/>
    <n v="5410"/>
    <n v="108"/>
    <x v="0"/>
    <s v="USD"/>
    <n v="1479175680"/>
    <n v="1476317247"/>
    <b v="0"/>
    <n v="57"/>
    <b v="1"/>
    <x v="40"/>
    <n v="94.91"/>
    <x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5"/>
    <s v="CAD"/>
    <n v="1428606055"/>
    <n v="1427223655"/>
    <b v="0"/>
    <n v="25"/>
    <b v="1"/>
    <x v="40"/>
    <n v="100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D"/>
    <n v="1428552000"/>
    <n v="1426199843"/>
    <b v="0"/>
    <n v="14"/>
    <b v="1"/>
    <x v="40"/>
    <n v="143.21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D"/>
    <n v="1406854800"/>
    <n v="1403599778"/>
    <b v="0"/>
    <n v="94"/>
    <b v="1"/>
    <x v="40"/>
    <n v="90.82"/>
    <x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D"/>
    <n v="1411790400"/>
    <n v="1409884821"/>
    <b v="0"/>
    <n v="59"/>
    <b v="1"/>
    <x v="40"/>
    <n v="48.54"/>
    <x v="0"/>
    <x v="1"/>
    <x v="40"/>
  </r>
  <r>
    <n v="3778"/>
    <s v="Give a Puppet a Hand"/>
    <s v="Sponsor an AVENUE Q puppet for The Barn Players April 2015 production."/>
    <n v="2400"/>
    <n v="2521"/>
    <n v="105"/>
    <x v="0"/>
    <s v="USD"/>
    <n v="1423942780"/>
    <n v="1418758780"/>
    <b v="0"/>
    <n v="36"/>
    <b v="1"/>
    <x v="40"/>
    <n v="70.03"/>
    <x v="0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s v="USD"/>
    <n v="1459010340"/>
    <n v="1456421940"/>
    <b v="0"/>
    <n v="115"/>
    <b v="1"/>
    <x v="40"/>
    <n v="135.63"/>
    <x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D"/>
    <n v="1436817960"/>
    <n v="1433999785"/>
    <b v="0"/>
    <n v="30"/>
    <b v="1"/>
    <x v="40"/>
    <n v="100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D"/>
    <n v="1410210685"/>
    <n v="1408050685"/>
    <b v="0"/>
    <n v="52"/>
    <b v="1"/>
    <x v="40"/>
    <n v="94.9"/>
    <x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s v="GBP"/>
    <n v="1469401200"/>
    <n v="1466887297"/>
    <b v="0"/>
    <n v="27"/>
    <b v="1"/>
    <x v="40"/>
    <n v="75.37"/>
    <x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D"/>
    <n v="1458057600"/>
    <n v="1455938520"/>
    <b v="0"/>
    <n v="24"/>
    <b v="1"/>
    <x v="40"/>
    <n v="64.459999999999994"/>
    <x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5"/>
    <s v="CAD"/>
    <n v="1468193532"/>
    <n v="1465601532"/>
    <b v="0"/>
    <n v="10"/>
    <b v="1"/>
    <x v="40"/>
    <n v="115"/>
    <x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s v="GBP"/>
    <n v="1470132180"/>
    <n v="1467040769"/>
    <b v="0"/>
    <n v="30"/>
    <b v="1"/>
    <x v="40"/>
    <n v="100.5"/>
    <x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D"/>
    <n v="1464310475"/>
    <n v="1461718475"/>
    <b v="0"/>
    <n v="71"/>
    <b v="1"/>
    <x v="40"/>
    <n v="93.77"/>
    <x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D"/>
    <n v="1436587140"/>
    <n v="1434113406"/>
    <b v="0"/>
    <n v="10"/>
    <b v="1"/>
    <x v="40"/>
    <n v="35.1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s v="USD"/>
    <n v="1450887480"/>
    <n v="1448469719"/>
    <b v="0"/>
    <n v="1"/>
    <b v="0"/>
    <x v="40"/>
    <n v="500"/>
    <x v="2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P"/>
    <n v="1434395418"/>
    <n v="1431630618"/>
    <b v="0"/>
    <n v="4"/>
    <b v="0"/>
    <x v="40"/>
    <n v="29"/>
    <x v="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s v="USD"/>
    <n v="1479834023"/>
    <n v="1477238423"/>
    <b v="0"/>
    <n v="0"/>
    <b v="0"/>
    <x v="40"/>
    <s v="N/A"/>
    <x v="2"/>
    <x v="1"/>
    <x v="40"/>
  </r>
  <r>
    <n v="3791"/>
    <s v="Spin! at The Cumming Playhouse"/>
    <s v="Spin! is an original musical comedy-drama presented by Blue Palm Productions."/>
    <n v="1500"/>
    <n v="0"/>
    <n v="0"/>
    <x v="0"/>
    <s v="USD"/>
    <n v="1404664592"/>
    <n v="1399480592"/>
    <b v="0"/>
    <n v="0"/>
    <b v="0"/>
    <x v="40"/>
    <s v="N/A"/>
    <x v="2"/>
    <x v="1"/>
    <x v="40"/>
  </r>
  <r>
    <n v="3792"/>
    <s v="BorikÃ©n: The Show"/>
    <s v="A cultural and historic journey through Puerto Rico's music and dance!"/>
    <n v="12500"/>
    <n v="35"/>
    <n v="0"/>
    <x v="0"/>
    <s v="USD"/>
    <n v="1436957022"/>
    <n v="1434365022"/>
    <b v="0"/>
    <n v="2"/>
    <b v="0"/>
    <x v="40"/>
    <n v="17.5"/>
    <x v="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s v="USD"/>
    <n v="1418769129"/>
    <n v="1416954729"/>
    <b v="0"/>
    <n v="24"/>
    <b v="0"/>
    <x v="40"/>
    <n v="174"/>
    <x v="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P"/>
    <n v="1433685354"/>
    <n v="1431093354"/>
    <b v="0"/>
    <n v="1"/>
    <b v="0"/>
    <x v="40"/>
    <n v="50"/>
    <x v="2"/>
    <x v="1"/>
    <x v="40"/>
  </r>
  <r>
    <n v="3795"/>
    <s v="Duodeca"/>
    <s v="Poppin Productions are currently entering the development stage of their very first production -  &quot;Duodeca&quot;."/>
    <n v="600"/>
    <n v="10"/>
    <n v="2"/>
    <x v="1"/>
    <s v="GBP"/>
    <n v="1440801000"/>
    <n v="1437042490"/>
    <b v="0"/>
    <n v="2"/>
    <b v="0"/>
    <x v="40"/>
    <n v="5"/>
    <x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s v="USD"/>
    <n v="1484354556"/>
    <n v="1479170556"/>
    <b v="0"/>
    <n v="1"/>
    <b v="0"/>
    <x v="40"/>
    <n v="1"/>
    <x v="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s v="USD"/>
    <n v="1429564165"/>
    <n v="1426972165"/>
    <b v="0"/>
    <n v="37"/>
    <b v="0"/>
    <x v="40"/>
    <n v="145.41"/>
    <x v="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s v="USD"/>
    <n v="1407691248"/>
    <n v="1405099248"/>
    <b v="0"/>
    <n v="5"/>
    <b v="0"/>
    <x v="40"/>
    <n v="205"/>
    <x v="2"/>
    <x v="1"/>
    <x v="40"/>
  </r>
  <r>
    <n v="3799"/>
    <s v="A Story Once Told"/>
    <s v="An original musical on it's way to the stage in Minneapolis, MN. Feel free to ask any questions."/>
    <n v="10000"/>
    <n v="402"/>
    <n v="4"/>
    <x v="0"/>
    <s v="USD"/>
    <n v="1457734843"/>
    <n v="1455142843"/>
    <b v="0"/>
    <n v="4"/>
    <b v="0"/>
    <x v="40"/>
    <n v="100.5"/>
    <x v="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s v="USD"/>
    <n v="1420952340"/>
    <n v="1418146883"/>
    <b v="0"/>
    <n v="16"/>
    <b v="0"/>
    <x v="40"/>
    <n v="55.06"/>
    <x v="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s v="USD"/>
    <n v="1420215216"/>
    <n v="1417536816"/>
    <b v="0"/>
    <n v="9"/>
    <b v="0"/>
    <x v="40"/>
    <n v="47.33"/>
    <x v="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s v="USD"/>
    <n v="1445482906"/>
    <n v="1442890906"/>
    <b v="0"/>
    <n v="0"/>
    <b v="0"/>
    <x v="40"/>
    <s v="N/A"/>
    <x v="2"/>
    <x v="1"/>
    <x v="40"/>
  </r>
  <r>
    <n v="3803"/>
    <s v="Benjamin Button the Musical Concept Album"/>
    <s v="A fully orchestrated concept album of Benjamin Button the Musical!"/>
    <n v="12000"/>
    <n v="2358"/>
    <n v="20"/>
    <x v="0"/>
    <s v="USD"/>
    <n v="1457133568"/>
    <n v="1454541568"/>
    <b v="0"/>
    <n v="40"/>
    <b v="0"/>
    <x v="40"/>
    <n v="58.95"/>
    <x v="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s v="USD"/>
    <n v="1469948400"/>
    <n v="1465172024"/>
    <b v="0"/>
    <n v="0"/>
    <b v="0"/>
    <x v="40"/>
    <s v="N/A"/>
    <x v="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s v="USD"/>
    <n v="1411852640"/>
    <n v="1406668640"/>
    <b v="0"/>
    <n v="2"/>
    <b v="0"/>
    <x v="40"/>
    <n v="1.5"/>
    <x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D"/>
    <n v="1404022381"/>
    <n v="1402294381"/>
    <b v="0"/>
    <n v="1"/>
    <b v="0"/>
    <x v="40"/>
    <n v="5"/>
    <x v="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s v="USD"/>
    <n v="1428097739"/>
    <n v="1427492939"/>
    <b v="0"/>
    <n v="9"/>
    <b v="0"/>
    <x v="40"/>
    <n v="50.56"/>
    <x v="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s v="GBP"/>
    <n v="1429955619"/>
    <n v="1424775219"/>
    <b v="0"/>
    <n v="24"/>
    <b v="1"/>
    <x v="6"/>
    <n v="41.67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s v="GBP"/>
    <n v="1406761200"/>
    <n v="1402403907"/>
    <b v="0"/>
    <n v="38"/>
    <b v="1"/>
    <x v="6"/>
    <n v="53.29"/>
    <x v="0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D"/>
    <n v="1426965758"/>
    <n v="1424377358"/>
    <b v="0"/>
    <n v="26"/>
    <b v="1"/>
    <x v="6"/>
    <n v="70.23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1"/>
    <s v="GBP"/>
    <n v="1464692400"/>
    <n v="1461769373"/>
    <b v="0"/>
    <n v="19"/>
    <b v="1"/>
    <x v="6"/>
    <n v="43.42"/>
    <x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5"/>
    <s v="CAD"/>
    <n v="1433131140"/>
    <n v="1429120908"/>
    <b v="0"/>
    <n v="11"/>
    <b v="1"/>
    <x v="6"/>
    <n v="199.18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D"/>
    <n v="1465940580"/>
    <n v="1462603021"/>
    <b v="0"/>
    <n v="27"/>
    <b v="1"/>
    <x v="6"/>
    <n v="78.52"/>
    <x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D"/>
    <n v="1427860740"/>
    <n v="1424727712"/>
    <b v="0"/>
    <n v="34"/>
    <b v="1"/>
    <x v="6"/>
    <n v="61.82"/>
    <x v="0"/>
    <x v="1"/>
    <x v="6"/>
  </r>
  <r>
    <n v="3815"/>
    <s v="The Canterbury Shakespeare Festival - first season"/>
    <s v="Come and help us make the Canterbury Shakespeare Festival a reality"/>
    <n v="1000"/>
    <n v="1000.01"/>
    <n v="100"/>
    <x v="1"/>
    <s v="GBP"/>
    <n v="1440111600"/>
    <n v="1437545657"/>
    <b v="0"/>
    <n v="20"/>
    <b v="1"/>
    <x v="6"/>
    <n v="50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D"/>
    <n v="1405614823"/>
    <n v="1403022823"/>
    <b v="0"/>
    <n v="37"/>
    <b v="1"/>
    <x v="6"/>
    <n v="48.34"/>
    <x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D"/>
    <n v="1445659140"/>
    <n v="1444236216"/>
    <b v="0"/>
    <n v="20"/>
    <b v="1"/>
    <x v="6"/>
    <n v="107.25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D"/>
    <n v="1426187582"/>
    <n v="1423599182"/>
    <b v="0"/>
    <n v="10"/>
    <b v="1"/>
    <x v="6"/>
    <n v="57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D"/>
    <n v="1437166920"/>
    <n v="1435554104"/>
    <b v="0"/>
    <n v="26"/>
    <b v="1"/>
    <x v="6"/>
    <n v="40.92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1"/>
    <s v="GBP"/>
    <n v="1436110717"/>
    <n v="1433518717"/>
    <b v="0"/>
    <n v="20"/>
    <b v="1"/>
    <x v="6"/>
    <n v="21.5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D"/>
    <n v="1451881207"/>
    <n v="1449116407"/>
    <b v="0"/>
    <n v="46"/>
    <b v="1"/>
    <x v="6"/>
    <n v="79.540000000000006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2"/>
    <s v="EUR"/>
    <n v="1453244340"/>
    <n v="1448136417"/>
    <b v="0"/>
    <n v="76"/>
    <b v="1"/>
    <x v="6"/>
    <n v="72.38"/>
    <x v="0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s v="USD"/>
    <n v="1437364740"/>
    <n v="1434405044"/>
    <b v="0"/>
    <n v="41"/>
    <b v="1"/>
    <x v="6"/>
    <n v="64.63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s v="GBP"/>
    <n v="1470058860"/>
    <n v="1469026903"/>
    <b v="0"/>
    <n v="7"/>
    <b v="1"/>
    <x v="6"/>
    <n v="38.57"/>
    <x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D"/>
    <n v="1434505214"/>
    <n v="1432690814"/>
    <b v="0"/>
    <n v="49"/>
    <b v="1"/>
    <x v="6"/>
    <n v="107.57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1"/>
    <s v="GBP"/>
    <n v="1430993394"/>
    <n v="1428401394"/>
    <b v="0"/>
    <n v="26"/>
    <b v="1"/>
    <x v="6"/>
    <n v="27.5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s v="GBP"/>
    <n v="1427414400"/>
    <n v="1422656201"/>
    <b v="0"/>
    <n v="65"/>
    <b v="1"/>
    <x v="6"/>
    <n v="70.459999999999994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D"/>
    <n v="1420033187"/>
    <n v="1414845587"/>
    <b v="0"/>
    <n v="28"/>
    <b v="1"/>
    <x v="6"/>
    <n v="178.57"/>
    <x v="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D"/>
    <n v="1472676371"/>
    <n v="1470948371"/>
    <b v="0"/>
    <n v="8"/>
    <b v="1"/>
    <x v="6"/>
    <n v="62.63"/>
    <x v="0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s v="USD"/>
    <n v="1464371211"/>
    <n v="1463161611"/>
    <b v="0"/>
    <n v="3"/>
    <b v="1"/>
    <x v="6"/>
    <n v="75"/>
    <x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D"/>
    <n v="1415222545"/>
    <n v="1413404545"/>
    <b v="0"/>
    <n v="9"/>
    <b v="1"/>
    <x v="6"/>
    <n v="58.9"/>
    <x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D"/>
    <n v="1455936335"/>
    <n v="1452048335"/>
    <b v="0"/>
    <n v="9"/>
    <b v="1"/>
    <x v="6"/>
    <n v="139.56"/>
    <x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5"/>
    <s v="CAD"/>
    <n v="1417460940"/>
    <n v="1416516972"/>
    <b v="0"/>
    <n v="20"/>
    <b v="1"/>
    <x v="6"/>
    <n v="70"/>
    <x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s v="GBP"/>
    <n v="1434624067"/>
    <n v="1432032067"/>
    <b v="0"/>
    <n v="57"/>
    <b v="1"/>
    <x v="6"/>
    <n v="57.39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s v="GBP"/>
    <n v="1461278208"/>
    <n v="1459463808"/>
    <b v="0"/>
    <n v="8"/>
    <b v="1"/>
    <x v="6"/>
    <n v="40"/>
    <x v="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D"/>
    <n v="1470197340"/>
    <n v="1467497652"/>
    <b v="0"/>
    <n v="14"/>
    <b v="1"/>
    <x v="6"/>
    <n v="64.290000000000006"/>
    <x v="0"/>
    <x v="1"/>
    <x v="6"/>
  </r>
  <r>
    <n v="3837"/>
    <s v="Farcical Elements Presents Boeing-Boeing"/>
    <s v="A high-flying French farce with the thrust of a well-tuned jet engine"/>
    <n v="2000"/>
    <n v="2042"/>
    <n v="102"/>
    <x v="1"/>
    <s v="GBP"/>
    <n v="1435947758"/>
    <n v="1432837358"/>
    <b v="0"/>
    <n v="17"/>
    <b v="1"/>
    <x v="6"/>
    <n v="120.12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1"/>
    <s v="SEK"/>
    <n v="1432314209"/>
    <n v="1429722209"/>
    <b v="0"/>
    <n v="100"/>
    <b v="1"/>
    <x v="6"/>
    <n v="1008.24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D"/>
    <n v="1438226724"/>
    <n v="1433042724"/>
    <b v="0"/>
    <n v="32"/>
    <b v="1"/>
    <x v="6"/>
    <n v="63.28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1"/>
    <s v="GBP"/>
    <n v="1459180229"/>
    <n v="1457023829"/>
    <b v="0"/>
    <n v="3"/>
    <b v="1"/>
    <x v="6"/>
    <n v="21.67"/>
    <x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s v="USD"/>
    <n v="1405882287"/>
    <n v="1400698287"/>
    <b v="1"/>
    <n v="34"/>
    <b v="0"/>
    <x v="6"/>
    <n v="25.65"/>
    <x v="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P"/>
    <n v="1399809052"/>
    <n v="1397217052"/>
    <b v="1"/>
    <n v="23"/>
    <b v="0"/>
    <x v="6"/>
    <n v="47.7"/>
    <x v="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s v="USD"/>
    <n v="1401587064"/>
    <n v="1399427064"/>
    <b v="1"/>
    <n v="19"/>
    <b v="0"/>
    <x v="6"/>
    <n v="56.05"/>
    <x v="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s v="USD"/>
    <n v="1401778740"/>
    <n v="1399474134"/>
    <b v="1"/>
    <n v="50"/>
    <b v="0"/>
    <x v="6"/>
    <n v="81.319999999999993"/>
    <x v="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s v="USD"/>
    <n v="1443711774"/>
    <n v="1441119774"/>
    <b v="1"/>
    <n v="12"/>
    <b v="0"/>
    <x v="6"/>
    <n v="70.17"/>
    <x v="2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0"/>
    <s v="USD"/>
    <n v="1412405940"/>
    <n v="1409721542"/>
    <b v="1"/>
    <n v="8"/>
    <b v="0"/>
    <x v="6"/>
    <n v="23.63"/>
    <x v="2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0"/>
    <s v="USD"/>
    <n v="1437283391"/>
    <n v="1433395391"/>
    <b v="1"/>
    <n v="9"/>
    <b v="0"/>
    <x v="6"/>
    <n v="188.56"/>
    <x v="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s v="USD"/>
    <n v="1445196989"/>
    <n v="1442604989"/>
    <b v="1"/>
    <n v="43"/>
    <b v="0"/>
    <x v="6"/>
    <n v="49.51"/>
    <x v="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2"/>
    <s v="EUR"/>
    <n v="1434047084"/>
    <n v="1431455084"/>
    <b v="1"/>
    <n v="28"/>
    <b v="0"/>
    <x v="6"/>
    <n v="75.459999999999994"/>
    <x v="2"/>
    <x v="1"/>
    <x v="6"/>
  </r>
  <r>
    <n v="3850"/>
    <s v="The Vagina Monologues 2015"/>
    <s v="V-Day is a global activist movement to end violence against women and girls."/>
    <n v="1000"/>
    <n v="38"/>
    <n v="4"/>
    <x v="0"/>
    <s v="USD"/>
    <n v="1420081143"/>
    <n v="1417489143"/>
    <b v="1"/>
    <n v="4"/>
    <b v="0"/>
    <x v="6"/>
    <n v="9.5"/>
    <x v="2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1"/>
    <s v="GBP"/>
    <n v="1437129179"/>
    <n v="1434537179"/>
    <b v="1"/>
    <n v="24"/>
    <b v="0"/>
    <x v="6"/>
    <n v="35.5"/>
    <x v="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s v="USD"/>
    <n v="1427427276"/>
    <n v="1425270876"/>
    <b v="0"/>
    <n v="2"/>
    <b v="0"/>
    <x v="6"/>
    <n v="10"/>
    <x v="2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0"/>
    <s v="USD"/>
    <n v="1409602178"/>
    <n v="1406578178"/>
    <b v="0"/>
    <n v="2"/>
    <b v="0"/>
    <x v="6"/>
    <n v="13"/>
    <x v="2"/>
    <x v="1"/>
    <x v="6"/>
  </r>
  <r>
    <n v="3854"/>
    <s v="The Case Of Soghomon Tehlirian"/>
    <s v="A play dedicated to the 100th anniversary of the Armenian Genocide."/>
    <n v="11000"/>
    <n v="1788"/>
    <n v="16"/>
    <x v="0"/>
    <s v="USD"/>
    <n v="1431206058"/>
    <n v="1428614058"/>
    <b v="0"/>
    <n v="20"/>
    <b v="0"/>
    <x v="6"/>
    <n v="89.4"/>
    <x v="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s v="USD"/>
    <n v="1427408271"/>
    <n v="1424819871"/>
    <b v="0"/>
    <n v="1"/>
    <b v="0"/>
    <x v="6"/>
    <n v="25"/>
    <x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s v="USD"/>
    <n v="1425833403"/>
    <n v="1423245003"/>
    <b v="0"/>
    <n v="1"/>
    <b v="0"/>
    <x v="6"/>
    <n v="1"/>
    <x v="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s v="USD"/>
    <n v="1406913120"/>
    <n v="1404927690"/>
    <b v="0"/>
    <n v="4"/>
    <b v="0"/>
    <x v="6"/>
    <n v="65"/>
    <x v="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P"/>
    <n v="1432328400"/>
    <n v="1430734844"/>
    <b v="0"/>
    <n v="1"/>
    <b v="0"/>
    <x v="6"/>
    <n v="10"/>
    <x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0"/>
    <s v="USD"/>
    <n v="1403730000"/>
    <n v="1401485207"/>
    <b v="0"/>
    <n v="1"/>
    <b v="0"/>
    <x v="6"/>
    <n v="1"/>
    <x v="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s v="USD"/>
    <n v="1407858710"/>
    <n v="1405266710"/>
    <b v="0"/>
    <n v="13"/>
    <b v="0"/>
    <x v="6"/>
    <n v="81.540000000000006"/>
    <x v="2"/>
    <x v="1"/>
    <x v="6"/>
  </r>
  <r>
    <n v="3861"/>
    <s v="READY OR NOT HERE I COME"/>
    <s v="THE COMING OF THE LORD!"/>
    <n v="2000"/>
    <n v="100"/>
    <n v="5"/>
    <x v="0"/>
    <s v="USD"/>
    <n v="1415828820"/>
    <n v="1412258977"/>
    <b v="0"/>
    <n v="1"/>
    <b v="0"/>
    <x v="6"/>
    <n v="100"/>
    <x v="2"/>
    <x v="1"/>
    <x v="6"/>
  </r>
  <r>
    <n v="3862"/>
    <s v="The Container Play"/>
    <s v="The hit immersive theatre experience of England comes to Corpus Christi!"/>
    <n v="7500"/>
    <n v="1"/>
    <n v="0"/>
    <x v="0"/>
    <s v="USD"/>
    <n v="1473699540"/>
    <n v="1472451356"/>
    <b v="0"/>
    <n v="1"/>
    <b v="0"/>
    <x v="6"/>
    <n v="1"/>
    <x v="2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0"/>
    <s v="USD"/>
    <n v="1446739905"/>
    <n v="1441552305"/>
    <b v="0"/>
    <n v="0"/>
    <b v="0"/>
    <x v="6"/>
    <s v="N/A"/>
    <x v="2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s v="USD"/>
    <n v="1447799054"/>
    <n v="1445203454"/>
    <b v="0"/>
    <n v="3"/>
    <b v="0"/>
    <x v="6"/>
    <n v="20"/>
    <x v="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5"/>
    <s v="CAD"/>
    <n v="1409376600"/>
    <n v="1405957098"/>
    <b v="0"/>
    <n v="14"/>
    <b v="0"/>
    <x v="6"/>
    <n v="46.43"/>
    <x v="2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0"/>
    <s v="USD"/>
    <n v="1458703740"/>
    <n v="1454453021"/>
    <b v="0"/>
    <n v="2"/>
    <b v="0"/>
    <x v="6"/>
    <n v="5.5"/>
    <x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s v="USD"/>
    <n v="1466278339"/>
    <n v="1463686339"/>
    <b v="0"/>
    <n v="5"/>
    <b v="0"/>
    <x v="6"/>
    <n v="50.2"/>
    <x v="2"/>
    <x v="1"/>
    <x v="6"/>
  </r>
  <r>
    <n v="3868"/>
    <s v="1000 words (Canceled)"/>
    <s v="New collection of music by Scott Evan Davis!"/>
    <n v="5000"/>
    <n v="10"/>
    <n v="0"/>
    <x v="1"/>
    <s v="GBP"/>
    <n v="1410191405"/>
    <n v="1408031405"/>
    <b v="0"/>
    <n v="1"/>
    <b v="0"/>
    <x v="40"/>
    <n v="10"/>
    <x v="1"/>
    <x v="1"/>
    <x v="40"/>
  </r>
  <r>
    <n v="3869"/>
    <s v="The Masturbation Musical (Canceled)"/>
    <s v="A Musical about 3 women who pursue their Pleasure and end up finding themselves."/>
    <n v="13111"/>
    <n v="452"/>
    <n v="3"/>
    <x v="0"/>
    <s v="USD"/>
    <n v="1426302660"/>
    <n v="1423761792"/>
    <b v="0"/>
    <n v="15"/>
    <b v="0"/>
    <x v="40"/>
    <n v="30.13"/>
    <x v="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D"/>
    <n v="1404360478"/>
    <n v="1401768478"/>
    <b v="0"/>
    <n v="10"/>
    <b v="0"/>
    <x v="40"/>
    <n v="150"/>
    <x v="1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0"/>
    <s v="USD"/>
    <n v="1490809450"/>
    <n v="1485629050"/>
    <b v="0"/>
    <n v="3"/>
    <b v="0"/>
    <x v="40"/>
    <n v="13.33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D"/>
    <n v="1439522996"/>
    <n v="1435202996"/>
    <b v="0"/>
    <n v="0"/>
    <b v="0"/>
    <x v="40"/>
    <s v="N/A"/>
    <x v="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D"/>
    <n v="1444322535"/>
    <n v="1441730535"/>
    <b v="0"/>
    <n v="0"/>
    <b v="0"/>
    <x v="40"/>
    <s v="N/A"/>
    <x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4"/>
    <s v="NZD"/>
    <n v="1422061200"/>
    <n v="1420244622"/>
    <b v="0"/>
    <n v="0"/>
    <b v="0"/>
    <x v="40"/>
    <s v="N/A"/>
    <x v="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8"/>
    <s v="DKK"/>
    <n v="1472896800"/>
    <n v="1472804365"/>
    <b v="0"/>
    <n v="0"/>
    <b v="0"/>
    <x v="40"/>
    <s v="N/A"/>
    <x v="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P"/>
    <n v="1454425128"/>
    <n v="1451833128"/>
    <b v="0"/>
    <n v="46"/>
    <b v="0"/>
    <x v="40"/>
    <n v="44.76"/>
    <x v="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D"/>
    <n v="1481213752"/>
    <n v="1478621752"/>
    <b v="0"/>
    <n v="14"/>
    <b v="0"/>
    <x v="40"/>
    <n v="88.64"/>
    <x v="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D"/>
    <n v="1435636740"/>
    <n v="1433014746"/>
    <b v="0"/>
    <n v="1"/>
    <b v="0"/>
    <x v="40"/>
    <n v="10"/>
    <x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P"/>
    <n v="1422218396"/>
    <n v="1419626396"/>
    <b v="0"/>
    <n v="0"/>
    <b v="0"/>
    <x v="40"/>
    <s v="N/A"/>
    <x v="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P"/>
    <n v="1406761200"/>
    <n v="1403724820"/>
    <b v="0"/>
    <n v="17"/>
    <b v="0"/>
    <x v="40"/>
    <n v="57.65"/>
    <x v="1"/>
    <x v="1"/>
    <x v="40"/>
  </r>
  <r>
    <n v="3881"/>
    <s v="My Real Mother's Name is... (Canceled)"/>
    <s v="A musical journey coming to the Blue Venue at the 2017 Orlando Fringe Festival!"/>
    <n v="500"/>
    <n v="25"/>
    <n v="5"/>
    <x v="0"/>
    <s v="USD"/>
    <n v="1487550399"/>
    <n v="1484958399"/>
    <b v="0"/>
    <n v="1"/>
    <b v="0"/>
    <x v="40"/>
    <n v="25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s v="AUD"/>
    <n v="1454281380"/>
    <n v="1451950570"/>
    <b v="0"/>
    <n v="0"/>
    <b v="0"/>
    <x v="40"/>
    <s v="N/A"/>
    <x v="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P"/>
    <n v="1409668069"/>
    <n v="1407076069"/>
    <b v="0"/>
    <n v="0"/>
    <b v="0"/>
    <x v="40"/>
    <s v="N/A"/>
    <x v="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D"/>
    <n v="1427479192"/>
    <n v="1425322792"/>
    <b v="0"/>
    <n v="0"/>
    <b v="0"/>
    <x v="40"/>
    <s v="N/A"/>
    <x v="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D"/>
    <n v="1462834191"/>
    <n v="1460242191"/>
    <b v="0"/>
    <n v="0"/>
    <b v="0"/>
    <x v="40"/>
    <s v="N/A"/>
    <x v="1"/>
    <x v="1"/>
    <x v="40"/>
  </r>
  <r>
    <n v="3886"/>
    <s v="a (Canceled)"/>
    <n v="1"/>
    <n v="10000"/>
    <n v="0"/>
    <n v="0"/>
    <x v="2"/>
    <s v="AUD"/>
    <n v="1418275702"/>
    <n v="1415683702"/>
    <b v="0"/>
    <n v="0"/>
    <b v="0"/>
    <x v="40"/>
    <s v="N/A"/>
    <x v="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D"/>
    <n v="1430517600"/>
    <n v="1426538129"/>
    <b v="0"/>
    <n v="2"/>
    <b v="0"/>
    <x v="40"/>
    <n v="17.5"/>
    <x v="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P"/>
    <n v="1488114358"/>
    <n v="1485522358"/>
    <b v="0"/>
    <n v="14"/>
    <b v="0"/>
    <x v="6"/>
    <n v="38.71"/>
    <x v="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s v="USD"/>
    <n v="1420413960"/>
    <n v="1417651630"/>
    <b v="0"/>
    <n v="9"/>
    <b v="0"/>
    <x v="6"/>
    <n v="13.11"/>
    <x v="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s v="USD"/>
    <n v="1439662344"/>
    <n v="1434478344"/>
    <b v="0"/>
    <n v="8"/>
    <b v="0"/>
    <x v="6"/>
    <n v="315.5"/>
    <x v="2"/>
    <x v="1"/>
    <x v="6"/>
  </r>
  <r>
    <n v="3891"/>
    <s v="Out of the Box: A Mime Story"/>
    <s v="A comedy about a mime who dreams of becoming a stand up comedian."/>
    <n v="800"/>
    <n v="260"/>
    <n v="33"/>
    <x v="0"/>
    <s v="USD"/>
    <n v="1427086740"/>
    <n v="1424488244"/>
    <b v="0"/>
    <n v="7"/>
    <b v="0"/>
    <x v="6"/>
    <n v="37.14"/>
    <x v="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s v="USD"/>
    <n v="1408863600"/>
    <n v="1408203557"/>
    <b v="0"/>
    <n v="0"/>
    <b v="0"/>
    <x v="6"/>
    <s v="N/A"/>
    <x v="2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s v="USD"/>
    <n v="1404194400"/>
    <n v="1400600840"/>
    <b v="0"/>
    <n v="84"/>
    <b v="0"/>
    <x v="6"/>
    <n v="128.27000000000001"/>
    <x v="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s v="USD"/>
    <n v="1481000340"/>
    <n v="1478386812"/>
    <b v="0"/>
    <n v="11"/>
    <b v="0"/>
    <x v="6"/>
    <n v="47.27"/>
    <x v="2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0"/>
    <s v="USD"/>
    <n v="1425103218"/>
    <n v="1422424818"/>
    <b v="0"/>
    <n v="1"/>
    <b v="0"/>
    <x v="6"/>
    <n v="50"/>
    <x v="2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0"/>
    <s v="USD"/>
    <n v="1402979778"/>
    <n v="1401770178"/>
    <b v="0"/>
    <n v="4"/>
    <b v="0"/>
    <x v="6"/>
    <n v="42.5"/>
    <x v="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4"/>
    <s v="NZD"/>
    <n v="1420750683"/>
    <n v="1418158683"/>
    <b v="0"/>
    <n v="10"/>
    <b v="0"/>
    <x v="6"/>
    <n v="44"/>
    <x v="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P"/>
    <n v="1439827200"/>
    <n v="1436355270"/>
    <b v="0"/>
    <n v="16"/>
    <b v="0"/>
    <x v="6"/>
    <n v="50.88"/>
    <x v="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s v="USD"/>
    <n v="1407868561"/>
    <n v="1406140561"/>
    <b v="0"/>
    <n v="2"/>
    <b v="0"/>
    <x v="6"/>
    <n v="62.5"/>
    <x v="2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0"/>
    <s v="USD"/>
    <n v="1433988791"/>
    <n v="1431396791"/>
    <b v="0"/>
    <n v="5"/>
    <b v="0"/>
    <x v="6"/>
    <n v="27"/>
    <x v="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s v="USD"/>
    <n v="1450554599"/>
    <n v="1447098599"/>
    <b v="0"/>
    <n v="1"/>
    <b v="0"/>
    <x v="6"/>
    <n v="25"/>
    <x v="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P"/>
    <n v="1479125642"/>
    <n v="1476962042"/>
    <b v="0"/>
    <n v="31"/>
    <b v="0"/>
    <x v="6"/>
    <n v="47.26"/>
    <x v="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s v="USD"/>
    <n v="1439581080"/>
    <n v="1435709765"/>
    <b v="0"/>
    <n v="0"/>
    <b v="0"/>
    <x v="6"/>
    <s v="N/A"/>
    <x v="2"/>
    <x v="1"/>
    <x v="6"/>
  </r>
  <r>
    <n v="3904"/>
    <s v="Black America from Prophets to Pimps"/>
    <s v="A play that will cover 4000 years of black history."/>
    <n v="10000"/>
    <n v="3"/>
    <n v="0"/>
    <x v="0"/>
    <s v="USD"/>
    <n v="1429074240"/>
    <n v="1427866200"/>
    <b v="0"/>
    <n v="2"/>
    <b v="0"/>
    <x v="6"/>
    <n v="1.5"/>
    <x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P"/>
    <n v="1434063600"/>
    <n v="1430405903"/>
    <b v="0"/>
    <n v="7"/>
    <b v="0"/>
    <x v="6"/>
    <n v="24.71"/>
    <x v="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P"/>
    <n v="1435325100"/>
    <n v="1432072893"/>
    <b v="0"/>
    <n v="16"/>
    <b v="0"/>
    <x v="6"/>
    <n v="63.13"/>
    <x v="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s v="USD"/>
    <n v="1414354080"/>
    <n v="1411587606"/>
    <b v="0"/>
    <n v="4"/>
    <b v="0"/>
    <x v="6"/>
    <n v="38.25"/>
    <x v="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s v="USD"/>
    <n v="1406603696"/>
    <n v="1405307696"/>
    <b v="0"/>
    <n v="4"/>
    <b v="0"/>
    <x v="6"/>
    <n v="16.25"/>
    <x v="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0"/>
    <s v="USD"/>
    <n v="1410424642"/>
    <n v="1407832642"/>
    <b v="0"/>
    <n v="4"/>
    <b v="0"/>
    <x v="6"/>
    <n v="33.75"/>
    <x v="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s v="USD"/>
    <n v="1441649397"/>
    <n v="1439057397"/>
    <b v="0"/>
    <n v="3"/>
    <b v="0"/>
    <x v="6"/>
    <n v="61.67"/>
    <x v="2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0"/>
    <s v="USD"/>
    <n v="1417033777"/>
    <n v="1414438177"/>
    <b v="0"/>
    <n v="36"/>
    <b v="0"/>
    <x v="6"/>
    <n v="83.14"/>
    <x v="2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0"/>
    <s v="USD"/>
    <n v="1429936500"/>
    <n v="1424759330"/>
    <b v="0"/>
    <n v="1"/>
    <b v="0"/>
    <x v="6"/>
    <n v="1"/>
    <x v="2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s v="USD"/>
    <n v="1448863449"/>
    <n v="1446267849"/>
    <b v="0"/>
    <n v="7"/>
    <b v="0"/>
    <x v="6"/>
    <n v="142.86000000000001"/>
    <x v="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P"/>
    <n v="1431298740"/>
    <n v="1429558756"/>
    <b v="0"/>
    <n v="27"/>
    <b v="0"/>
    <x v="6"/>
    <n v="33.67"/>
    <x v="2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1"/>
    <s v="GBP"/>
    <n v="1464824309"/>
    <n v="1462232309"/>
    <b v="0"/>
    <n v="1"/>
    <b v="0"/>
    <x v="6"/>
    <n v="5"/>
    <x v="2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8"/>
    <s v="DKK"/>
    <n v="1464952752"/>
    <n v="1462360752"/>
    <b v="0"/>
    <n v="0"/>
    <b v="0"/>
    <x v="6"/>
    <s v="N/A"/>
    <x v="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P"/>
    <n v="1410439161"/>
    <n v="1407847161"/>
    <b v="0"/>
    <n v="1"/>
    <b v="0"/>
    <x v="6"/>
    <n v="10"/>
    <x v="2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P"/>
    <n v="1407168000"/>
    <n v="1406131023"/>
    <b v="0"/>
    <n v="3"/>
    <b v="0"/>
    <x v="6"/>
    <n v="40"/>
    <x v="2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P"/>
    <n v="1453075200"/>
    <n v="1450628773"/>
    <b v="0"/>
    <n v="3"/>
    <b v="0"/>
    <x v="6"/>
    <n v="30"/>
    <x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P"/>
    <n v="1479032260"/>
    <n v="1476436660"/>
    <b v="0"/>
    <n v="3"/>
    <b v="0"/>
    <x v="6"/>
    <n v="45"/>
    <x v="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P"/>
    <n v="1414346400"/>
    <n v="1413291655"/>
    <b v="0"/>
    <n v="0"/>
    <b v="0"/>
    <x v="6"/>
    <s v="N/A"/>
    <x v="2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s v="USD"/>
    <n v="1425337200"/>
    <n v="1421432810"/>
    <b v="0"/>
    <n v="6"/>
    <b v="0"/>
    <x v="6"/>
    <n v="10.17"/>
    <x v="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P"/>
    <n v="1428622271"/>
    <n v="1426203071"/>
    <b v="0"/>
    <n v="17"/>
    <b v="0"/>
    <x v="6"/>
    <n v="81.41"/>
    <x v="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s v="USD"/>
    <n v="1403823722"/>
    <n v="1401231722"/>
    <b v="0"/>
    <n v="40"/>
    <b v="0"/>
    <x v="6"/>
    <n v="57.25"/>
    <x v="2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0"/>
    <s v="USD"/>
    <n v="1406753639"/>
    <n v="1404161639"/>
    <b v="0"/>
    <n v="3"/>
    <b v="0"/>
    <x v="6"/>
    <n v="5"/>
    <x v="2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s v="AUD"/>
    <n v="1419645748"/>
    <n v="1417053748"/>
    <b v="0"/>
    <n v="1"/>
    <b v="0"/>
    <x v="6"/>
    <n v="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P"/>
    <n v="1407565504"/>
    <n v="1404973504"/>
    <b v="0"/>
    <n v="2"/>
    <b v="0"/>
    <x v="6"/>
    <n v="12.5"/>
    <x v="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s v="USD"/>
    <n v="1444971540"/>
    <n v="1442593427"/>
    <b v="0"/>
    <n v="7"/>
    <b v="0"/>
    <x v="6"/>
    <n v="93"/>
    <x v="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s v="USD"/>
    <n v="1474228265"/>
    <n v="1471636265"/>
    <b v="0"/>
    <n v="14"/>
    <b v="0"/>
    <x v="6"/>
    <n v="32.36"/>
    <x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D"/>
    <n v="1459490400"/>
    <n v="1457078868"/>
    <b v="0"/>
    <n v="0"/>
    <b v="0"/>
    <x v="6"/>
    <s v="N/A"/>
    <x v="2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0"/>
    <s v="USD"/>
    <n v="1441510707"/>
    <n v="1439350707"/>
    <b v="0"/>
    <n v="0"/>
    <b v="0"/>
    <x v="6"/>
    <s v="N/A"/>
    <x v="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s v="USD"/>
    <n v="1458097364"/>
    <n v="1455508964"/>
    <b v="0"/>
    <n v="1"/>
    <b v="0"/>
    <x v="6"/>
    <n v="1"/>
    <x v="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s v="USD"/>
    <n v="1468716180"/>
    <n v="1466205262"/>
    <b v="0"/>
    <n v="12"/>
    <b v="0"/>
    <x v="6"/>
    <n v="91.83"/>
    <x v="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s v="USD"/>
    <n v="1443704400"/>
    <n v="1439827639"/>
    <b v="0"/>
    <n v="12"/>
    <b v="0"/>
    <x v="6"/>
    <n v="45.83"/>
    <x v="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P"/>
    <n v="1443973546"/>
    <n v="1438789546"/>
    <b v="0"/>
    <n v="23"/>
    <b v="0"/>
    <x v="6"/>
    <n v="57.17"/>
    <x v="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s v="USD"/>
    <n v="1480576720"/>
    <n v="1477981120"/>
    <b v="0"/>
    <n v="0"/>
    <b v="0"/>
    <x v="6"/>
    <s v="N/A"/>
    <x v="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s v="USD"/>
    <n v="1468249760"/>
    <n v="1465830560"/>
    <b v="0"/>
    <n v="10"/>
    <b v="0"/>
    <x v="6"/>
    <n v="248.5"/>
    <x v="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s v="USD"/>
    <n v="1435441454"/>
    <n v="1432763054"/>
    <b v="0"/>
    <n v="5"/>
    <b v="0"/>
    <x v="6"/>
    <n v="79.400000000000006"/>
    <x v="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D"/>
    <n v="1412656200"/>
    <n v="1412328979"/>
    <b v="0"/>
    <n v="1"/>
    <b v="0"/>
    <x v="6"/>
    <n v="5"/>
    <x v="2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0"/>
    <s v="USD"/>
    <n v="1420199351"/>
    <n v="1416311351"/>
    <b v="0"/>
    <n v="2"/>
    <b v="0"/>
    <x v="6"/>
    <n v="5.5"/>
    <x v="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s v="USD"/>
    <n v="1416877200"/>
    <n v="1414505137"/>
    <b v="0"/>
    <n v="2"/>
    <b v="0"/>
    <x v="6"/>
    <n v="25"/>
    <x v="2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0"/>
    <s v="USD"/>
    <n v="1434490914"/>
    <n v="1429306914"/>
    <b v="0"/>
    <n v="0"/>
    <b v="0"/>
    <x v="6"/>
    <s v="N/A"/>
    <x v="2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s v="USD"/>
    <n v="1446483000"/>
    <n v="1443811268"/>
    <b v="0"/>
    <n v="13"/>
    <b v="0"/>
    <x v="6"/>
    <n v="137.08000000000001"/>
    <x v="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s v="USD"/>
    <n v="1440690875"/>
    <n v="1438098875"/>
    <b v="0"/>
    <n v="0"/>
    <b v="0"/>
    <x v="6"/>
    <s v="N/A"/>
    <x v="2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s v="USD"/>
    <n v="1431717268"/>
    <n v="1429125268"/>
    <b v="0"/>
    <n v="1"/>
    <b v="0"/>
    <x v="6"/>
    <n v="5"/>
    <x v="2"/>
    <x v="1"/>
    <x v="6"/>
  </r>
  <r>
    <n v="3946"/>
    <s v="DR. Mecurio's Mythical Marvels &amp; Beastiry"/>
    <s v="Dr. Mecurio's is an original work of fantasy designed and written for the stage."/>
    <n v="6000"/>
    <n v="195"/>
    <n v="3"/>
    <x v="0"/>
    <s v="USD"/>
    <n v="1425110400"/>
    <n v="1422388822"/>
    <b v="0"/>
    <n v="5"/>
    <b v="0"/>
    <x v="6"/>
    <n v="39"/>
    <x v="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s v="USD"/>
    <n v="1475378744"/>
    <n v="1472786744"/>
    <b v="0"/>
    <n v="2"/>
    <b v="0"/>
    <x v="6"/>
    <n v="50.5"/>
    <x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D"/>
    <n v="1410076123"/>
    <n v="1404892123"/>
    <b v="0"/>
    <n v="0"/>
    <b v="0"/>
    <x v="6"/>
    <s v="N/A"/>
    <x v="2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D"/>
    <n v="1423623221"/>
    <n v="1421031221"/>
    <b v="0"/>
    <n v="32"/>
    <b v="0"/>
    <x v="6"/>
    <n v="49.28"/>
    <x v="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s v="USD"/>
    <n v="1460140500"/>
    <n v="1457628680"/>
    <b v="0"/>
    <n v="1"/>
    <b v="0"/>
    <x v="6"/>
    <n v="25"/>
    <x v="2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7"/>
    <s v="EUR"/>
    <n v="1462301342"/>
    <n v="1457120942"/>
    <b v="0"/>
    <n v="1"/>
    <b v="0"/>
    <x v="6"/>
    <n v="1"/>
    <x v="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s v="USD"/>
    <n v="1445885890"/>
    <n v="1440701890"/>
    <b v="0"/>
    <n v="1"/>
    <b v="0"/>
    <x v="6"/>
    <n v="25"/>
    <x v="2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0"/>
    <s v="USD"/>
    <n v="1469834940"/>
    <n v="1467162586"/>
    <b v="0"/>
    <n v="0"/>
    <b v="0"/>
    <x v="6"/>
    <s v="N/A"/>
    <x v="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5"/>
    <s v="CAD"/>
    <n v="1405352264"/>
    <n v="1400168264"/>
    <b v="0"/>
    <n v="0"/>
    <b v="0"/>
    <x v="6"/>
    <s v="N/A"/>
    <x v="2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s v="USD"/>
    <n v="1448745741"/>
    <n v="1446150141"/>
    <b v="0"/>
    <n v="8"/>
    <b v="0"/>
    <x v="6"/>
    <n v="53.13"/>
    <x v="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s v="USD"/>
    <n v="1461543600"/>
    <n v="1459203727"/>
    <b v="0"/>
    <n v="0"/>
    <b v="0"/>
    <x v="6"/>
    <s v="N/A"/>
    <x v="2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s v="USD"/>
    <n v="1468020354"/>
    <n v="1464045954"/>
    <b v="0"/>
    <n v="1"/>
    <b v="0"/>
    <x v="6"/>
    <n v="7"/>
    <x v="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s v="USD"/>
    <n v="1406988000"/>
    <n v="1403822912"/>
    <b v="0"/>
    <n v="16"/>
    <b v="0"/>
    <x v="6"/>
    <n v="40.06"/>
    <x v="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s v="USD"/>
    <n v="1411930556"/>
    <n v="1409338556"/>
    <b v="0"/>
    <n v="12"/>
    <b v="0"/>
    <x v="6"/>
    <n v="24.33"/>
    <x v="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s v="USD"/>
    <n v="1451852256"/>
    <n v="1449260256"/>
    <b v="0"/>
    <n v="4"/>
    <b v="0"/>
    <x v="6"/>
    <n v="11.25"/>
    <x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P"/>
    <n v="1399584210"/>
    <n v="1397683410"/>
    <b v="0"/>
    <n v="2"/>
    <b v="0"/>
    <x v="6"/>
    <n v="10.5"/>
    <x v="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P"/>
    <n v="1448722494"/>
    <n v="1446562494"/>
    <b v="0"/>
    <n v="3"/>
    <b v="0"/>
    <x v="6"/>
    <n v="15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5"/>
    <s v="CAD"/>
    <n v="1447821717"/>
    <n v="1445226117"/>
    <b v="0"/>
    <n v="0"/>
    <b v="0"/>
    <x v="6"/>
    <s v="N/A"/>
    <x v="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0"/>
    <s v="USD"/>
    <n v="1429460386"/>
    <n v="1424279986"/>
    <b v="0"/>
    <n v="3"/>
    <b v="0"/>
    <x v="6"/>
    <n v="42"/>
    <x v="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s v="USD"/>
    <n v="1460608780"/>
    <n v="1455428380"/>
    <b v="0"/>
    <n v="4"/>
    <b v="0"/>
    <x v="6"/>
    <n v="71.25"/>
    <x v="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s v="USD"/>
    <n v="1406170740"/>
    <n v="1402506278"/>
    <b v="0"/>
    <n v="2"/>
    <b v="0"/>
    <x v="6"/>
    <n v="22.5"/>
    <x v="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s v="USD"/>
    <n v="1488783507"/>
    <n v="1486191507"/>
    <b v="0"/>
    <n v="10"/>
    <b v="0"/>
    <x v="6"/>
    <n v="41"/>
    <x v="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s v="USD"/>
    <n v="1463945673"/>
    <n v="1458761673"/>
    <b v="0"/>
    <n v="11"/>
    <b v="0"/>
    <x v="6"/>
    <n v="47.91"/>
    <x v="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s v="USD"/>
    <n v="1472442900"/>
    <n v="1471638646"/>
    <b v="0"/>
    <n v="6"/>
    <b v="0"/>
    <x v="6"/>
    <n v="35.17"/>
    <x v="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s v="USD"/>
    <n v="1460925811"/>
    <n v="1458333811"/>
    <b v="0"/>
    <n v="2"/>
    <b v="0"/>
    <x v="6"/>
    <n v="5.5"/>
    <x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s v="USD"/>
    <n v="1405947126"/>
    <n v="1403355126"/>
    <b v="0"/>
    <n v="6"/>
    <b v="0"/>
    <x v="6"/>
    <n v="22.67"/>
    <x v="2"/>
    <x v="1"/>
    <x v="6"/>
  </r>
  <r>
    <n v="3972"/>
    <s v="Valkyrie Theatre Company"/>
    <s v="We're a horror based theatre company in Oklahoma City beginning our first season of shows."/>
    <n v="1000"/>
    <n v="211"/>
    <n v="21"/>
    <x v="0"/>
    <s v="USD"/>
    <n v="1423186634"/>
    <n v="1418002634"/>
    <b v="0"/>
    <n v="8"/>
    <b v="0"/>
    <x v="6"/>
    <n v="26.38"/>
    <x v="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s v="USD"/>
    <n v="1462766400"/>
    <n v="1460219110"/>
    <b v="0"/>
    <n v="37"/>
    <b v="0"/>
    <x v="6"/>
    <n v="105.54"/>
    <x v="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P"/>
    <n v="1464872848"/>
    <n v="1462280848"/>
    <b v="0"/>
    <n v="11"/>
    <b v="0"/>
    <x v="6"/>
    <n v="29.09"/>
    <x v="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0"/>
    <s v="USD"/>
    <n v="1468442898"/>
    <n v="1465850898"/>
    <b v="0"/>
    <n v="0"/>
    <b v="0"/>
    <x v="6"/>
    <s v="N/A"/>
    <x v="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s v="USD"/>
    <n v="1406876400"/>
    <n v="1405024561"/>
    <b v="0"/>
    <n v="10"/>
    <b v="0"/>
    <x v="6"/>
    <n v="62"/>
    <x v="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s v="USD"/>
    <n v="1469213732"/>
    <n v="1466621732"/>
    <b v="0"/>
    <n v="6"/>
    <b v="0"/>
    <x v="6"/>
    <n v="217.5"/>
    <x v="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s v="USD"/>
    <n v="1422717953"/>
    <n v="1417533953"/>
    <b v="0"/>
    <n v="8"/>
    <b v="0"/>
    <x v="6"/>
    <n v="26.75"/>
    <x v="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P"/>
    <n v="1427659200"/>
    <n v="1425678057"/>
    <b v="0"/>
    <n v="6"/>
    <b v="0"/>
    <x v="6"/>
    <n v="18.329999999999998"/>
    <x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s v="USD"/>
    <n v="1404570147"/>
    <n v="1401978147"/>
    <b v="0"/>
    <n v="7"/>
    <b v="0"/>
    <x v="6"/>
    <n v="64.290000000000006"/>
    <x v="2"/>
    <x v="1"/>
    <x v="6"/>
  </r>
  <r>
    <n v="3981"/>
    <s v="BEIRUT, LADY OF LEBANON"/>
    <s v="A Theatrical Production Celebrating the Lebanese Culture and the Human Spirit in Time of War."/>
    <n v="30000"/>
    <n v="1225"/>
    <n v="4"/>
    <x v="0"/>
    <s v="USD"/>
    <n v="1468729149"/>
    <n v="1463545149"/>
    <b v="0"/>
    <n v="7"/>
    <b v="0"/>
    <x v="6"/>
    <n v="175"/>
    <x v="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P"/>
    <n v="1436297180"/>
    <n v="1431113180"/>
    <b v="0"/>
    <n v="5"/>
    <b v="0"/>
    <x v="6"/>
    <n v="34"/>
    <x v="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s v="USD"/>
    <n v="1400569140"/>
    <n v="1397854356"/>
    <b v="0"/>
    <n v="46"/>
    <b v="0"/>
    <x v="6"/>
    <n v="84.28"/>
    <x v="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P"/>
    <n v="1415404800"/>
    <n v="1412809644"/>
    <b v="0"/>
    <n v="10"/>
    <b v="0"/>
    <x v="6"/>
    <n v="9.5"/>
    <x v="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s v="USD"/>
    <n v="1456002300"/>
    <n v="1454173120"/>
    <b v="0"/>
    <n v="19"/>
    <b v="0"/>
    <x v="6"/>
    <n v="33.74"/>
    <x v="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P"/>
    <n v="1462539840"/>
    <n v="1460034594"/>
    <b v="0"/>
    <n v="13"/>
    <b v="0"/>
    <x v="6"/>
    <n v="37.54"/>
    <x v="2"/>
    <x v="1"/>
    <x v="6"/>
  </r>
  <r>
    <n v="3987"/>
    <s v="Write Now 5"/>
    <s v="Write Now 5 is a new writing festival in south east London promoting new work from emerging playwrights."/>
    <n v="400"/>
    <n v="151"/>
    <n v="38"/>
    <x v="1"/>
    <s v="GBP"/>
    <n v="1400278290"/>
    <n v="1399414290"/>
    <b v="0"/>
    <n v="13"/>
    <b v="0"/>
    <x v="6"/>
    <n v="11.62"/>
    <x v="2"/>
    <x v="1"/>
    <x v="6"/>
  </r>
  <r>
    <n v="3988"/>
    <s v="Folk-Tales: What Stories Do Your Folks Tell?"/>
    <s v="An evening of of stories based both in myth and truth."/>
    <n v="1500"/>
    <n v="32"/>
    <n v="2"/>
    <x v="0"/>
    <s v="USD"/>
    <n v="1440813413"/>
    <n v="1439517413"/>
    <b v="0"/>
    <n v="4"/>
    <b v="0"/>
    <x v="6"/>
    <n v="8"/>
    <x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s v="USD"/>
    <n v="1447009181"/>
    <n v="1444413581"/>
    <b v="0"/>
    <n v="0"/>
    <b v="0"/>
    <x v="6"/>
    <s v="N/A"/>
    <x v="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P"/>
    <n v="1456934893"/>
    <n v="1454342893"/>
    <b v="0"/>
    <n v="3"/>
    <b v="0"/>
    <x v="6"/>
    <n v="23"/>
    <x v="2"/>
    <x v="1"/>
    <x v="6"/>
  </r>
  <r>
    <n v="3991"/>
    <s v="NTACTheatre - North Texas Actor's Collaborative Theatre"/>
    <s v="North Texas first actor-driven theatre company needs your help"/>
    <n v="500"/>
    <n v="100"/>
    <n v="20"/>
    <x v="0"/>
    <s v="USD"/>
    <n v="1433086082"/>
    <n v="1430494082"/>
    <b v="0"/>
    <n v="1"/>
    <b v="0"/>
    <x v="6"/>
    <n v="100"/>
    <x v="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s v="USD"/>
    <n v="1449876859"/>
    <n v="1444689259"/>
    <b v="0"/>
    <n v="9"/>
    <b v="0"/>
    <x v="6"/>
    <n v="60.11"/>
    <x v="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s v="USD"/>
    <n v="1431549912"/>
    <n v="1428957912"/>
    <b v="0"/>
    <n v="1"/>
    <b v="0"/>
    <x v="6"/>
    <n v="3"/>
    <x v="2"/>
    <x v="1"/>
    <x v="6"/>
  </r>
  <r>
    <n v="3994"/>
    <s v="Poles Apart - A Play in 2 Acts"/>
    <s v="Is Henson willing to dare risk a theatrical speaking tour of his North Pole adventures...and more?"/>
    <n v="2000"/>
    <n v="5"/>
    <n v="0"/>
    <x v="0"/>
    <s v="USD"/>
    <n v="1405761690"/>
    <n v="1403169690"/>
    <b v="0"/>
    <n v="1"/>
    <b v="0"/>
    <x v="6"/>
    <n v="5"/>
    <x v="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P"/>
    <n v="1423913220"/>
    <n v="1421339077"/>
    <b v="0"/>
    <n v="4"/>
    <b v="0"/>
    <x v="6"/>
    <n v="17.5"/>
    <x v="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s v="USD"/>
    <n v="1416499440"/>
    <n v="1415341464"/>
    <b v="0"/>
    <n v="17"/>
    <b v="0"/>
    <x v="6"/>
    <n v="29.24"/>
    <x v="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P"/>
    <n v="1428222221"/>
    <n v="1425633821"/>
    <b v="0"/>
    <n v="0"/>
    <b v="0"/>
    <x v="6"/>
    <s v="N/A"/>
    <x v="2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0"/>
    <s v="USD"/>
    <n v="1427580426"/>
    <n v="1424992026"/>
    <b v="0"/>
    <n v="12"/>
    <b v="0"/>
    <x v="6"/>
    <n v="59.58"/>
    <x v="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s v="USD"/>
    <n v="1409514709"/>
    <n v="1406058798"/>
    <b v="0"/>
    <n v="14"/>
    <b v="0"/>
    <x v="6"/>
    <n v="82.57"/>
    <x v="2"/>
    <x v="1"/>
    <x v="6"/>
  </r>
  <r>
    <n v="4000"/>
    <s v="The Escorts"/>
    <s v="An Enticing Trip into the World of Assisted Dying"/>
    <n v="8000"/>
    <n v="10"/>
    <n v="0"/>
    <x v="0"/>
    <s v="USD"/>
    <n v="1462631358"/>
    <n v="1457450958"/>
    <b v="0"/>
    <n v="1"/>
    <b v="0"/>
    <x v="6"/>
    <n v="10"/>
    <x v="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P"/>
    <n v="1488394800"/>
    <n v="1486681708"/>
    <b v="0"/>
    <n v="14"/>
    <b v="0"/>
    <x v="6"/>
    <n v="32.36"/>
    <x v="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s v="USD"/>
    <n v="1411779761"/>
    <n v="1409187761"/>
    <b v="0"/>
    <n v="4"/>
    <b v="0"/>
    <x v="6"/>
    <n v="5.75"/>
    <x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0"/>
    <s v="USD"/>
    <n v="1424009147"/>
    <n v="1421417147"/>
    <b v="0"/>
    <n v="2"/>
    <b v="0"/>
    <x v="6"/>
    <n v="100.5"/>
    <x v="2"/>
    <x v="1"/>
    <x v="6"/>
  </r>
  <r>
    <n v="4004"/>
    <s v="South Florida Tours"/>
    <s v="Help Launch The Queen Into South Florida!"/>
    <n v="500"/>
    <n v="1"/>
    <n v="0"/>
    <x v="0"/>
    <s v="USD"/>
    <n v="1412740457"/>
    <n v="1410148457"/>
    <b v="0"/>
    <n v="1"/>
    <b v="0"/>
    <x v="6"/>
    <n v="1"/>
    <x v="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s v="USD"/>
    <n v="1413832985"/>
    <n v="1408648985"/>
    <b v="0"/>
    <n v="2"/>
    <b v="0"/>
    <x v="6"/>
    <n v="20"/>
    <x v="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s v="USD"/>
    <n v="1455647587"/>
    <n v="1453487587"/>
    <b v="0"/>
    <n v="1"/>
    <b v="0"/>
    <x v="6"/>
    <n v="2"/>
    <x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s v="USD"/>
    <n v="1409070480"/>
    <n v="1406572381"/>
    <b v="0"/>
    <n v="1"/>
    <b v="0"/>
    <x v="6"/>
    <n v="5"/>
    <x v="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P"/>
    <n v="1437606507"/>
    <n v="1435014507"/>
    <b v="0"/>
    <n v="4"/>
    <b v="0"/>
    <x v="6"/>
    <n v="15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P"/>
    <n v="1410281360"/>
    <n v="1406825360"/>
    <b v="0"/>
    <n v="3"/>
    <b v="0"/>
    <x v="6"/>
    <n v="25"/>
    <x v="2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0"/>
    <s v="USD"/>
    <n v="1414348166"/>
    <n v="1412879366"/>
    <b v="0"/>
    <n v="38"/>
    <b v="0"/>
    <x v="6"/>
    <n v="45.84"/>
    <x v="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P"/>
    <n v="1422450278"/>
    <n v="1419858278"/>
    <b v="0"/>
    <n v="4"/>
    <b v="0"/>
    <x v="6"/>
    <n v="4.75"/>
    <x v="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P"/>
    <n v="1430571849"/>
    <n v="1427979849"/>
    <b v="0"/>
    <n v="0"/>
    <b v="0"/>
    <x v="6"/>
    <s v="N/A"/>
    <x v="2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s v="USD"/>
    <n v="1424070823"/>
    <n v="1421478823"/>
    <b v="0"/>
    <n v="2"/>
    <b v="0"/>
    <x v="6"/>
    <n v="13"/>
    <x v="2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0"/>
    <s v="USD"/>
    <n v="1457157269"/>
    <n v="1455861269"/>
    <b v="0"/>
    <n v="0"/>
    <b v="0"/>
    <x v="6"/>
    <s v="N/A"/>
    <x v="2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s v="USD"/>
    <n v="1437331463"/>
    <n v="1434739463"/>
    <b v="0"/>
    <n v="1"/>
    <b v="0"/>
    <x v="6"/>
    <n v="1"/>
    <x v="2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1"/>
    <s v="GBP"/>
    <n v="1410987400"/>
    <n v="1408395400"/>
    <b v="0"/>
    <n v="7"/>
    <b v="0"/>
    <x v="6"/>
    <n v="10"/>
    <x v="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s v="USD"/>
    <n v="1409846874"/>
    <n v="1407254874"/>
    <b v="0"/>
    <n v="2"/>
    <b v="0"/>
    <x v="6"/>
    <n v="52.5"/>
    <x v="2"/>
    <x v="1"/>
    <x v="6"/>
  </r>
  <r>
    <n v="4018"/>
    <s v="Time Please Fringe"/>
    <s v="Funding for a production of Time Please at the Brighton Fringe 2017... and beyond."/>
    <n v="1500"/>
    <n v="130"/>
    <n v="9"/>
    <x v="1"/>
    <s v="GBP"/>
    <n v="1475877108"/>
    <n v="1473285108"/>
    <b v="0"/>
    <n v="4"/>
    <b v="0"/>
    <x v="6"/>
    <n v="32.5"/>
    <x v="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s v="USD"/>
    <n v="1460737680"/>
    <n v="1455725596"/>
    <b v="0"/>
    <n v="4"/>
    <b v="0"/>
    <x v="6"/>
    <n v="7.25"/>
    <x v="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s v="USD"/>
    <n v="1427168099"/>
    <n v="1424579699"/>
    <b v="0"/>
    <n v="3"/>
    <b v="0"/>
    <x v="6"/>
    <n v="33.33"/>
    <x v="2"/>
    <x v="1"/>
    <x v="6"/>
  </r>
  <r>
    <n v="4021"/>
    <s v="Angels in Houston"/>
    <s v="Help a group of actors end bigotry in Houston, TX by supporting a  full production of Angels in America."/>
    <n v="15000"/>
    <n v="125"/>
    <n v="1"/>
    <x v="0"/>
    <s v="USD"/>
    <n v="1414360358"/>
    <n v="1409176358"/>
    <b v="0"/>
    <n v="2"/>
    <b v="0"/>
    <x v="6"/>
    <n v="62.5"/>
    <x v="2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0"/>
    <s v="USD"/>
    <n v="1422759240"/>
    <n v="1418824867"/>
    <b v="0"/>
    <n v="197"/>
    <b v="0"/>
    <x v="6"/>
    <n v="63.56"/>
    <x v="2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0"/>
    <s v="USD"/>
    <n v="1458860363"/>
    <n v="1454975963"/>
    <b v="0"/>
    <n v="0"/>
    <b v="0"/>
    <x v="6"/>
    <s v="N/A"/>
    <x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s v="USD"/>
    <n v="1441037097"/>
    <n v="1438445097"/>
    <b v="0"/>
    <n v="1"/>
    <b v="0"/>
    <x v="6"/>
    <n v="10"/>
    <x v="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6"/>
    <s v="EUR"/>
    <n v="1437889336"/>
    <n v="1432705336"/>
    <b v="0"/>
    <n v="4"/>
    <b v="0"/>
    <x v="6"/>
    <n v="62.5"/>
    <x v="2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0"/>
    <s v="USD"/>
    <n v="1449247439"/>
    <n v="1444059839"/>
    <b v="0"/>
    <n v="0"/>
    <b v="0"/>
    <x v="6"/>
    <s v="N/A"/>
    <x v="2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s v="USD"/>
    <n v="1487811600"/>
    <n v="1486077481"/>
    <b v="0"/>
    <n v="7"/>
    <b v="0"/>
    <x v="6"/>
    <n v="30.71"/>
    <x v="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s v="USD"/>
    <n v="1402007500"/>
    <n v="1399415500"/>
    <b v="0"/>
    <n v="11"/>
    <b v="0"/>
    <x v="6"/>
    <n v="51"/>
    <x v="2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0"/>
    <s v="USD"/>
    <n v="1450053370"/>
    <n v="1447461370"/>
    <b v="0"/>
    <n v="0"/>
    <b v="0"/>
    <x v="6"/>
    <s v="N/A"/>
    <x v="2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s v="USD"/>
    <n v="1454525340"/>
    <n v="1452008599"/>
    <b v="0"/>
    <n v="6"/>
    <b v="0"/>
    <x v="6"/>
    <n v="66.67"/>
    <x v="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s v="USD"/>
    <n v="1418914964"/>
    <n v="1414591364"/>
    <b v="0"/>
    <n v="0"/>
    <b v="0"/>
    <x v="6"/>
    <s v="N/A"/>
    <x v="2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s v="USD"/>
    <n v="1450211116"/>
    <n v="1445023516"/>
    <b v="0"/>
    <n v="7"/>
    <b v="0"/>
    <x v="6"/>
    <n v="59"/>
    <x v="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P"/>
    <n v="1475398800"/>
    <n v="1472711224"/>
    <b v="0"/>
    <n v="94"/>
    <b v="0"/>
    <x v="6"/>
    <n v="65.34"/>
    <x v="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s v="USD"/>
    <n v="1428097450"/>
    <n v="1425509050"/>
    <b v="0"/>
    <n v="2"/>
    <b v="0"/>
    <x v="6"/>
    <n v="100"/>
    <x v="2"/>
    <x v="1"/>
    <x v="6"/>
  </r>
  <r>
    <n v="4035"/>
    <s v="The Lost Boy"/>
    <s v="&quot;Stories are where you go to look for the truth of your own life.&quot; (Frank Delaney)"/>
    <n v="10000"/>
    <n v="3685"/>
    <n v="37"/>
    <x v="0"/>
    <s v="USD"/>
    <n v="1413925887"/>
    <n v="1411333887"/>
    <b v="0"/>
    <n v="25"/>
    <b v="0"/>
    <x v="6"/>
    <n v="147.4"/>
    <x v="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s v="USD"/>
    <n v="1404253800"/>
    <n v="1402784964"/>
    <b v="0"/>
    <n v="17"/>
    <b v="0"/>
    <x v="6"/>
    <n v="166.06"/>
    <x v="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s v="USD"/>
    <n v="1464099900"/>
    <n v="1462585315"/>
    <b v="0"/>
    <n v="2"/>
    <b v="0"/>
    <x v="6"/>
    <n v="40"/>
    <x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s v="USD"/>
    <n v="1413573010"/>
    <n v="1408389010"/>
    <b v="0"/>
    <n v="4"/>
    <b v="0"/>
    <x v="6"/>
    <n v="75.25"/>
    <x v="2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0"/>
    <s v="USD"/>
    <n v="1448949540"/>
    <n v="1446048367"/>
    <b v="0"/>
    <n v="5"/>
    <b v="0"/>
    <x v="6"/>
    <n v="60"/>
    <x v="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s v="USD"/>
    <n v="1437188400"/>
    <n v="1432100004"/>
    <b v="0"/>
    <n v="2"/>
    <b v="0"/>
    <x v="6"/>
    <n v="1250"/>
    <x v="2"/>
    <x v="1"/>
    <x v="6"/>
  </r>
  <r>
    <n v="4041"/>
    <s v="In the Land of Gold"/>
    <s v="A bold, colouful, vibrant play centred around the last remaining monarchy of Africa."/>
    <n v="5000"/>
    <n v="21"/>
    <n v="0"/>
    <x v="1"/>
    <s v="GBP"/>
    <n v="1473160954"/>
    <n v="1467976954"/>
    <b v="0"/>
    <n v="2"/>
    <b v="0"/>
    <x v="6"/>
    <n v="10.5"/>
    <x v="2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0"/>
    <s v="USD"/>
    <n v="1421781360"/>
    <n v="1419213664"/>
    <b v="0"/>
    <n v="3"/>
    <b v="0"/>
    <x v="6"/>
    <n v="7"/>
    <x v="2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5"/>
    <s v="CAD"/>
    <n v="1416524325"/>
    <n v="1415228325"/>
    <b v="0"/>
    <n v="0"/>
    <b v="0"/>
    <x v="6"/>
    <s v="N/A"/>
    <x v="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s v="USD"/>
    <n v="1428642000"/>
    <n v="1426050982"/>
    <b v="0"/>
    <n v="4"/>
    <b v="0"/>
    <x v="6"/>
    <n v="56.25"/>
    <x v="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D"/>
    <n v="1408596589"/>
    <n v="1406004589"/>
    <b v="0"/>
    <n v="1"/>
    <b v="0"/>
    <x v="6"/>
    <n v="1"/>
    <x v="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s v="USD"/>
    <n v="1413992210"/>
    <n v="1411400210"/>
    <b v="0"/>
    <n v="12"/>
    <b v="0"/>
    <x v="6"/>
    <n v="38.33"/>
    <x v="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s v="USD"/>
    <n v="1420938000"/>
    <n v="1418862743"/>
    <b v="0"/>
    <n v="4"/>
    <b v="0"/>
    <x v="6"/>
    <n v="27.5"/>
    <x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P"/>
    <n v="1460373187"/>
    <n v="1457352787"/>
    <b v="0"/>
    <n v="91"/>
    <b v="0"/>
    <x v="6"/>
    <n v="32.979999999999997"/>
    <x v="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s v="USD"/>
    <n v="1436914815"/>
    <n v="1434322815"/>
    <b v="0"/>
    <n v="1"/>
    <b v="0"/>
    <x v="6"/>
    <n v="16"/>
    <x v="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s v="USD"/>
    <n v="1414077391"/>
    <n v="1411485391"/>
    <b v="0"/>
    <n v="1"/>
    <b v="0"/>
    <x v="6"/>
    <n v="1"/>
    <x v="2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0"/>
    <s v="USD"/>
    <n v="1399618380"/>
    <n v="1399058797"/>
    <b v="0"/>
    <n v="0"/>
    <b v="0"/>
    <x v="6"/>
    <s v="N/A"/>
    <x v="2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s v="USD"/>
    <n v="1413234316"/>
    <n v="1408050316"/>
    <b v="0"/>
    <n v="13"/>
    <b v="0"/>
    <x v="6"/>
    <n v="86.62"/>
    <x v="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P"/>
    <n v="1416081600"/>
    <n v="1413477228"/>
    <b v="0"/>
    <n v="2"/>
    <b v="0"/>
    <x v="6"/>
    <n v="55"/>
    <x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s v="USD"/>
    <n v="1475294400"/>
    <n v="1472674285"/>
    <b v="0"/>
    <n v="0"/>
    <b v="0"/>
    <x v="6"/>
    <s v="N/A"/>
    <x v="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P"/>
    <n v="1403192031"/>
    <n v="1400600031"/>
    <b v="0"/>
    <n v="21"/>
    <b v="0"/>
    <x v="6"/>
    <n v="41.95"/>
    <x v="2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0"/>
    <s v="USD"/>
    <n v="1467575940"/>
    <n v="1465856639"/>
    <b v="0"/>
    <n v="9"/>
    <b v="0"/>
    <x v="6"/>
    <n v="88.33"/>
    <x v="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P"/>
    <n v="1448492400"/>
    <n v="1446506080"/>
    <b v="0"/>
    <n v="6"/>
    <b v="0"/>
    <x v="6"/>
    <n v="129.16999999999999"/>
    <x v="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s v="USD"/>
    <n v="1459483140"/>
    <n v="1458178044"/>
    <b v="0"/>
    <n v="4"/>
    <b v="0"/>
    <x v="6"/>
    <n v="23.75"/>
    <x v="2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5"/>
    <s v="CAD"/>
    <n v="1410836400"/>
    <n v="1408116152"/>
    <b v="0"/>
    <n v="7"/>
    <b v="0"/>
    <x v="6"/>
    <n v="35.71"/>
    <x v="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5"/>
    <s v="CAD"/>
    <n v="1403539200"/>
    <n v="1400604056"/>
    <b v="0"/>
    <n v="5"/>
    <b v="0"/>
    <x v="6"/>
    <n v="57"/>
    <x v="2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0"/>
    <s v="USD"/>
    <n v="1461205423"/>
    <n v="1456025023"/>
    <b v="0"/>
    <n v="0"/>
    <b v="0"/>
    <x v="6"/>
    <s v="N/A"/>
    <x v="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s v="USD"/>
    <n v="1467481468"/>
    <n v="1464889468"/>
    <b v="0"/>
    <n v="3"/>
    <b v="0"/>
    <x v="6"/>
    <n v="163.33000000000001"/>
    <x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P"/>
    <n v="1403886084"/>
    <n v="1401294084"/>
    <b v="0"/>
    <n v="9"/>
    <b v="0"/>
    <x v="6"/>
    <n v="15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D"/>
    <n v="1430316426"/>
    <n v="1427724426"/>
    <b v="0"/>
    <n v="6"/>
    <b v="0"/>
    <x v="6"/>
    <n v="64.17"/>
    <x v="2"/>
    <x v="1"/>
    <x v="6"/>
  </r>
  <r>
    <n v="4065"/>
    <s v="A Midsummer's Night's Dream"/>
    <s v="A classical/ fantasy version of midsummers done by professionally trained actors in Tulsa!"/>
    <n v="4000"/>
    <n v="27"/>
    <n v="1"/>
    <x v="0"/>
    <s v="USD"/>
    <n v="1407883811"/>
    <n v="1405291811"/>
    <b v="0"/>
    <n v="4"/>
    <b v="0"/>
    <x v="6"/>
    <n v="6.75"/>
    <x v="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s v="USD"/>
    <n v="1463619388"/>
    <n v="1461027388"/>
    <b v="0"/>
    <n v="1"/>
    <b v="0"/>
    <x v="6"/>
    <n v="25"/>
    <x v="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s v="USD"/>
    <n v="1443408550"/>
    <n v="1439952550"/>
    <b v="0"/>
    <n v="17"/>
    <b v="0"/>
    <x v="6"/>
    <n v="179.12"/>
    <x v="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s v="USD"/>
    <n v="1484348700"/>
    <n v="1481756855"/>
    <b v="0"/>
    <n v="1"/>
    <b v="0"/>
    <x v="6"/>
    <n v="34.950000000000003"/>
    <x v="2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1"/>
    <s v="GBP"/>
    <n v="1425124800"/>
    <n v="1421596356"/>
    <b v="0"/>
    <n v="13"/>
    <b v="0"/>
    <x v="6"/>
    <n v="33.08"/>
    <x v="2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0"/>
    <s v="USD"/>
    <n v="1425178800"/>
    <n v="1422374420"/>
    <b v="0"/>
    <n v="6"/>
    <b v="0"/>
    <x v="6"/>
    <n v="27.5"/>
    <x v="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14"/>
    <s v="MXN"/>
    <n v="1482779931"/>
    <n v="1480187931"/>
    <b v="0"/>
    <n v="0"/>
    <b v="0"/>
    <x v="6"/>
    <s v="N/A"/>
    <x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P"/>
    <n v="1408646111"/>
    <n v="1403462111"/>
    <b v="0"/>
    <n v="2"/>
    <b v="0"/>
    <x v="6"/>
    <n v="2"/>
    <x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s v="USD"/>
    <n v="1431144000"/>
    <n v="1426407426"/>
    <b v="0"/>
    <n v="2"/>
    <b v="0"/>
    <x v="6"/>
    <n v="18.5"/>
    <x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P"/>
    <n v="1446732975"/>
    <n v="1444137375"/>
    <b v="0"/>
    <n v="21"/>
    <b v="0"/>
    <x v="6"/>
    <n v="35"/>
    <x v="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P"/>
    <n v="1404149280"/>
    <n v="1400547969"/>
    <b v="0"/>
    <n v="13"/>
    <b v="0"/>
    <x v="6"/>
    <n v="44.31"/>
    <x v="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s v="USD"/>
    <n v="1413921060"/>
    <n v="1411499149"/>
    <b v="0"/>
    <n v="0"/>
    <b v="0"/>
    <x v="6"/>
    <s v="N/A"/>
    <x v="2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s v="USD"/>
    <n v="1482339794"/>
    <n v="1479747794"/>
    <b v="0"/>
    <n v="6"/>
    <b v="0"/>
    <x v="6"/>
    <n v="222.5"/>
    <x v="2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1"/>
    <s v="GBP"/>
    <n v="1485543242"/>
    <n v="1482951242"/>
    <b v="0"/>
    <n v="0"/>
    <b v="0"/>
    <x v="6"/>
    <s v="N/A"/>
    <x v="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s v="USD"/>
    <n v="1466375521"/>
    <n v="1463783521"/>
    <b v="0"/>
    <n v="1"/>
    <b v="0"/>
    <x v="6"/>
    <n v="5"/>
    <x v="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s v="USD"/>
    <n v="1465930440"/>
    <n v="1463849116"/>
    <b v="0"/>
    <n v="0"/>
    <b v="0"/>
    <x v="6"/>
    <s v="N/A"/>
    <x v="2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s v="USD"/>
    <n v="1425819425"/>
    <n v="1423231025"/>
    <b v="0"/>
    <n v="12"/>
    <b v="0"/>
    <x v="6"/>
    <n v="29.17"/>
    <x v="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s v="USD"/>
    <n v="1447542000"/>
    <n v="1446179553"/>
    <b v="0"/>
    <n v="2"/>
    <b v="0"/>
    <x v="6"/>
    <n v="1.5"/>
    <x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s v="USD"/>
    <n v="1452795416"/>
    <n v="1450203416"/>
    <b v="0"/>
    <n v="6"/>
    <b v="0"/>
    <x v="6"/>
    <n v="126.5"/>
    <x v="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3"/>
    <s v="EUR"/>
    <n v="1476008906"/>
    <n v="1473416906"/>
    <b v="0"/>
    <n v="1"/>
    <b v="0"/>
    <x v="6"/>
    <n v="10"/>
    <x v="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s v="USD"/>
    <n v="1427169540"/>
    <n v="1424701775"/>
    <b v="0"/>
    <n v="1"/>
    <b v="0"/>
    <x v="6"/>
    <n v="10"/>
    <x v="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s v="USD"/>
    <n v="1448078400"/>
    <n v="1445985299"/>
    <b v="0"/>
    <n v="5"/>
    <b v="0"/>
    <x v="6"/>
    <n v="9.4"/>
    <x v="2"/>
    <x v="1"/>
    <x v="6"/>
  </r>
  <r>
    <n v="4087"/>
    <s v="Stage Production &quot;The Nail Shop&quot;"/>
    <s v="Comedy Stage Play"/>
    <n v="9600"/>
    <n v="0"/>
    <n v="0"/>
    <x v="0"/>
    <s v="USD"/>
    <n v="1468777786"/>
    <n v="1466185786"/>
    <b v="0"/>
    <n v="0"/>
    <b v="0"/>
    <x v="6"/>
    <s v="N/A"/>
    <x v="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P"/>
    <n v="1421403960"/>
    <n v="1418827324"/>
    <b v="0"/>
    <n v="3"/>
    <b v="0"/>
    <x v="6"/>
    <n v="72"/>
    <x v="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s v="USD"/>
    <n v="1433093700"/>
    <n v="1430242488"/>
    <b v="0"/>
    <n v="8"/>
    <b v="0"/>
    <x v="6"/>
    <n v="30"/>
    <x v="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s v="USD"/>
    <n v="1438959600"/>
    <n v="1437754137"/>
    <b v="0"/>
    <n v="3"/>
    <b v="0"/>
    <x v="6"/>
    <n v="10.67"/>
    <x v="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s v="USD"/>
    <n v="1421410151"/>
    <n v="1418818151"/>
    <b v="0"/>
    <n v="8"/>
    <b v="0"/>
    <x v="6"/>
    <n v="25.5"/>
    <x v="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s v="USD"/>
    <n v="1428205247"/>
    <n v="1423024847"/>
    <b v="0"/>
    <n v="1"/>
    <b v="0"/>
    <x v="6"/>
    <n v="20"/>
    <x v="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P"/>
    <n v="1440272093"/>
    <n v="1435088093"/>
    <b v="0"/>
    <n v="4"/>
    <b v="0"/>
    <x v="6"/>
    <n v="1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s v="USD"/>
    <n v="1413953940"/>
    <n v="1410141900"/>
    <b v="0"/>
    <n v="8"/>
    <b v="0"/>
    <x v="6"/>
    <n v="91.25"/>
    <x v="2"/>
    <x v="1"/>
    <x v="6"/>
  </r>
  <r>
    <n v="4095"/>
    <s v="LOPE ENAMORADO"/>
    <s v="Proyecto teatral dirigido por MartÃ­n Acosta que habla y reflexiona sobre el amor y su naturaleza."/>
    <n v="30000"/>
    <n v="800"/>
    <n v="3"/>
    <x v="14"/>
    <s v="MXN"/>
    <n v="1482108350"/>
    <n v="1479516350"/>
    <b v="0"/>
    <n v="1"/>
    <b v="0"/>
    <x v="6"/>
    <n v="800"/>
    <x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P"/>
    <n v="1488271860"/>
    <n v="1484484219"/>
    <b v="0"/>
    <n v="5"/>
    <b v="0"/>
    <x v="6"/>
    <n v="80"/>
    <x v="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P"/>
    <n v="1454284500"/>
    <n v="1449431237"/>
    <b v="0"/>
    <n v="0"/>
    <b v="0"/>
    <x v="6"/>
    <s v="N/A"/>
    <x v="2"/>
    <x v="1"/>
    <x v="6"/>
  </r>
  <r>
    <n v="4098"/>
    <s v="Life is simple"/>
    <s v="Community Youth play, written by and performed by the youth about finding joy in the simple things in life"/>
    <n v="75000"/>
    <n v="0"/>
    <n v="0"/>
    <x v="0"/>
    <s v="USD"/>
    <n v="1465060797"/>
    <n v="1462468797"/>
    <b v="0"/>
    <n v="0"/>
    <b v="0"/>
    <x v="6"/>
    <s v="N/A"/>
    <x v="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s v="USD"/>
    <n v="1472847873"/>
    <n v="1468959873"/>
    <b v="0"/>
    <n v="1"/>
    <b v="0"/>
    <x v="6"/>
    <n v="50"/>
    <x v="2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0"/>
    <s v="USD"/>
    <n v="1414205990"/>
    <n v="1413341990"/>
    <b v="0"/>
    <n v="0"/>
    <b v="0"/>
    <x v="6"/>
    <s v="N/A"/>
    <x v="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s v="USD"/>
    <n v="1485380482"/>
    <n v="1482788482"/>
    <b v="0"/>
    <n v="0"/>
    <b v="0"/>
    <x v="6"/>
    <s v="N/A"/>
    <x v="2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0"/>
    <s v="USD"/>
    <n v="1463343673"/>
    <n v="1460751673"/>
    <b v="0"/>
    <n v="6"/>
    <b v="0"/>
    <x v="6"/>
    <n v="22.83"/>
    <x v="2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0"/>
    <s v="USD"/>
    <n v="1440613920"/>
    <n v="1435953566"/>
    <b v="0"/>
    <n v="6"/>
    <b v="0"/>
    <x v="6"/>
    <n v="16.670000000000002"/>
    <x v="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D"/>
    <n v="1477550434"/>
    <n v="1474958434"/>
    <b v="0"/>
    <n v="14"/>
    <b v="0"/>
    <x v="6"/>
    <n v="45.79"/>
    <x v="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4"/>
    <s v="MXN"/>
    <n v="1482711309"/>
    <n v="1479860109"/>
    <b v="0"/>
    <n v="6"/>
    <b v="0"/>
    <x v="6"/>
    <n v="383.33"/>
    <x v="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s v="USD"/>
    <n v="1427936400"/>
    <n v="1424221866"/>
    <b v="0"/>
    <n v="33"/>
    <b v="0"/>
    <x v="6"/>
    <n v="106.97"/>
    <x v="2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0"/>
    <s v="USD"/>
    <n v="1411596001"/>
    <n v="1409608801"/>
    <b v="0"/>
    <n v="4"/>
    <b v="0"/>
    <x v="6"/>
    <n v="10.25"/>
    <x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s v="USD"/>
    <n v="1488517200"/>
    <n v="1485909937"/>
    <b v="0"/>
    <n v="1"/>
    <b v="0"/>
    <x v="6"/>
    <n v="59"/>
    <x v="2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1"/>
    <s v="GBP"/>
    <n v="1448805404"/>
    <n v="1446209804"/>
    <b v="0"/>
    <n v="0"/>
    <b v="0"/>
    <x v="6"/>
    <s v="N/A"/>
    <x v="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P"/>
    <n v="1469113351"/>
    <n v="1463929351"/>
    <b v="0"/>
    <n v="6"/>
    <b v="0"/>
    <x v="6"/>
    <n v="14.33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0"/>
    <s v="USD"/>
    <n v="1424747740"/>
    <n v="1422155740"/>
    <b v="0"/>
    <n v="6"/>
    <b v="0"/>
    <x v="6"/>
    <n v="15.67"/>
    <x v="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7"/>
    <s v="EUR"/>
    <n v="1456617600"/>
    <n v="1454280186"/>
    <b v="0"/>
    <n v="1"/>
    <b v="0"/>
    <x v="6"/>
    <n v="1"/>
    <x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s v="USD"/>
    <n v="1452234840"/>
    <n v="1450619123"/>
    <b v="0"/>
    <n v="3"/>
    <b v="0"/>
    <x v="6"/>
    <n v="1"/>
    <x v="2"/>
    <x v="1"/>
    <x v="6"/>
  </r>
  <r>
    <m/>
    <m/>
    <m/>
    <m/>
    <m/>
    <m/>
    <x v="21"/>
    <m/>
    <m/>
    <m/>
    <m/>
    <m/>
    <m/>
    <x v="41"/>
    <m/>
    <x v="4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D"/>
    <n v="1437620400"/>
    <n v="1434931811"/>
    <b v="0"/>
    <n v="182"/>
    <b v="1"/>
    <s v="film &amp; video/television"/>
    <n v="63.92"/>
    <x v="0"/>
    <x v="0"/>
    <s v="television"/>
  </r>
  <r>
    <n v="1"/>
    <s v="FannibalFest Fan Convention"/>
    <s v="A Hannibal TV Show Fan Convention and Art Collective"/>
    <n v="10275"/>
    <n v="14653"/>
    <n v="143"/>
    <x v="0"/>
    <s v="USD"/>
    <n v="1488464683"/>
    <n v="1485872683"/>
    <b v="0"/>
    <n v="79"/>
    <b v="1"/>
    <s v="film &amp; video/television"/>
    <n v="185.48"/>
    <x v="0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1"/>
    <s v="GBP"/>
    <n v="1455555083"/>
    <n v="1454691083"/>
    <b v="0"/>
    <n v="35"/>
    <b v="1"/>
    <s v="film &amp; video/television"/>
    <n v="15"/>
    <x v="0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s v="USD"/>
    <n v="1407414107"/>
    <n v="1404822107"/>
    <b v="0"/>
    <n v="150"/>
    <b v="1"/>
    <s v="film &amp; video/television"/>
    <n v="69.27"/>
    <x v="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D"/>
    <n v="1450555279"/>
    <n v="1447963279"/>
    <b v="0"/>
    <n v="284"/>
    <b v="1"/>
    <s v="film &amp; video/television"/>
    <n v="190.55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D"/>
    <n v="1469770500"/>
    <n v="1468362207"/>
    <b v="0"/>
    <n v="47"/>
    <b v="1"/>
    <s v="film &amp; video/television"/>
    <n v="93.4"/>
    <x v="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D"/>
    <n v="1402710250"/>
    <n v="1401846250"/>
    <b v="0"/>
    <n v="58"/>
    <b v="1"/>
    <s v="film &amp; video/television"/>
    <n v="146.88"/>
    <x v="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D"/>
    <n v="1467680867"/>
    <n v="1464224867"/>
    <b v="0"/>
    <n v="57"/>
    <b v="1"/>
    <s v="film &amp; video/television"/>
    <n v="159.82"/>
    <x v="0"/>
    <x v="0"/>
    <s v="television"/>
  </r>
  <r>
    <n v="8"/>
    <s v="Sizzling in the Kitchen Flynn Style"/>
    <s v="Help us raise the funds to film our pilot episode!"/>
    <n v="3500"/>
    <n v="3501.52"/>
    <n v="100"/>
    <x v="0"/>
    <s v="USD"/>
    <n v="1460754000"/>
    <n v="1460155212"/>
    <b v="0"/>
    <n v="12"/>
    <b v="1"/>
    <s v="film &amp; video/television"/>
    <n v="291.79000000000002"/>
    <x v="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D"/>
    <n v="1460860144"/>
    <n v="1458268144"/>
    <b v="0"/>
    <n v="20"/>
    <b v="1"/>
    <s v="film &amp; video/television"/>
    <n v="31.5"/>
    <x v="0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D"/>
    <n v="1403660279"/>
    <n v="1400636279"/>
    <b v="0"/>
    <n v="19"/>
    <b v="1"/>
    <s v="film &amp; video/television"/>
    <n v="158.68"/>
    <x v="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D"/>
    <n v="1471834800"/>
    <n v="1469126462"/>
    <b v="0"/>
    <n v="75"/>
    <b v="1"/>
    <s v="film &amp; video/television"/>
    <n v="80.33"/>
    <x v="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D"/>
    <n v="1405479600"/>
    <n v="1401642425"/>
    <b v="0"/>
    <n v="827"/>
    <b v="1"/>
    <s v="film &amp; video/television"/>
    <n v="59.96"/>
    <x v="0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s v="USD"/>
    <n v="1466713620"/>
    <n v="1463588109"/>
    <b v="0"/>
    <n v="51"/>
    <b v="1"/>
    <s v="film &amp; video/television"/>
    <n v="109.78"/>
    <x v="0"/>
    <x v="0"/>
    <s v="television"/>
  </r>
  <r>
    <n v="14"/>
    <s v="3010 | Sci-fi Series"/>
    <s v="A highly charged post apocalyptic sci fi series that pulls no punches!"/>
    <n v="6000"/>
    <n v="6056"/>
    <n v="101"/>
    <x v="2"/>
    <s v="AUD"/>
    <n v="1405259940"/>
    <n v="1403051888"/>
    <b v="0"/>
    <n v="41"/>
    <b v="1"/>
    <s v="film &amp; video/television"/>
    <n v="147.71"/>
    <x v="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3"/>
    <s v="EUR"/>
    <n v="1443384840"/>
    <n v="1441790658"/>
    <b v="0"/>
    <n v="98"/>
    <b v="1"/>
    <s v="film &amp; video/television"/>
    <n v="21.76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D"/>
    <n v="1402896600"/>
    <n v="1398971211"/>
    <b v="0"/>
    <n v="70"/>
    <b v="1"/>
    <s v="film &amp; video/television"/>
    <n v="171.84"/>
    <x v="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1"/>
    <s v="GBP"/>
    <n v="1415126022"/>
    <n v="1412530422"/>
    <b v="0"/>
    <n v="36"/>
    <b v="1"/>
    <s v="film &amp; video/television"/>
    <n v="41.94"/>
    <x v="0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D"/>
    <n v="1410958856"/>
    <n v="1408366856"/>
    <b v="0"/>
    <n v="342"/>
    <b v="1"/>
    <s v="film &amp; video/television"/>
    <n v="93.26"/>
    <x v="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D"/>
    <n v="1437420934"/>
    <n v="1434828934"/>
    <b v="0"/>
    <n v="22"/>
    <b v="1"/>
    <s v="film &amp; video/television"/>
    <n v="56.14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D"/>
    <n v="1442167912"/>
    <n v="1436983912"/>
    <b v="0"/>
    <n v="25"/>
    <b v="1"/>
    <s v="film &amp; video/television"/>
    <n v="80.16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D"/>
    <n v="1411743789"/>
    <n v="1409151789"/>
    <b v="0"/>
    <n v="101"/>
    <b v="1"/>
    <s v="film &amp; video/television"/>
    <n v="199.9"/>
    <x v="0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s v="USD"/>
    <n v="1420099140"/>
    <n v="1418766740"/>
    <b v="0"/>
    <n v="8"/>
    <b v="1"/>
    <s v="film &amp; video/television"/>
    <n v="51.25"/>
    <x v="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D"/>
    <n v="1430407200"/>
    <n v="1428086501"/>
    <b v="0"/>
    <n v="23"/>
    <b v="1"/>
    <s v="film &amp; video/television"/>
    <n v="103.04"/>
    <x v="0"/>
    <x v="0"/>
    <s v="television"/>
  </r>
  <r>
    <n v="24"/>
    <s v="Bring STL Up Late to TV"/>
    <s v="STL Up Late is a weekly late night comedy talk show for St. Louis television."/>
    <n v="35000"/>
    <n v="38082.69"/>
    <n v="109"/>
    <x v="0"/>
    <s v="USD"/>
    <n v="1442345940"/>
    <n v="1439494863"/>
    <b v="0"/>
    <n v="574"/>
    <b v="1"/>
    <s v="film &amp; video/television"/>
    <n v="66.34999999999999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D"/>
    <n v="1452299761"/>
    <n v="1447115761"/>
    <b v="0"/>
    <n v="14"/>
    <b v="1"/>
    <s v="film &amp; video/television"/>
    <n v="57.14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s v="USD"/>
    <n v="1408278144"/>
    <n v="1404822144"/>
    <b v="0"/>
    <n v="19"/>
    <b v="1"/>
    <s v="film &amp; video/television"/>
    <n v="102.11"/>
    <x v="0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4"/>
    <s v="NZD"/>
    <n v="1416113833"/>
    <n v="1413518233"/>
    <b v="0"/>
    <n v="150"/>
    <b v="1"/>
    <s v="film &amp; video/television"/>
    <n v="148.97"/>
    <x v="0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s v="USD"/>
    <n v="1450307284"/>
    <n v="1447715284"/>
    <b v="0"/>
    <n v="71"/>
    <b v="1"/>
    <s v="film &amp; video/television"/>
    <n v="169.61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s v="GBP"/>
    <n v="1406045368"/>
    <n v="1403453368"/>
    <b v="0"/>
    <n v="117"/>
    <b v="1"/>
    <s v="film &amp; video/television"/>
    <n v="31.62"/>
    <x v="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D"/>
    <n v="1408604515"/>
    <n v="1406012515"/>
    <b v="0"/>
    <n v="53"/>
    <b v="1"/>
    <s v="film &amp; video/television"/>
    <n v="76.45"/>
    <x v="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D"/>
    <n v="1453748434"/>
    <n v="1452193234"/>
    <b v="0"/>
    <n v="1"/>
    <b v="1"/>
    <s v="film &amp; video/television"/>
    <n v="13"/>
    <x v="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D"/>
    <n v="1463111940"/>
    <n v="1459523017"/>
    <b v="0"/>
    <n v="89"/>
    <b v="1"/>
    <s v="film &amp; video/television"/>
    <n v="320.45"/>
    <x v="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D"/>
    <n v="1447001501"/>
    <n v="1444405901"/>
    <b v="0"/>
    <n v="64"/>
    <b v="1"/>
    <s v="film &amp; video/television"/>
    <n v="83.75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D"/>
    <n v="1407224601"/>
    <n v="1405928601"/>
    <b v="0"/>
    <n v="68"/>
    <b v="1"/>
    <s v="film &amp; video/television"/>
    <n v="49.88"/>
    <x v="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D"/>
    <n v="1430179200"/>
    <n v="1428130814"/>
    <b v="0"/>
    <n v="28"/>
    <b v="1"/>
    <s v="film &amp; video/television"/>
    <n v="59.46"/>
    <x v="0"/>
    <x v="0"/>
    <s v="television"/>
  </r>
  <r>
    <n v="36"/>
    <s v="THE LISTENING BOX"/>
    <s v="A modern day priest makes an unusual discovery, setting off a chain of events."/>
    <n v="6000"/>
    <n v="8529"/>
    <n v="142"/>
    <x v="0"/>
    <s v="USD"/>
    <n v="1428128525"/>
    <n v="1425540125"/>
    <b v="0"/>
    <n v="44"/>
    <b v="1"/>
    <s v="film &amp; video/television"/>
    <n v="193.84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D"/>
    <n v="1425055079"/>
    <n v="1422463079"/>
    <b v="0"/>
    <n v="253"/>
    <b v="1"/>
    <s v="film &amp; video/television"/>
    <n v="159.51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s v="USD"/>
    <n v="1368235344"/>
    <n v="1365643344"/>
    <b v="0"/>
    <n v="66"/>
    <b v="1"/>
    <s v="film &amp; video/television"/>
    <n v="41.68"/>
    <x v="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s v="GBP"/>
    <n v="1401058740"/>
    <n v="1398388068"/>
    <b v="0"/>
    <n v="217"/>
    <b v="1"/>
    <s v="film &amp; video/television"/>
    <n v="150.9"/>
    <x v="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D"/>
    <n v="1403150400"/>
    <n v="1401426488"/>
    <b v="0"/>
    <n v="16"/>
    <b v="1"/>
    <s v="film &amp; video/television"/>
    <n v="126.69"/>
    <x v="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D"/>
    <n v="1412516354"/>
    <n v="1409924354"/>
    <b v="0"/>
    <n v="19"/>
    <b v="1"/>
    <s v="film &amp; video/television"/>
    <n v="105.26"/>
    <x v="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D"/>
    <n v="1419780026"/>
    <n v="1417188026"/>
    <b v="0"/>
    <n v="169"/>
    <b v="1"/>
    <s v="film &amp; video/television"/>
    <n v="117.51"/>
    <x v="0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D"/>
    <n v="1405209600"/>
    <n v="1402599486"/>
    <b v="0"/>
    <n v="263"/>
    <b v="1"/>
    <s v="film &amp; video/television"/>
    <n v="117.36"/>
    <x v="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D"/>
    <n v="1412648537"/>
    <n v="1408760537"/>
    <b v="0"/>
    <n v="15"/>
    <b v="1"/>
    <s v="film &amp; video/television"/>
    <n v="133.33000000000001"/>
    <x v="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D"/>
    <n v="1461769107"/>
    <n v="1459177107"/>
    <b v="0"/>
    <n v="61"/>
    <b v="1"/>
    <s v="film &amp; video/television"/>
    <n v="98.36"/>
    <x v="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2"/>
    <s v="AUD"/>
    <n v="1450220974"/>
    <n v="1447628974"/>
    <b v="0"/>
    <n v="45"/>
    <b v="1"/>
    <s v="film &amp; video/television"/>
    <n v="194.44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D"/>
    <n v="1419021607"/>
    <n v="1413834007"/>
    <b v="0"/>
    <n v="70"/>
    <b v="1"/>
    <s v="film &amp; video/television"/>
    <n v="76.87"/>
    <x v="0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s v="GBP"/>
    <n v="1425211200"/>
    <n v="1422534260"/>
    <b v="0"/>
    <n v="38"/>
    <b v="1"/>
    <s v="film &amp; video/television"/>
    <n v="56.82"/>
    <x v="0"/>
    <x v="0"/>
    <s v="television"/>
  </r>
  <r>
    <n v="49"/>
    <s v="Driving Jersey - Season Five"/>
    <s v="Driving Jersey is real people telling real stories."/>
    <n v="12000"/>
    <n v="12000"/>
    <n v="100"/>
    <x v="0"/>
    <s v="USD"/>
    <n v="1445660045"/>
    <n v="1443068045"/>
    <b v="0"/>
    <n v="87"/>
    <b v="1"/>
    <s v="film &amp; video/television"/>
    <n v="137.93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1"/>
    <s v="GBP"/>
    <n v="1422637200"/>
    <n v="1419271458"/>
    <b v="0"/>
    <n v="22"/>
    <b v="1"/>
    <s v="film &amp; video/television"/>
    <n v="27.27"/>
    <x v="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D"/>
    <n v="1439245037"/>
    <n v="1436653037"/>
    <b v="0"/>
    <n v="119"/>
    <b v="1"/>
    <s v="film &amp; video/television"/>
    <n v="118.34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D"/>
    <n v="1405615846"/>
    <n v="1403023846"/>
    <b v="0"/>
    <n v="52"/>
    <b v="1"/>
    <s v="film &amp; video/television"/>
    <n v="223.48"/>
    <x v="0"/>
    <x v="0"/>
    <s v="television"/>
  </r>
  <r>
    <n v="53"/>
    <s v="Rolling out Vegan Mashup's Season 2"/>
    <s v="Delicious TV's Vegan Mashup launching season two on public television"/>
    <n v="3000"/>
    <n v="3289"/>
    <n v="110"/>
    <x v="0"/>
    <s v="USD"/>
    <n v="1396648800"/>
    <n v="1395407445"/>
    <b v="0"/>
    <n v="117"/>
    <b v="1"/>
    <s v="film &amp; video/television"/>
    <n v="28.11"/>
    <x v="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D"/>
    <n v="1451063221"/>
    <n v="1448471221"/>
    <b v="0"/>
    <n v="52"/>
    <b v="1"/>
    <s v="film &amp; video/television"/>
    <n v="194.23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D"/>
    <n v="1464390916"/>
    <n v="1462576516"/>
    <b v="0"/>
    <n v="86"/>
    <b v="1"/>
    <s v="film &amp; video/television"/>
    <n v="128.94999999999999"/>
    <x v="0"/>
    <x v="0"/>
    <s v="television"/>
  </r>
  <r>
    <n v="56"/>
    <s v="Voxwomen Cycling Show"/>
    <s v="We want to see more women's cycling on TV - and we need your help to make it happen!"/>
    <n v="8000"/>
    <n v="8581"/>
    <n v="107"/>
    <x v="1"/>
    <s v="GBP"/>
    <n v="1433779200"/>
    <n v="1432559424"/>
    <b v="0"/>
    <n v="174"/>
    <b v="1"/>
    <s v="film &amp; video/television"/>
    <n v="49.32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D"/>
    <n v="1429991962"/>
    <n v="1427399962"/>
    <b v="0"/>
    <n v="69"/>
    <b v="1"/>
    <s v="film &amp; video/television"/>
    <n v="221.52"/>
    <x v="0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s v="USD"/>
    <n v="1416423172"/>
    <n v="1413827572"/>
    <b v="0"/>
    <n v="75"/>
    <b v="1"/>
    <s v="film &amp; video/television"/>
    <n v="137.21"/>
    <x v="0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D"/>
    <n v="1442264400"/>
    <n v="1439530776"/>
    <b v="0"/>
    <n v="33"/>
    <b v="1"/>
    <s v="film &amp; video/television"/>
    <n v="606.82000000000005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1"/>
    <s v="GBP"/>
    <n v="1395532800"/>
    <n v="1393882717"/>
    <b v="0"/>
    <n v="108"/>
    <b v="1"/>
    <s v="film &amp; video/shorts"/>
    <n v="43.04"/>
    <x v="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D"/>
    <n v="1370547157"/>
    <n v="1368646357"/>
    <b v="0"/>
    <n v="23"/>
    <b v="1"/>
    <s v="film &amp; video/shorts"/>
    <n v="322.39"/>
    <x v="0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D"/>
    <n v="1362337878"/>
    <n v="1360177878"/>
    <b v="0"/>
    <n v="48"/>
    <b v="1"/>
    <s v="film &amp; video/shorts"/>
    <n v="96.71"/>
    <x v="0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D"/>
    <n v="1388206740"/>
    <n v="1386194013"/>
    <b v="0"/>
    <n v="64"/>
    <b v="1"/>
    <s v="film &amp; video/shorts"/>
    <n v="35.47"/>
    <x v="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D"/>
    <n v="1373243181"/>
    <n v="1370651181"/>
    <b v="0"/>
    <n v="24"/>
    <b v="1"/>
    <s v="film &amp; video/shorts"/>
    <n v="86.67"/>
    <x v="0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5"/>
    <s v="CAD"/>
    <n v="1407736740"/>
    <n v="1405453354"/>
    <b v="0"/>
    <n v="57"/>
    <b v="1"/>
    <s v="film &amp; video/shorts"/>
    <n v="132.05000000000001"/>
    <x v="0"/>
    <x v="0"/>
    <s v="shorts"/>
  </r>
  <r>
    <n v="66"/>
    <s v="A Stagnant Fever: Short Film"/>
    <s v="A dark comedy set in the '60s about clinical depression and one night stands."/>
    <n v="2000"/>
    <n v="2372"/>
    <n v="119"/>
    <x v="0"/>
    <s v="USD"/>
    <n v="1468873420"/>
    <n v="1466281420"/>
    <b v="0"/>
    <n v="26"/>
    <b v="1"/>
    <s v="film &amp; video/shorts"/>
    <n v="91.23"/>
    <x v="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D"/>
    <n v="1342360804"/>
    <n v="1339768804"/>
    <b v="0"/>
    <n v="20"/>
    <b v="1"/>
    <s v="film &amp; video/shorts"/>
    <n v="116.25"/>
    <x v="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s v="GBP"/>
    <n v="1393162791"/>
    <n v="1390570791"/>
    <b v="0"/>
    <n v="36"/>
    <b v="1"/>
    <s v="film &amp; video/shorts"/>
    <n v="21.19"/>
    <x v="0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D"/>
    <n v="1317538740"/>
    <n v="1314765025"/>
    <b v="0"/>
    <n v="178"/>
    <b v="1"/>
    <s v="film &amp; video/shorts"/>
    <n v="62.33"/>
    <x v="0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D"/>
    <n v="1315171845"/>
    <n v="1309987845"/>
    <b v="0"/>
    <n v="17"/>
    <b v="1"/>
    <s v="film &amp; video/shorts"/>
    <n v="37.409999999999997"/>
    <x v="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D"/>
    <n v="1338186657"/>
    <n v="1333002657"/>
    <b v="0"/>
    <n v="32"/>
    <b v="1"/>
    <s v="film &amp; video/shorts"/>
    <n v="69.72"/>
    <x v="0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D"/>
    <n v="1352937600"/>
    <n v="1351210481"/>
    <b v="0"/>
    <n v="41"/>
    <b v="1"/>
    <s v="film &amp; video/shorts"/>
    <n v="58.17"/>
    <x v="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D"/>
    <n v="1304395140"/>
    <n v="1297620584"/>
    <b v="0"/>
    <n v="18"/>
    <b v="1"/>
    <s v="film &amp; video/shorts"/>
    <n v="50"/>
    <x v="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6"/>
    <s v="EUR"/>
    <n v="1453376495"/>
    <n v="1450784495"/>
    <b v="0"/>
    <n v="29"/>
    <b v="1"/>
    <s v="film &amp; video/shorts"/>
    <n v="19.47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s v="USD"/>
    <n v="1366693272"/>
    <n v="1364101272"/>
    <b v="0"/>
    <n v="47"/>
    <b v="1"/>
    <s v="film &amp; video/shorts"/>
    <n v="85.96"/>
    <x v="0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D"/>
    <n v="1325007358"/>
    <n v="1319819758"/>
    <b v="0"/>
    <n v="15"/>
    <b v="1"/>
    <s v="film &amp; video/shorts"/>
    <n v="30.67"/>
    <x v="0"/>
    <x v="0"/>
    <s v="shorts"/>
  </r>
  <r>
    <n v="77"/>
    <s v="Jonah and the Crab"/>
    <s v="A short film about a boy searching for companionship in a hermit crab he finds on the beach."/>
    <n v="400"/>
    <n v="1570"/>
    <n v="393"/>
    <x v="0"/>
    <s v="USD"/>
    <n v="1337569140"/>
    <n v="1332991717"/>
    <b v="0"/>
    <n v="26"/>
    <b v="1"/>
    <s v="film &amp; video/shorts"/>
    <n v="60.38"/>
    <x v="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6"/>
    <s v="EUR"/>
    <n v="1472751121"/>
    <n v="1471887121"/>
    <b v="0"/>
    <n v="35"/>
    <b v="1"/>
    <s v="film &amp; video/shorts"/>
    <n v="38.6"/>
    <x v="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s v="GBP"/>
    <n v="1398451093"/>
    <n v="1395859093"/>
    <b v="0"/>
    <n v="41"/>
    <b v="1"/>
    <s v="film &amp; video/shorts"/>
    <n v="40.270000000000003"/>
    <x v="0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s v="USD"/>
    <n v="1386640856"/>
    <n v="1383616856"/>
    <b v="0"/>
    <n v="47"/>
    <b v="1"/>
    <s v="film &amp; video/shorts"/>
    <n v="273.83"/>
    <x v="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D"/>
    <n v="1342234920"/>
    <n v="1341892127"/>
    <b v="0"/>
    <n v="28"/>
    <b v="1"/>
    <s v="film &amp; video/shorts"/>
    <n v="53.04"/>
    <x v="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D"/>
    <n v="1318189261"/>
    <n v="1315597261"/>
    <b v="0"/>
    <n v="100"/>
    <b v="1"/>
    <s v="film &amp; video/shorts"/>
    <n v="40.01"/>
    <x v="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s v="GBP"/>
    <n v="1424604600"/>
    <n v="1423320389"/>
    <b v="0"/>
    <n v="13"/>
    <b v="1"/>
    <s v="film &amp; video/shorts"/>
    <n v="15.77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s v="USD"/>
    <n v="1305483086"/>
    <n v="1302891086"/>
    <b v="0"/>
    <n v="7"/>
    <b v="1"/>
    <s v="film &amp; video/shorts"/>
    <n v="71.430000000000007"/>
    <x v="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D"/>
    <n v="1316746837"/>
    <n v="1314154837"/>
    <b v="0"/>
    <n v="21"/>
    <b v="1"/>
    <s v="film &amp; video/shorts"/>
    <n v="71.709999999999994"/>
    <x v="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6"/>
    <s v="EUR"/>
    <n v="1451226045"/>
    <n v="1444828845"/>
    <b v="0"/>
    <n v="17"/>
    <b v="1"/>
    <s v="film &amp; video/shorts"/>
    <n v="375.7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D"/>
    <n v="1275529260"/>
    <n v="1274705803"/>
    <b v="0"/>
    <n v="25"/>
    <b v="1"/>
    <s v="film &amp; video/shorts"/>
    <n v="104.6"/>
    <x v="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D"/>
    <n v="1403452131"/>
    <n v="1401205731"/>
    <b v="0"/>
    <n v="60"/>
    <b v="1"/>
    <s v="film &amp; video/shorts"/>
    <n v="60"/>
    <x v="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D"/>
    <n v="1370196192"/>
    <n v="1368036192"/>
    <b v="0"/>
    <n v="56"/>
    <b v="1"/>
    <s v="film &amp; video/shorts"/>
    <n v="123.29"/>
    <x v="0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s v="USD"/>
    <n v="1310454499"/>
    <n v="1307862499"/>
    <b v="0"/>
    <n v="16"/>
    <b v="1"/>
    <s v="film &amp; video/shorts"/>
    <n v="31.38"/>
    <x v="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D"/>
    <n v="1305625164"/>
    <n v="1300354764"/>
    <b v="0"/>
    <n v="46"/>
    <b v="1"/>
    <s v="film &amp; video/shorts"/>
    <n v="78.260000000000005"/>
    <x v="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5"/>
    <s v="CAD"/>
    <n v="1485936000"/>
    <n v="1481949983"/>
    <b v="0"/>
    <n v="43"/>
    <b v="1"/>
    <s v="film &amp; video/shorts"/>
    <n v="122.33"/>
    <x v="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D"/>
    <n v="1341349200"/>
    <n v="1338928537"/>
    <b v="0"/>
    <n v="15"/>
    <b v="1"/>
    <s v="film &amp; video/shorts"/>
    <n v="73.73"/>
    <x v="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s v="GBP"/>
    <n v="1396890822"/>
    <n v="1395162822"/>
    <b v="0"/>
    <n v="12"/>
    <b v="1"/>
    <s v="film &amp; video/shorts"/>
    <n v="21.67"/>
    <x v="0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D"/>
    <n v="1330214841"/>
    <n v="1327622841"/>
    <b v="0"/>
    <n v="21"/>
    <b v="1"/>
    <s v="film &amp; video/shorts"/>
    <n v="21.9"/>
    <x v="0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D"/>
    <n v="1280631600"/>
    <n v="1274889241"/>
    <b v="0"/>
    <n v="34"/>
    <b v="1"/>
    <s v="film &amp; video/shorts"/>
    <n v="50.59"/>
    <x v="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D"/>
    <n v="1310440482"/>
    <n v="1307848482"/>
    <b v="0"/>
    <n v="8"/>
    <b v="1"/>
    <s v="film &amp; video/shorts"/>
    <n v="53.13"/>
    <x v="0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D"/>
    <n v="1354923000"/>
    <n v="1351796674"/>
    <b v="0"/>
    <n v="60"/>
    <b v="1"/>
    <s v="film &amp; video/shorts"/>
    <n v="56.67"/>
    <x v="0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s v="USD"/>
    <n v="1390426799"/>
    <n v="1387834799"/>
    <b v="0"/>
    <n v="39"/>
    <b v="1"/>
    <s v="film &amp; video/shorts"/>
    <n v="40.78"/>
    <x v="0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D"/>
    <n v="1352055886"/>
    <n v="1350324286"/>
    <b v="0"/>
    <n v="26"/>
    <b v="1"/>
    <s v="film &amp; video/shorts"/>
    <n v="192.31"/>
    <x v="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D"/>
    <n v="1359052710"/>
    <n v="1356979110"/>
    <b v="0"/>
    <n v="35"/>
    <b v="1"/>
    <s v="film &amp; video/shorts"/>
    <n v="100"/>
    <x v="0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s v="USD"/>
    <n v="1293073733"/>
    <n v="1290481733"/>
    <b v="0"/>
    <n v="65"/>
    <b v="1"/>
    <s v="film &amp; video/shorts"/>
    <n v="117.92"/>
    <x v="0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1"/>
    <s v="GBP"/>
    <n v="1394220030"/>
    <n v="1392232830"/>
    <b v="0"/>
    <n v="49"/>
    <b v="1"/>
    <s v="film &amp; video/shorts"/>
    <n v="27.9"/>
    <x v="0"/>
    <x v="0"/>
    <s v="shorts"/>
  </r>
  <r>
    <n v="104"/>
    <s v="Good 'Ol Trumpet"/>
    <s v="UCF short film about an old man, his love for music, and his misplaced trumpet.  "/>
    <n v="500"/>
    <n v="600"/>
    <n v="120"/>
    <x v="0"/>
    <s v="USD"/>
    <n v="1301792400"/>
    <n v="1299775266"/>
    <b v="0"/>
    <n v="10"/>
    <b v="1"/>
    <s v="film &amp; video/shorts"/>
    <n v="60"/>
    <x v="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D"/>
    <n v="1463184000"/>
    <n v="1461605020"/>
    <b v="0"/>
    <n v="60"/>
    <b v="1"/>
    <s v="film &amp; video/shorts"/>
    <n v="39.380000000000003"/>
    <x v="0"/>
    <x v="0"/>
    <s v="shorts"/>
  </r>
  <r>
    <n v="106"/>
    <s v="LOST WEEKEND"/>
    <s v="A Boy. A Girl. A Car. A Serial Killer."/>
    <n v="5000"/>
    <n v="5025"/>
    <n v="101"/>
    <x v="0"/>
    <s v="USD"/>
    <n v="1333391901"/>
    <n v="1332182301"/>
    <b v="0"/>
    <n v="27"/>
    <b v="1"/>
    <s v="film &amp; video/shorts"/>
    <n v="186.11"/>
    <x v="0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D"/>
    <n v="1303688087"/>
    <n v="1301787287"/>
    <b v="0"/>
    <n v="69"/>
    <b v="1"/>
    <s v="film &amp; video/shorts"/>
    <n v="111.38"/>
    <x v="0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s v="USD"/>
    <n v="1370011370"/>
    <n v="1364827370"/>
    <b v="0"/>
    <n v="47"/>
    <b v="1"/>
    <s v="film &amp; video/shorts"/>
    <n v="78.72"/>
    <x v="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D"/>
    <n v="1298680630"/>
    <n v="1296088630"/>
    <b v="0"/>
    <n v="47"/>
    <b v="1"/>
    <s v="film &amp; video/shorts"/>
    <n v="46.7"/>
    <x v="0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s v="USD"/>
    <n v="1384408740"/>
    <n v="1381445253"/>
    <b v="0"/>
    <n v="26"/>
    <b v="1"/>
    <s v="film &amp; video/shorts"/>
    <n v="65.38"/>
    <x v="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2"/>
    <s v="AUD"/>
    <n v="1433059187"/>
    <n v="1430467187"/>
    <b v="0"/>
    <n v="53"/>
    <b v="1"/>
    <s v="film &amp; video/shorts"/>
    <n v="102.08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D"/>
    <n v="1397354400"/>
    <n v="1395277318"/>
    <b v="0"/>
    <n v="81"/>
    <b v="1"/>
    <s v="film &amp; video/shorts"/>
    <n v="64.2"/>
    <x v="0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s v="USD"/>
    <n v="1312642800"/>
    <n v="1311963128"/>
    <b v="0"/>
    <n v="78"/>
    <b v="1"/>
    <s v="film &amp; video/shorts"/>
    <n v="90.38"/>
    <x v="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D"/>
    <n v="1326436488"/>
    <n v="1321252488"/>
    <b v="0"/>
    <n v="35"/>
    <b v="1"/>
    <s v="film &amp; video/shorts"/>
    <n v="88.57"/>
    <x v="0"/>
    <x v="0"/>
    <s v="shorts"/>
  </r>
  <r>
    <n v="115"/>
    <s v="The World's Greatest Lover"/>
    <s v="Never judge a book (or a lover) by their cover."/>
    <n v="450"/>
    <n v="632"/>
    <n v="140"/>
    <x v="0"/>
    <s v="USD"/>
    <n v="1328377444"/>
    <n v="1326217444"/>
    <b v="0"/>
    <n v="22"/>
    <b v="1"/>
    <s v="film &amp; video/shorts"/>
    <n v="28.73"/>
    <x v="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D"/>
    <n v="1302260155"/>
    <n v="1298289355"/>
    <b v="0"/>
    <n v="57"/>
    <b v="1"/>
    <s v="film &amp; video/shorts"/>
    <n v="69.790000000000006"/>
    <x v="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D"/>
    <n v="1276110000"/>
    <n v="1268337744"/>
    <b v="0"/>
    <n v="27"/>
    <b v="1"/>
    <s v="film &amp; video/shorts"/>
    <n v="167.49"/>
    <x v="0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s v="USD"/>
    <n v="1311902236"/>
    <n v="1309310236"/>
    <b v="0"/>
    <n v="39"/>
    <b v="1"/>
    <s v="film &amp; video/shorts"/>
    <n v="144.91"/>
    <x v="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D"/>
    <n v="1313276400"/>
    <n v="1310693986"/>
    <b v="0"/>
    <n v="37"/>
    <b v="1"/>
    <s v="film &amp; video/shorts"/>
    <n v="91.84"/>
    <x v="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7"/>
    <s v="HKD"/>
    <n v="1475457107"/>
    <n v="1472865107"/>
    <b v="0"/>
    <n v="1"/>
    <b v="0"/>
    <s v="film &amp; video/science fiction"/>
    <n v="10"/>
    <x v="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D"/>
    <n v="1429352160"/>
    <n v="1427993710"/>
    <b v="0"/>
    <n v="1"/>
    <b v="0"/>
    <s v="film &amp; video/science fiction"/>
    <n v="1"/>
    <x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0"/>
    <s v="USD"/>
    <n v="1476094907"/>
    <n v="1470910907"/>
    <b v="0"/>
    <n v="0"/>
    <b v="0"/>
    <s v="film &amp; video/science fiction"/>
    <s v="N/A"/>
    <x v="1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D"/>
    <n v="1414533600"/>
    <n v="1411411564"/>
    <b v="0"/>
    <n v="6"/>
    <b v="0"/>
    <s v="film &amp; video/science fiction"/>
    <n v="25.17"/>
    <x v="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D"/>
    <n v="1431728242"/>
    <n v="1429568242"/>
    <b v="0"/>
    <n v="0"/>
    <b v="0"/>
    <s v="film &amp; video/science fiction"/>
    <s v="N/A"/>
    <x v="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5"/>
    <s v="CAD"/>
    <n v="1486165880"/>
    <n v="1480981880"/>
    <b v="0"/>
    <n v="6"/>
    <b v="0"/>
    <s v="film &amp; video/science fiction"/>
    <n v="11.67"/>
    <x v="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D"/>
    <n v="1433988000"/>
    <n v="1431353337"/>
    <b v="0"/>
    <n v="13"/>
    <b v="0"/>
    <s v="film &amp; video/science fiction"/>
    <n v="106.69"/>
    <x v="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D"/>
    <n v="1428069541"/>
    <n v="1425481141"/>
    <b v="0"/>
    <n v="4"/>
    <b v="0"/>
    <s v="film &amp; video/science fiction"/>
    <n v="47.5"/>
    <x v="1"/>
    <x v="0"/>
    <s v="science fiction"/>
  </r>
  <r>
    <n v="128"/>
    <s v="Ralphi3 (Canceled)"/>
    <s v="A Science Fiction film filled with entertainment and Excitement"/>
    <n v="100000"/>
    <n v="1867"/>
    <n v="2"/>
    <x v="0"/>
    <s v="USD"/>
    <n v="1476941293"/>
    <n v="1473917293"/>
    <b v="0"/>
    <n v="6"/>
    <b v="0"/>
    <s v="film &amp; video/science fiction"/>
    <n v="311.17"/>
    <x v="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D"/>
    <n v="1414708183"/>
    <n v="1409524183"/>
    <b v="0"/>
    <n v="0"/>
    <b v="0"/>
    <s v="film &amp; video/science fiction"/>
    <s v="N/A"/>
    <x v="1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P"/>
    <n v="1402949760"/>
    <n v="1400536692"/>
    <b v="0"/>
    <n v="0"/>
    <b v="0"/>
    <s v="film &amp; video/science fiction"/>
    <s v="N/A"/>
    <x v="1"/>
    <x v="0"/>
    <s v="science fiction"/>
  </r>
  <r>
    <n v="131"/>
    <s v="I (Canceled)"/>
    <s v="I"/>
    <n v="1200"/>
    <n v="0"/>
    <n v="0"/>
    <x v="0"/>
    <s v="USD"/>
    <n v="1467763200"/>
    <n v="1466453161"/>
    <b v="0"/>
    <n v="0"/>
    <b v="0"/>
    <s v="film &amp; video/science fiction"/>
    <s v="N/A"/>
    <x v="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D"/>
    <n v="1415392207"/>
    <n v="1411500607"/>
    <b v="0"/>
    <n v="81"/>
    <b v="0"/>
    <s v="film &amp; video/science fiction"/>
    <n v="94.51"/>
    <x v="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0"/>
    <s v="USD"/>
    <n v="1464715860"/>
    <n v="1462130584"/>
    <b v="0"/>
    <n v="0"/>
    <b v="0"/>
    <s v="film &amp; video/science fiction"/>
    <s v="N/A"/>
    <x v="1"/>
    <x v="0"/>
    <s v="science fiction"/>
  </r>
  <r>
    <n v="134"/>
    <s v="MARLEY'S GHOST (AMBASSADORS OF STEAM) (Canceled)"/>
    <s v="steampunk  remake of &quot;a Christmas carol&quot;"/>
    <n v="5000"/>
    <n v="0"/>
    <n v="0"/>
    <x v="0"/>
    <s v="USD"/>
    <n v="1441386000"/>
    <n v="1438811418"/>
    <b v="0"/>
    <n v="0"/>
    <b v="0"/>
    <s v="film &amp; video/science fiction"/>
    <s v="N/A"/>
    <x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D"/>
    <n v="1404241200"/>
    <n v="1401354597"/>
    <b v="0"/>
    <n v="5"/>
    <b v="0"/>
    <s v="film &amp; video/science fiction"/>
    <n v="80.599999999999994"/>
    <x v="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D"/>
    <n v="1431771360"/>
    <n v="1427968234"/>
    <b v="0"/>
    <n v="0"/>
    <b v="0"/>
    <s v="film &amp; video/science fiction"/>
    <s v="N/A"/>
    <x v="1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8"/>
    <s v="DKK"/>
    <n v="1444657593"/>
    <n v="1440337593"/>
    <b v="0"/>
    <n v="0"/>
    <b v="0"/>
    <s v="film &amp; video/science fiction"/>
    <s v="N/A"/>
    <x v="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D"/>
    <n v="1438405140"/>
    <n v="1435731041"/>
    <b v="0"/>
    <n v="58"/>
    <b v="0"/>
    <s v="film &amp; video/science fiction"/>
    <n v="81.239999999999995"/>
    <x v="1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0"/>
    <s v="USD"/>
    <n v="1436738772"/>
    <n v="1435874772"/>
    <b v="0"/>
    <n v="1"/>
    <b v="0"/>
    <s v="film &amp; video/science fiction"/>
    <n v="500"/>
    <x v="1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D"/>
    <n v="1426823132"/>
    <n v="1424234732"/>
    <b v="0"/>
    <n v="0"/>
    <b v="0"/>
    <s v="film &amp; video/science fiction"/>
    <s v="N/A"/>
    <x v="1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D"/>
    <n v="1433043623"/>
    <n v="1429155623"/>
    <b v="0"/>
    <n v="28"/>
    <b v="0"/>
    <s v="film &amp; video/science fiction"/>
    <n v="46.18"/>
    <x v="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D"/>
    <n v="1416176778"/>
    <n v="1414358778"/>
    <b v="0"/>
    <n v="1"/>
    <b v="0"/>
    <s v="film &amp; video/science fiction"/>
    <n v="10"/>
    <x v="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s v="AUD"/>
    <n v="1472882100"/>
    <n v="1467941542"/>
    <b v="0"/>
    <n v="0"/>
    <b v="0"/>
    <s v="film &amp; video/science fiction"/>
    <s v="N/A"/>
    <x v="1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5"/>
    <s v="CAD"/>
    <n v="1428945472"/>
    <n v="1423765072"/>
    <b v="0"/>
    <n v="37"/>
    <b v="0"/>
    <s v="film &amp; video/science fiction"/>
    <n v="55.95"/>
    <x v="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D"/>
    <n v="1439298052"/>
    <n v="1436965252"/>
    <b v="0"/>
    <n v="9"/>
    <b v="0"/>
    <s v="film &amp; video/science fiction"/>
    <n v="37.56"/>
    <x v="1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D"/>
    <n v="1484698998"/>
    <n v="1479514998"/>
    <b v="0"/>
    <n v="3"/>
    <b v="0"/>
    <s v="film &amp; video/science fiction"/>
    <n v="38.33"/>
    <x v="1"/>
    <x v="0"/>
    <s v="science fiction"/>
  </r>
  <r>
    <n v="147"/>
    <s v="Consumed (Static Air) (Canceled)"/>
    <s v="Film makers catch live footage beyond their wildest dreams."/>
    <n v="7000"/>
    <n v="0"/>
    <n v="0"/>
    <x v="1"/>
    <s v="GBP"/>
    <n v="1420741080"/>
    <n v="1417026340"/>
    <b v="0"/>
    <n v="0"/>
    <b v="0"/>
    <s v="film &amp; video/science fiction"/>
    <s v="N/A"/>
    <x v="1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D"/>
    <n v="1456555536"/>
    <n v="1453963536"/>
    <b v="0"/>
    <n v="2"/>
    <b v="0"/>
    <s v="film &amp; video/science fiction"/>
    <n v="20"/>
    <x v="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D"/>
    <n v="1419494400"/>
    <n v="1416888470"/>
    <b v="0"/>
    <n v="6"/>
    <b v="0"/>
    <s v="film &amp; video/science fiction"/>
    <n v="15.33"/>
    <x v="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D"/>
    <n v="1432612382"/>
    <n v="1427428382"/>
    <b v="0"/>
    <n v="67"/>
    <b v="0"/>
    <s v="film &amp; video/science fiction"/>
    <n v="449.43"/>
    <x v="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s v="AUD"/>
    <n v="1434633191"/>
    <n v="1429449191"/>
    <b v="0"/>
    <n v="5"/>
    <b v="0"/>
    <s v="film &amp; video/science fiction"/>
    <n v="28"/>
    <x v="1"/>
    <x v="0"/>
    <s v="science fiction"/>
  </r>
  <r>
    <n v="152"/>
    <s v="The Great Dark (Canceled)"/>
    <s v="The Great Dark is a journey through the unimaginable...and un foreseeable..."/>
    <n v="380000"/>
    <n v="30"/>
    <n v="0"/>
    <x v="0"/>
    <s v="USD"/>
    <n v="1411437100"/>
    <n v="1408845100"/>
    <b v="0"/>
    <n v="2"/>
    <b v="0"/>
    <s v="film &amp; video/science fiction"/>
    <n v="15"/>
    <x v="1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0"/>
    <s v="USD"/>
    <n v="1417532644"/>
    <n v="1413900244"/>
    <b v="0"/>
    <n v="10"/>
    <b v="0"/>
    <s v="film &amp; video/science fiction"/>
    <n v="35.9"/>
    <x v="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D"/>
    <n v="1433336895"/>
    <n v="1429621695"/>
    <b v="0"/>
    <n v="3"/>
    <b v="0"/>
    <s v="film &amp; video/science fiction"/>
    <n v="13.33"/>
    <x v="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D"/>
    <n v="1437657935"/>
    <n v="1434201935"/>
    <b v="0"/>
    <n v="4"/>
    <b v="0"/>
    <s v="film &amp; video/science fiction"/>
    <n v="20.25"/>
    <x v="1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5"/>
    <s v="CAD"/>
    <n v="1407034796"/>
    <n v="1401850796"/>
    <b v="0"/>
    <n v="15"/>
    <b v="0"/>
    <s v="film &amp; video/science fiction"/>
    <n v="119"/>
    <x v="1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D"/>
    <n v="1456523572"/>
    <n v="1453931572"/>
    <b v="0"/>
    <n v="2"/>
    <b v="0"/>
    <s v="film &amp; video/science fiction"/>
    <n v="4"/>
    <x v="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D"/>
    <n v="1413942628"/>
    <n v="1411350628"/>
    <b v="0"/>
    <n v="0"/>
    <b v="0"/>
    <s v="film &amp; video/science fiction"/>
    <s v="N/A"/>
    <x v="1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D"/>
    <n v="1467541545"/>
    <n v="1464085545"/>
    <b v="0"/>
    <n v="1"/>
    <b v="0"/>
    <s v="film &amp; video/science fiction"/>
    <n v="10"/>
    <x v="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s v="USD"/>
    <n v="1439675691"/>
    <n v="1434491691"/>
    <b v="0"/>
    <n v="0"/>
    <b v="0"/>
    <s v="film &amp; video/drama"/>
    <s v="N/A"/>
    <x v="2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s v="USD"/>
    <n v="1404318595"/>
    <n v="1401726595"/>
    <b v="0"/>
    <n v="1"/>
    <b v="0"/>
    <s v="film &amp; video/drama"/>
    <n v="5"/>
    <x v="2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0"/>
    <s v="USD"/>
    <n v="1408232520"/>
    <n v="1405393356"/>
    <b v="0"/>
    <n v="10"/>
    <b v="0"/>
    <s v="film &amp; video/drama"/>
    <n v="43.5"/>
    <x v="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s v="USD"/>
    <n v="1443657600"/>
    <n v="1440716654"/>
    <b v="0"/>
    <n v="0"/>
    <b v="0"/>
    <s v="film &amp; video/drama"/>
    <s v="N/A"/>
    <x v="2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0"/>
    <s v="USD"/>
    <n v="1411150701"/>
    <n v="1405966701"/>
    <b v="0"/>
    <n v="7"/>
    <b v="0"/>
    <s v="film &amp; video/drama"/>
    <n v="91.43"/>
    <x v="2"/>
    <x v="0"/>
    <s v="drama"/>
  </r>
  <r>
    <n v="165"/>
    <s v="NET"/>
    <s v="A teacher. A boy. The beach and a heatwave that drove them all insane."/>
    <n v="17000"/>
    <n v="0"/>
    <n v="0"/>
    <x v="1"/>
    <s v="GBP"/>
    <n v="1452613724"/>
    <n v="1450021724"/>
    <b v="0"/>
    <n v="0"/>
    <b v="0"/>
    <s v="film &amp; video/drama"/>
    <s v="N/A"/>
    <x v="2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0"/>
    <s v="USD"/>
    <n v="1484531362"/>
    <n v="1481939362"/>
    <b v="0"/>
    <n v="1"/>
    <b v="0"/>
    <s v="film &amp; video/drama"/>
    <n v="3000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0"/>
    <s v="USD"/>
    <n v="1438726535"/>
    <n v="1433542535"/>
    <b v="0"/>
    <n v="2"/>
    <b v="0"/>
    <s v="film &amp; video/drama"/>
    <n v="5.5"/>
    <x v="2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0"/>
    <s v="USD"/>
    <n v="1426791770"/>
    <n v="1424203370"/>
    <b v="0"/>
    <n v="3"/>
    <b v="0"/>
    <s v="film &amp; video/drama"/>
    <n v="108.33"/>
    <x v="2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P"/>
    <n v="1413634059"/>
    <n v="1411042059"/>
    <b v="0"/>
    <n v="10"/>
    <b v="0"/>
    <s v="film &amp; video/drama"/>
    <n v="56"/>
    <x v="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s v="USD"/>
    <n v="1440912480"/>
    <n v="1438385283"/>
    <b v="0"/>
    <n v="10"/>
    <b v="0"/>
    <s v="film &amp; video/drama"/>
    <n v="32.5"/>
    <x v="2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0"/>
    <s v="USD"/>
    <n v="1470975614"/>
    <n v="1465791614"/>
    <b v="0"/>
    <n v="1"/>
    <b v="0"/>
    <s v="film &amp; video/drama"/>
    <n v="1"/>
    <x v="2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0"/>
    <s v="USD"/>
    <n v="1426753723"/>
    <n v="1423733323"/>
    <b v="0"/>
    <n v="0"/>
    <b v="0"/>
    <s v="film &amp; video/drama"/>
    <s v="N/A"/>
    <x v="2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1"/>
    <s v="GBP"/>
    <n v="1425131108"/>
    <n v="1422539108"/>
    <b v="0"/>
    <n v="0"/>
    <b v="0"/>
    <s v="film &amp; video/drama"/>
    <s v="N/A"/>
    <x v="2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9"/>
    <s v="EUR"/>
    <n v="1431108776"/>
    <n v="1425924776"/>
    <b v="0"/>
    <n v="0"/>
    <b v="0"/>
    <s v="film &amp; video/drama"/>
    <s v="N/A"/>
    <x v="2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P"/>
    <n v="1409337611"/>
    <n v="1407177611"/>
    <b v="0"/>
    <n v="26"/>
    <b v="0"/>
    <s v="film &amp; video/drama"/>
    <n v="49.88"/>
    <x v="2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0"/>
    <s v="USD"/>
    <n v="1438803999"/>
    <n v="1436211999"/>
    <b v="0"/>
    <n v="0"/>
    <b v="0"/>
    <s v="film &amp; video/drama"/>
    <s v="N/A"/>
    <x v="2"/>
    <x v="0"/>
    <s v="drama"/>
  </r>
  <r>
    <n v="177"/>
    <s v="The Good Samaritan"/>
    <s v="I'm making a modern day version of the bible story &quot; The Good Samaritan&quot;"/>
    <n v="450"/>
    <n v="180"/>
    <n v="40"/>
    <x v="0"/>
    <s v="USD"/>
    <n v="1427155726"/>
    <n v="1425690526"/>
    <b v="0"/>
    <n v="7"/>
    <b v="0"/>
    <s v="film &amp; video/drama"/>
    <n v="25.71"/>
    <x v="2"/>
    <x v="0"/>
    <s v="drama"/>
  </r>
  <r>
    <n v="178"/>
    <s v="El viaje de LucÃ­a"/>
    <s v="El viaje de LucÃ­a es un largometraje de ficciÃ³n con temÃ¡tica sobre el cÃ¡ncer infantil."/>
    <n v="500000"/>
    <n v="0"/>
    <n v="0"/>
    <x v="3"/>
    <s v="EUR"/>
    <n v="1448582145"/>
    <n v="1445986545"/>
    <b v="0"/>
    <n v="0"/>
    <b v="0"/>
    <s v="film &amp; video/drama"/>
    <s v="N/A"/>
    <x v="2"/>
    <x v="0"/>
    <s v="drama"/>
  </r>
  <r>
    <n v="179"/>
    <s v="Sustain: A Film About Survival"/>
    <s v="A feature-length film about how three people survive in a diseased world."/>
    <n v="1000"/>
    <n v="200"/>
    <n v="20"/>
    <x v="0"/>
    <s v="USD"/>
    <n v="1457056555"/>
    <n v="1454464555"/>
    <b v="0"/>
    <n v="2"/>
    <b v="0"/>
    <s v="film &amp; video/drama"/>
    <n v="100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P"/>
    <n v="1428951600"/>
    <n v="1425512843"/>
    <b v="0"/>
    <n v="13"/>
    <b v="0"/>
    <s v="film &amp; video/drama"/>
    <n v="30.85"/>
    <x v="2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P"/>
    <n v="1434995295"/>
    <n v="1432403295"/>
    <b v="0"/>
    <n v="4"/>
    <b v="0"/>
    <s v="film &amp; video/drama"/>
    <n v="180.5"/>
    <x v="2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s v="USD"/>
    <n v="1483748232"/>
    <n v="1481156232"/>
    <b v="0"/>
    <n v="0"/>
    <b v="0"/>
    <s v="film &amp; video/drama"/>
    <s v="N/A"/>
    <x v="2"/>
    <x v="0"/>
    <s v="drama"/>
  </r>
  <r>
    <n v="183"/>
    <s v="Three Little Words"/>
    <s v="Don't kill me until I meet my Dad"/>
    <n v="12500"/>
    <n v="4482"/>
    <n v="36"/>
    <x v="1"/>
    <s v="GBP"/>
    <n v="1417033610"/>
    <n v="1414438010"/>
    <b v="0"/>
    <n v="12"/>
    <b v="0"/>
    <s v="film &amp; video/drama"/>
    <n v="373.5"/>
    <x v="2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5"/>
    <s v="CAD"/>
    <n v="1409543940"/>
    <n v="1404586762"/>
    <b v="0"/>
    <n v="2"/>
    <b v="0"/>
    <s v="film &amp; video/drama"/>
    <n v="25.5"/>
    <x v="2"/>
    <x v="0"/>
    <s v="drama"/>
  </r>
  <r>
    <n v="185"/>
    <s v="BLANK Short Movie"/>
    <s v="Love has no boundaries!"/>
    <n v="40000"/>
    <n v="2200"/>
    <n v="6"/>
    <x v="10"/>
    <s v="NOK"/>
    <n v="1471557139"/>
    <n v="1468965139"/>
    <b v="0"/>
    <n v="10"/>
    <b v="0"/>
    <s v="film &amp; video/drama"/>
    <n v="220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0"/>
    <s v="USD"/>
    <n v="1488571200"/>
    <n v="1485977434"/>
    <b v="0"/>
    <n v="0"/>
    <b v="0"/>
    <s v="film &amp; video/drama"/>
    <s v="N/A"/>
    <x v="2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0"/>
    <s v="USD"/>
    <n v="1437461940"/>
    <n v="1435383457"/>
    <b v="0"/>
    <n v="5"/>
    <b v="0"/>
    <s v="film &amp; video/drama"/>
    <n v="160"/>
    <x v="2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s v="USD"/>
    <n v="1409891015"/>
    <n v="1407299015"/>
    <b v="0"/>
    <n v="0"/>
    <b v="0"/>
    <s v="film &amp; video/drama"/>
    <s v="N/A"/>
    <x v="2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s v="USD"/>
    <n v="1472920477"/>
    <n v="1467736477"/>
    <b v="0"/>
    <n v="5"/>
    <b v="0"/>
    <s v="film &amp; video/drama"/>
    <n v="69"/>
    <x v="2"/>
    <x v="0"/>
    <s v="drama"/>
  </r>
  <r>
    <n v="190"/>
    <s v="REGIONRAT, the movie"/>
    <s v="Because hope can be a 4 letter word"/>
    <n v="12000"/>
    <n v="50"/>
    <n v="0"/>
    <x v="0"/>
    <s v="USD"/>
    <n v="1466091446"/>
    <n v="1465227446"/>
    <b v="0"/>
    <n v="1"/>
    <b v="0"/>
    <s v="film &amp; video/drama"/>
    <n v="5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D"/>
    <n v="1443782138"/>
    <n v="1440326138"/>
    <b v="0"/>
    <n v="3"/>
    <b v="0"/>
    <s v="film &amp; video/drama"/>
    <n v="83.33"/>
    <x v="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s v="USD"/>
    <n v="1413572432"/>
    <n v="1410980432"/>
    <b v="0"/>
    <n v="3"/>
    <b v="0"/>
    <s v="film &amp; video/drama"/>
    <n v="5.67"/>
    <x v="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P"/>
    <n v="1417217166"/>
    <n v="1412029566"/>
    <b v="0"/>
    <n v="0"/>
    <b v="0"/>
    <s v="film &amp; video/drama"/>
    <s v="N/A"/>
    <x v="2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P"/>
    <n v="1457308531"/>
    <n v="1452124531"/>
    <b v="0"/>
    <n v="3"/>
    <b v="0"/>
    <s v="film &amp; video/drama"/>
    <n v="1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s v="USD"/>
    <n v="1436544332"/>
    <n v="1431360332"/>
    <b v="0"/>
    <n v="0"/>
    <b v="0"/>
    <s v="film &amp; video/drama"/>
    <s v="N/A"/>
    <x v="2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1"/>
    <s v="GBP"/>
    <n v="1444510800"/>
    <n v="1442062898"/>
    <b v="0"/>
    <n v="19"/>
    <b v="0"/>
    <s v="film &amp; video/drama"/>
    <n v="77.11"/>
    <x v="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P"/>
    <n v="1487365200"/>
    <n v="1483734100"/>
    <b v="0"/>
    <n v="8"/>
    <b v="0"/>
    <s v="film &amp; video/drama"/>
    <n v="32.75"/>
    <x v="2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0"/>
    <s v="USD"/>
    <n v="1412500322"/>
    <n v="1409908322"/>
    <b v="0"/>
    <n v="6"/>
    <b v="0"/>
    <s v="film &amp; video/drama"/>
    <n v="46.5"/>
    <x v="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s v="USD"/>
    <n v="1472698702"/>
    <n v="1470106702"/>
    <b v="0"/>
    <n v="0"/>
    <b v="0"/>
    <s v="film &amp; video/drama"/>
    <s v="N/A"/>
    <x v="2"/>
    <x v="0"/>
    <s v="drama"/>
  </r>
  <r>
    <n v="200"/>
    <s v="The Crossing Shore"/>
    <s v="A film dedicated to an AAF Pilot's struggle to survive behind enemy lines during WWII."/>
    <n v="6000"/>
    <n v="1571.55"/>
    <n v="26"/>
    <x v="0"/>
    <s v="USD"/>
    <n v="1410746403"/>
    <n v="1408154403"/>
    <b v="0"/>
    <n v="18"/>
    <b v="0"/>
    <s v="film &amp; video/drama"/>
    <n v="87.31"/>
    <x v="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0"/>
    <s v="USD"/>
    <n v="1423424329"/>
    <n v="1421696329"/>
    <b v="0"/>
    <n v="7"/>
    <b v="0"/>
    <s v="film &amp; video/drama"/>
    <n v="54.29"/>
    <x v="2"/>
    <x v="0"/>
    <s v="drama"/>
  </r>
  <r>
    <n v="202"/>
    <s v="Modern Gangsters"/>
    <s v="new web series created by jonney terry"/>
    <n v="6000"/>
    <n v="0"/>
    <n v="0"/>
    <x v="0"/>
    <s v="USD"/>
    <n v="1444337940"/>
    <n v="1441750564"/>
    <b v="0"/>
    <n v="0"/>
    <b v="0"/>
    <s v="film &amp; video/drama"/>
    <s v="N/A"/>
    <x v="2"/>
    <x v="0"/>
    <s v="drama"/>
  </r>
  <r>
    <n v="203"/>
    <s v="TheM"/>
    <s v="We are aiming to make a Web Series based on Youth Culture and the misrepresentation of socially stereotyped people."/>
    <n v="2500"/>
    <n v="746"/>
    <n v="30"/>
    <x v="1"/>
    <s v="GBP"/>
    <n v="1422562864"/>
    <n v="1417378864"/>
    <b v="0"/>
    <n v="8"/>
    <b v="0"/>
    <s v="film &amp; video/drama"/>
    <n v="93.25"/>
    <x v="2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D"/>
    <n v="1470319203"/>
    <n v="1467727203"/>
    <b v="0"/>
    <n v="1293"/>
    <b v="0"/>
    <s v="film &amp; video/drama"/>
    <n v="117.68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s v="USD"/>
    <n v="1444144222"/>
    <n v="1441120222"/>
    <b v="0"/>
    <n v="17"/>
    <b v="0"/>
    <s v="film &amp; video/drama"/>
    <n v="76.47"/>
    <x v="2"/>
    <x v="0"/>
    <s v="drama"/>
  </r>
  <r>
    <n v="206"/>
    <s v="Blood Bond Movie Development"/>
    <s v="A love story featuring adoption,struggle,dysfunction,grace, healing, and restoration."/>
    <n v="12700"/>
    <n v="0"/>
    <n v="0"/>
    <x v="0"/>
    <s v="USD"/>
    <n v="1470441983"/>
    <n v="1468627583"/>
    <b v="0"/>
    <n v="0"/>
    <b v="0"/>
    <s v="film &amp; video/drama"/>
    <s v="N/A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5"/>
    <s v="CAD"/>
    <n v="1420346638"/>
    <n v="1417754638"/>
    <b v="0"/>
    <n v="13"/>
    <b v="0"/>
    <s v="film &amp; video/drama"/>
    <n v="163.85"/>
    <x v="2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s v="AUD"/>
    <n v="1418719967"/>
    <n v="1416127967"/>
    <b v="0"/>
    <n v="0"/>
    <b v="0"/>
    <s v="film &amp; video/drama"/>
    <s v="N/A"/>
    <x v="2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s v="USD"/>
    <n v="1436566135"/>
    <n v="1433974135"/>
    <b v="0"/>
    <n v="0"/>
    <b v="0"/>
    <s v="film &amp; video/drama"/>
    <s v="N/A"/>
    <x v="2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s v="USD"/>
    <n v="1443675600"/>
    <n v="1441157592"/>
    <b v="0"/>
    <n v="33"/>
    <b v="0"/>
    <s v="film &amp; video/drama"/>
    <n v="91.82"/>
    <x v="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s v="USD"/>
    <n v="1442634617"/>
    <n v="1440042617"/>
    <b v="0"/>
    <n v="12"/>
    <b v="0"/>
    <s v="film &amp; video/drama"/>
    <n v="185.83"/>
    <x v="2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0"/>
    <s v="USD"/>
    <n v="1460837320"/>
    <n v="1455656920"/>
    <b v="0"/>
    <n v="1"/>
    <b v="0"/>
    <s v="film &amp; video/drama"/>
    <n v="1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0"/>
    <s v="USD"/>
    <n v="1439734001"/>
    <n v="1437142547"/>
    <b v="0"/>
    <n v="1"/>
    <b v="0"/>
    <s v="film &amp; video/drama"/>
    <n v="20"/>
    <x v="2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s v="USD"/>
    <n v="1425655349"/>
    <n v="1420471349"/>
    <b v="0"/>
    <n v="1"/>
    <b v="0"/>
    <s v="film &amp; video/drama"/>
    <n v="1"/>
    <x v="2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P"/>
    <n v="1455753540"/>
    <n v="1452058282"/>
    <b v="0"/>
    <n v="1"/>
    <b v="0"/>
    <s v="film &amp; video/drama"/>
    <n v="10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s v="USD"/>
    <n v="1429740037"/>
    <n v="1425423637"/>
    <b v="0"/>
    <n v="84"/>
    <b v="0"/>
    <s v="film &amp; video/drama"/>
    <n v="331.54"/>
    <x v="2"/>
    <x v="0"/>
    <s v="drama"/>
  </r>
  <r>
    <n v="217"/>
    <s v="Bitch"/>
    <s v="A roadmovie by paw"/>
    <n v="100000"/>
    <n v="11943"/>
    <n v="12"/>
    <x v="11"/>
    <s v="SEK"/>
    <n v="1419780149"/>
    <n v="1417101749"/>
    <b v="0"/>
    <n v="38"/>
    <b v="0"/>
    <s v="film &amp; video/drama"/>
    <n v="314.29000000000002"/>
    <x v="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s v="USD"/>
    <n v="1431702289"/>
    <n v="1426518289"/>
    <b v="0"/>
    <n v="1"/>
    <b v="0"/>
    <s v="film &amp; video/drama"/>
    <n v="100"/>
    <x v="2"/>
    <x v="0"/>
    <s v="drama"/>
  </r>
  <r>
    <n v="219"/>
    <s v="True Colors"/>
    <s v="An hour-long pilot about a group of suburban LGBT teens coming of age in the early 90's."/>
    <n v="50000"/>
    <n v="8815"/>
    <n v="18"/>
    <x v="0"/>
    <s v="USD"/>
    <n v="1459493940"/>
    <n v="1456732225"/>
    <b v="0"/>
    <n v="76"/>
    <b v="0"/>
    <s v="film &amp; video/drama"/>
    <n v="115.9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0"/>
    <s v="USD"/>
    <n v="1440101160"/>
    <n v="1436542030"/>
    <b v="0"/>
    <n v="3"/>
    <b v="0"/>
    <s v="film &amp; video/drama"/>
    <n v="120"/>
    <x v="2"/>
    <x v="0"/>
    <s v="drama"/>
  </r>
  <r>
    <n v="221"/>
    <s v="Archetypes"/>
    <s v="Film about Schizophrenia with Surreal Twists!"/>
    <n v="50000"/>
    <n v="0"/>
    <n v="0"/>
    <x v="0"/>
    <s v="USD"/>
    <n v="1427569564"/>
    <n v="1422389164"/>
    <b v="0"/>
    <n v="0"/>
    <b v="0"/>
    <s v="film &amp; video/drama"/>
    <s v="N/A"/>
    <x v="2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s v="USD"/>
    <n v="1427423940"/>
    <n v="1422383318"/>
    <b v="0"/>
    <n v="2"/>
    <b v="0"/>
    <s v="film &amp; video/drama"/>
    <n v="65"/>
    <x v="2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0"/>
    <s v="USD"/>
    <n v="1463879100"/>
    <n v="1461287350"/>
    <b v="0"/>
    <n v="0"/>
    <b v="0"/>
    <s v="film &amp; video/drama"/>
    <s v="N/A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D"/>
    <n v="1436506726"/>
    <n v="1431322726"/>
    <b v="0"/>
    <n v="0"/>
    <b v="0"/>
    <s v="film &amp; video/drama"/>
    <s v="N/A"/>
    <x v="2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0"/>
    <s v="USD"/>
    <n v="1460153054"/>
    <n v="1457564654"/>
    <b v="0"/>
    <n v="0"/>
    <b v="0"/>
    <s v="film &amp; video/drama"/>
    <s v="N/A"/>
    <x v="2"/>
    <x v="0"/>
    <s v="drama"/>
  </r>
  <r>
    <n v="226"/>
    <s v="MAGGIE Film"/>
    <s v="A TRUE STORY OF DOMESTIC VILOLENCE THAT SEEKS TO OFFER THE VIEWER OUTLEST OF SUPPORT."/>
    <n v="29000"/>
    <n v="250"/>
    <n v="1"/>
    <x v="1"/>
    <s v="GBP"/>
    <n v="1433064540"/>
    <n v="1428854344"/>
    <b v="0"/>
    <n v="2"/>
    <b v="0"/>
    <s v="film &amp; video/drama"/>
    <n v="125"/>
    <x v="2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s v="USD"/>
    <n v="1436477241"/>
    <n v="1433885241"/>
    <b v="0"/>
    <n v="0"/>
    <b v="0"/>
    <s v="film &amp; video/drama"/>
    <s v="N/A"/>
    <x v="2"/>
    <x v="0"/>
    <s v="drama"/>
  </r>
  <r>
    <n v="228"/>
    <s v="Facets of a Geek life"/>
    <s v="I am making a film from one one of my books called facets of a Geek life."/>
    <n v="8000"/>
    <n v="0"/>
    <n v="0"/>
    <x v="1"/>
    <s v="GBP"/>
    <n v="1433176105"/>
    <n v="1427992105"/>
    <b v="0"/>
    <n v="0"/>
    <b v="0"/>
    <s v="film &amp; video/drama"/>
    <s v="N/A"/>
    <x v="2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12"/>
    <s v="EUR"/>
    <n v="1455402297"/>
    <n v="1452810297"/>
    <b v="0"/>
    <n v="0"/>
    <b v="0"/>
    <s v="film &amp; video/drama"/>
    <s v="N/A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s v="USD"/>
    <n v="1433443151"/>
    <n v="1430851151"/>
    <b v="0"/>
    <n v="2"/>
    <b v="0"/>
    <s v="film &amp; video/drama"/>
    <n v="30"/>
    <x v="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s v="USD"/>
    <n v="1451775651"/>
    <n v="1449183651"/>
    <b v="0"/>
    <n v="0"/>
    <b v="0"/>
    <s v="film &amp; video/drama"/>
    <s v="N/A"/>
    <x v="2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P"/>
    <n v="1425066546"/>
    <n v="1422474546"/>
    <b v="0"/>
    <n v="7"/>
    <b v="0"/>
    <s v="film &amp; video/drama"/>
    <n v="15.71"/>
    <x v="2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0"/>
    <s v="USD"/>
    <n v="1475185972"/>
    <n v="1472593972"/>
    <b v="0"/>
    <n v="0"/>
    <b v="0"/>
    <s v="film &amp; video/drama"/>
    <s v="N/A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s v="USD"/>
    <n v="1434847859"/>
    <n v="1431391859"/>
    <b v="0"/>
    <n v="5"/>
    <b v="0"/>
    <s v="film &amp; video/drama"/>
    <n v="80.2"/>
    <x v="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s v="USD"/>
    <n v="1436478497"/>
    <n v="1433886497"/>
    <b v="0"/>
    <n v="0"/>
    <b v="0"/>
    <s v="film &amp; video/drama"/>
    <s v="N/A"/>
    <x v="2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s v="USD"/>
    <n v="1451952000"/>
    <n v="1447380099"/>
    <b v="0"/>
    <n v="0"/>
    <b v="0"/>
    <s v="film &amp; video/drama"/>
    <s v="N/A"/>
    <x v="2"/>
    <x v="0"/>
    <s v="drama"/>
  </r>
  <r>
    <n v="237"/>
    <s v="Making The Choice"/>
    <s v="Making The Choice is a christian short film series."/>
    <n v="15000"/>
    <n v="50"/>
    <n v="0"/>
    <x v="0"/>
    <s v="USD"/>
    <n v="1457445069"/>
    <n v="1452261069"/>
    <b v="0"/>
    <n v="1"/>
    <b v="0"/>
    <s v="film &amp; video/drama"/>
    <n v="50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s v="USD"/>
    <n v="1483088400"/>
    <n v="1481324760"/>
    <b v="0"/>
    <n v="0"/>
    <b v="0"/>
    <s v="film &amp; video/drama"/>
    <s v="N/A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s v="AUD"/>
    <n v="1446984000"/>
    <n v="1445308730"/>
    <b v="0"/>
    <n v="5"/>
    <b v="0"/>
    <s v="film &amp; video/drama"/>
    <n v="50"/>
    <x v="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D"/>
    <n v="1367773211"/>
    <n v="1363885211"/>
    <b v="1"/>
    <n v="137"/>
    <b v="1"/>
    <s v="film &amp; video/documentary"/>
    <n v="117.85"/>
    <x v="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D"/>
    <n v="1419180304"/>
    <n v="1415292304"/>
    <b v="1"/>
    <n v="376"/>
    <b v="1"/>
    <s v="film &amp; video/documentary"/>
    <n v="109.04"/>
    <x v="0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s v="USD"/>
    <n v="1324381790"/>
    <n v="1321357790"/>
    <b v="1"/>
    <n v="202"/>
    <b v="1"/>
    <s v="film &amp; video/documentary"/>
    <n v="73.02"/>
    <x v="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D"/>
    <n v="1393031304"/>
    <n v="1390439304"/>
    <b v="1"/>
    <n v="328"/>
    <b v="1"/>
    <s v="film &amp; video/documentary"/>
    <n v="78.2"/>
    <x v="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D"/>
    <n v="1268723160"/>
    <n v="1265269559"/>
    <b v="1"/>
    <n v="84"/>
    <b v="1"/>
    <s v="film &amp; video/documentary"/>
    <n v="47.4"/>
    <x v="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D"/>
    <n v="1345079785"/>
    <n v="1342487785"/>
    <b v="1"/>
    <n v="96"/>
    <b v="1"/>
    <s v="film &amp; video/documentary"/>
    <n v="54.02"/>
    <x v="0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D"/>
    <n v="1292665405"/>
    <n v="1288341805"/>
    <b v="1"/>
    <n v="223"/>
    <b v="1"/>
    <s v="film &amp; video/documentary"/>
    <n v="68.489999999999995"/>
    <x v="0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D"/>
    <n v="1287200340"/>
    <n v="1284042614"/>
    <b v="1"/>
    <n v="62"/>
    <b v="1"/>
    <s v="film &amp; video/documentary"/>
    <n v="108.15"/>
    <x v="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D"/>
    <n v="1325961309"/>
    <n v="1322073309"/>
    <b v="1"/>
    <n v="146"/>
    <b v="1"/>
    <s v="film &amp; video/documentary"/>
    <n v="589.95000000000005"/>
    <x v="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D"/>
    <n v="1282498800"/>
    <n v="1275603020"/>
    <b v="1"/>
    <n v="235"/>
    <b v="1"/>
    <s v="film &amp; video/documentary"/>
    <n v="48.05"/>
    <x v="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D"/>
    <n v="1370525691"/>
    <n v="1367933691"/>
    <b v="1"/>
    <n v="437"/>
    <b v="1"/>
    <s v="film &amp; video/documentary"/>
    <n v="72.48"/>
    <x v="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D"/>
    <n v="1337194800"/>
    <n v="1334429646"/>
    <b v="1"/>
    <n v="77"/>
    <b v="1"/>
    <s v="film &amp; video/documentary"/>
    <n v="57.08"/>
    <x v="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D"/>
    <n v="1275364740"/>
    <n v="1269878058"/>
    <b v="1"/>
    <n v="108"/>
    <b v="1"/>
    <s v="film &amp; video/documentary"/>
    <n v="85.44"/>
    <x v="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D"/>
    <n v="1329320235"/>
    <n v="1326728235"/>
    <b v="1"/>
    <n v="7"/>
    <b v="1"/>
    <s v="film &amp; video/documentary"/>
    <n v="215.86"/>
    <x v="0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D"/>
    <n v="1445047200"/>
    <n v="1442443910"/>
    <b v="1"/>
    <n v="314"/>
    <b v="1"/>
    <s v="film &amp; video/documentary"/>
    <n v="89.39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s v="USD"/>
    <n v="1300275482"/>
    <n v="1297687082"/>
    <b v="1"/>
    <n v="188"/>
    <b v="1"/>
    <s v="film &amp; video/documentary"/>
    <n v="45.42"/>
    <x v="0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D"/>
    <n v="1363458467"/>
    <n v="1360866467"/>
    <b v="1"/>
    <n v="275"/>
    <b v="1"/>
    <s v="film &amp; video/documentary"/>
    <n v="65.760000000000005"/>
    <x v="0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D"/>
    <n v="1463670162"/>
    <n v="1461078162"/>
    <b v="1"/>
    <n v="560"/>
    <b v="1"/>
    <s v="film &amp; video/documentary"/>
    <n v="66.7"/>
    <x v="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D"/>
    <n v="1308359666"/>
    <n v="1305767666"/>
    <b v="1"/>
    <n v="688"/>
    <b v="1"/>
    <s v="film &amp; video/documentary"/>
    <n v="83.35"/>
    <x v="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D"/>
    <n v="1428514969"/>
    <n v="1425922969"/>
    <b v="1"/>
    <n v="942"/>
    <b v="1"/>
    <s v="film &amp; video/documentary"/>
    <n v="105.05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D"/>
    <n v="1279360740"/>
    <n v="1275415679"/>
    <b v="1"/>
    <n v="88"/>
    <b v="1"/>
    <s v="film &amp; video/documentary"/>
    <n v="120.91"/>
    <x v="0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s v="USD"/>
    <n v="1339080900"/>
    <n v="1334783704"/>
    <b v="1"/>
    <n v="220"/>
    <b v="1"/>
    <s v="film &amp; video/documentary"/>
    <n v="97.64"/>
    <x v="0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s v="USD"/>
    <n v="1298699828"/>
    <n v="1294811828"/>
    <b v="1"/>
    <n v="145"/>
    <b v="1"/>
    <s v="film &amp; video/documentary"/>
    <n v="41.38"/>
    <x v="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D"/>
    <n v="1348786494"/>
    <n v="1346194494"/>
    <b v="1"/>
    <n v="963"/>
    <b v="1"/>
    <s v="film &amp; video/documentary"/>
    <n v="30.65"/>
    <x v="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D"/>
    <n v="1336747995"/>
    <n v="1334155995"/>
    <b v="1"/>
    <n v="91"/>
    <b v="1"/>
    <s v="film &amp; video/documentary"/>
    <n v="64.95"/>
    <x v="0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D"/>
    <n v="1273522560"/>
    <n v="1269928430"/>
    <b v="1"/>
    <n v="58"/>
    <b v="1"/>
    <s v="film &amp; video/documentary"/>
    <n v="95.78"/>
    <x v="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D"/>
    <n v="1271994660"/>
    <n v="1264565507"/>
    <b v="1"/>
    <n v="36"/>
    <b v="1"/>
    <s v="film &amp; video/documentary"/>
    <n v="40.42"/>
    <x v="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1"/>
    <s v="GBP"/>
    <n v="1403693499"/>
    <n v="1401101499"/>
    <b v="1"/>
    <n v="165"/>
    <b v="1"/>
    <s v="film &amp; video/documentary"/>
    <n v="78.58"/>
    <x v="0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D"/>
    <n v="1320640778"/>
    <n v="1316749178"/>
    <b v="1"/>
    <n v="111"/>
    <b v="1"/>
    <s v="film &amp; video/documentary"/>
    <n v="50.18"/>
    <x v="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s v="AUD"/>
    <n v="1487738622"/>
    <n v="1485146622"/>
    <b v="1"/>
    <n v="1596"/>
    <b v="1"/>
    <s v="film &amp; video/documentary"/>
    <n v="92.25"/>
    <x v="0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D"/>
    <n v="1306296000"/>
    <n v="1301950070"/>
    <b v="1"/>
    <n v="61"/>
    <b v="1"/>
    <s v="film &amp; video/documentary"/>
    <n v="57.54"/>
    <x v="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D"/>
    <n v="1388649600"/>
    <n v="1386123861"/>
    <b v="1"/>
    <n v="287"/>
    <b v="1"/>
    <s v="film &amp; video/documentary"/>
    <n v="109.42"/>
    <x v="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D"/>
    <n v="1272480540"/>
    <n v="1267220191"/>
    <b v="1"/>
    <n v="65"/>
    <b v="1"/>
    <s v="film &amp; video/documentary"/>
    <n v="81.89"/>
    <x v="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D"/>
    <n v="1309694266"/>
    <n v="1307102266"/>
    <b v="1"/>
    <n v="118"/>
    <b v="1"/>
    <s v="film &amp; video/documentary"/>
    <n v="45.67"/>
    <x v="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D"/>
    <n v="1333609140"/>
    <n v="1330638829"/>
    <b v="1"/>
    <n v="113"/>
    <b v="1"/>
    <s v="film &amp; video/documentary"/>
    <n v="55.22"/>
    <x v="0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s v="USD"/>
    <n v="1352511966"/>
    <n v="1349916366"/>
    <b v="1"/>
    <n v="332"/>
    <b v="1"/>
    <s v="film &amp; video/documentary"/>
    <n v="65.3"/>
    <x v="0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D"/>
    <n v="1335574674"/>
    <n v="1330394274"/>
    <b v="1"/>
    <n v="62"/>
    <b v="1"/>
    <s v="film &amp; video/documentary"/>
    <n v="95.23"/>
    <x v="0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D"/>
    <n v="1432416219"/>
    <n v="1429824219"/>
    <b v="1"/>
    <n v="951"/>
    <b v="1"/>
    <s v="film &amp; video/documentary"/>
    <n v="75.44"/>
    <x v="0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s v="USD"/>
    <n v="1350003539"/>
    <n v="1347411539"/>
    <b v="1"/>
    <n v="415"/>
    <b v="1"/>
    <s v="film &amp; video/documentary"/>
    <n v="97.82"/>
    <x v="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D"/>
    <n v="1488160860"/>
    <n v="1485237096"/>
    <b v="1"/>
    <n v="305"/>
    <b v="1"/>
    <s v="film &amp; video/documentary"/>
    <n v="87.69"/>
    <x v="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D"/>
    <n v="1401459035"/>
    <n v="1397571035"/>
    <b v="1"/>
    <n v="2139"/>
    <b v="1"/>
    <s v="film &amp; video/documentary"/>
    <n v="54.75"/>
    <x v="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D"/>
    <n v="1249932360"/>
    <n v="1242532513"/>
    <b v="1"/>
    <n v="79"/>
    <b v="1"/>
    <s v="film &amp; video/documentary"/>
    <n v="83.95"/>
    <x v="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D"/>
    <n v="1266876000"/>
    <n v="1263679492"/>
    <b v="1"/>
    <n v="179"/>
    <b v="1"/>
    <s v="film &amp; video/documentary"/>
    <n v="254.39"/>
    <x v="0"/>
    <x v="0"/>
    <s v="documentary"/>
  </r>
  <r>
    <n v="283"/>
    <s v="SOLE SURVIVOR"/>
    <s v="What is the impact of survivorship on the human condition?"/>
    <n v="18000"/>
    <n v="20569.05"/>
    <n v="114"/>
    <x v="0"/>
    <s v="USD"/>
    <n v="1306904340"/>
    <n v="1305219744"/>
    <b v="1"/>
    <n v="202"/>
    <b v="1"/>
    <s v="film &amp; video/documentary"/>
    <n v="101.83"/>
    <x v="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D"/>
    <n v="1327167780"/>
    <n v="1325007780"/>
    <b v="1"/>
    <n v="760"/>
    <b v="1"/>
    <s v="film &amp; video/documentary"/>
    <n v="55.07"/>
    <x v="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D"/>
    <n v="1379614128"/>
    <n v="1377022128"/>
    <b v="1"/>
    <n v="563"/>
    <b v="1"/>
    <s v="film &amp; video/documentary"/>
    <n v="56.9"/>
    <x v="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D"/>
    <n v="1364236524"/>
    <n v="1360352124"/>
    <b v="1"/>
    <n v="135"/>
    <b v="1"/>
    <s v="film &amp; video/documentary"/>
    <n v="121.28"/>
    <x v="0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s v="USD"/>
    <n v="1351828800"/>
    <n v="1349160018"/>
    <b v="1"/>
    <n v="290"/>
    <b v="1"/>
    <s v="film &amp; video/documentary"/>
    <n v="91.19"/>
    <x v="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D"/>
    <n v="1340683393"/>
    <n v="1337659393"/>
    <b v="1"/>
    <n v="447"/>
    <b v="1"/>
    <s v="film &amp; video/documentary"/>
    <n v="115.45"/>
    <x v="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s v="GBP"/>
    <n v="1383389834"/>
    <n v="1380797834"/>
    <b v="1"/>
    <n v="232"/>
    <b v="1"/>
    <s v="film &amp; video/documentary"/>
    <n v="67.77"/>
    <x v="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D"/>
    <n v="1296633540"/>
    <n v="1292316697"/>
    <b v="1"/>
    <n v="168"/>
    <b v="1"/>
    <s v="film &amp; video/documentary"/>
    <n v="28.58"/>
    <x v="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D"/>
    <n v="1367366460"/>
    <n v="1365791246"/>
    <b v="1"/>
    <n v="128"/>
    <b v="1"/>
    <s v="film &amp; video/documentary"/>
    <n v="46.88"/>
    <x v="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D"/>
    <n v="1319860740"/>
    <n v="1317064599"/>
    <b v="1"/>
    <n v="493"/>
    <b v="1"/>
    <s v="film &amp; video/documentary"/>
    <n v="154.41999999999999"/>
    <x v="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D"/>
    <n v="1398009714"/>
    <n v="1395417714"/>
    <b v="1"/>
    <n v="131"/>
    <b v="1"/>
    <s v="film &amp; video/documentary"/>
    <n v="201.22"/>
    <x v="0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D"/>
    <n v="1279555200"/>
    <n v="1276480894"/>
    <b v="1"/>
    <n v="50"/>
    <b v="1"/>
    <s v="film &amp; video/documentary"/>
    <n v="100"/>
    <x v="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D"/>
    <n v="1383264000"/>
    <n v="1378080409"/>
    <b v="1"/>
    <n v="665"/>
    <b v="1"/>
    <s v="film &amp; video/documentary"/>
    <n v="100.08"/>
    <x v="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s v="USD"/>
    <n v="1347017083"/>
    <n v="1344857083"/>
    <b v="1"/>
    <n v="129"/>
    <b v="1"/>
    <s v="film &amp; video/documentary"/>
    <n v="230.09"/>
    <x v="0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s v="USD"/>
    <n v="1430452740"/>
    <n v="1427390901"/>
    <b v="1"/>
    <n v="142"/>
    <b v="1"/>
    <s v="film &amp; video/documentary"/>
    <n v="141.75"/>
    <x v="0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s v="USD"/>
    <n v="1399669200"/>
    <n v="1394536048"/>
    <b v="1"/>
    <n v="2436"/>
    <b v="1"/>
    <s v="film &amp; video/documentary"/>
    <n v="56.34"/>
    <x v="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D"/>
    <n v="1289975060"/>
    <n v="1287379460"/>
    <b v="1"/>
    <n v="244"/>
    <b v="1"/>
    <s v="film &amp; video/documentary"/>
    <n v="73.34"/>
    <x v="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D"/>
    <n v="1303686138"/>
    <n v="1301007738"/>
    <b v="1"/>
    <n v="298"/>
    <b v="1"/>
    <s v="film &amp; video/documentary"/>
    <n v="85.34"/>
    <x v="0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s v="USD"/>
    <n v="1363711335"/>
    <n v="1360258935"/>
    <b v="1"/>
    <n v="251"/>
    <b v="1"/>
    <s v="film &amp; video/documentary"/>
    <n v="61.5"/>
    <x v="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D"/>
    <n v="1330115638"/>
    <n v="1327523638"/>
    <b v="1"/>
    <n v="108"/>
    <b v="1"/>
    <s v="film &amp; video/documentary"/>
    <n v="93.02"/>
    <x v="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D"/>
    <n v="1338601346"/>
    <n v="1336009346"/>
    <b v="1"/>
    <n v="82"/>
    <b v="1"/>
    <s v="film &amp; video/documentary"/>
    <n v="50.29"/>
    <x v="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D"/>
    <n v="1346464800"/>
    <n v="1343096197"/>
    <b v="1"/>
    <n v="74"/>
    <b v="1"/>
    <s v="film &amp; video/documentary"/>
    <n v="106.43"/>
    <x v="0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s v="USD"/>
    <n v="1331392049"/>
    <n v="1328800049"/>
    <b v="1"/>
    <n v="189"/>
    <b v="1"/>
    <s v="film &amp; video/documentary"/>
    <n v="51.72"/>
    <x v="0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s v="USD"/>
    <n v="1363806333"/>
    <n v="1362081933"/>
    <b v="1"/>
    <n v="80"/>
    <b v="1"/>
    <s v="film &amp; video/documentary"/>
    <n v="36.61"/>
    <x v="0"/>
    <x v="0"/>
    <s v="documentary"/>
  </r>
  <r>
    <n v="307"/>
    <s v="Grammar Revolution"/>
    <s v="Why is grammar important?"/>
    <n v="22000"/>
    <n v="24490"/>
    <n v="111"/>
    <x v="0"/>
    <s v="USD"/>
    <n v="1360276801"/>
    <n v="1357684801"/>
    <b v="1"/>
    <n v="576"/>
    <b v="1"/>
    <s v="film &amp; video/documentary"/>
    <n v="42.52"/>
    <x v="0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D"/>
    <n v="1299775210"/>
    <n v="1295887210"/>
    <b v="1"/>
    <n v="202"/>
    <b v="1"/>
    <s v="film &amp; video/documentary"/>
    <n v="62.71"/>
    <x v="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D"/>
    <n v="1346695334"/>
    <n v="1344880934"/>
    <b v="1"/>
    <n v="238"/>
    <b v="1"/>
    <s v="film &amp; video/documentary"/>
    <n v="89.96"/>
    <x v="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D"/>
    <n v="1319076000"/>
    <n v="1317788623"/>
    <b v="1"/>
    <n v="36"/>
    <b v="1"/>
    <s v="film &amp; video/documentary"/>
    <n v="28.92"/>
    <x v="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D"/>
    <n v="1325404740"/>
    <n v="1321852592"/>
    <b v="1"/>
    <n v="150"/>
    <b v="1"/>
    <s v="film &amp; video/documentary"/>
    <n v="138.80000000000001"/>
    <x v="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D"/>
    <n v="1365973432"/>
    <n v="1363381432"/>
    <b v="1"/>
    <n v="146"/>
    <b v="1"/>
    <s v="film &amp; video/documentary"/>
    <n v="61.3"/>
    <x v="0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D"/>
    <n v="1281542340"/>
    <n v="1277702894"/>
    <b v="1"/>
    <n v="222"/>
    <b v="1"/>
    <s v="film &amp; video/documentary"/>
    <n v="80.2"/>
    <x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D"/>
    <n v="1362167988"/>
    <n v="1359575988"/>
    <b v="1"/>
    <n v="120"/>
    <b v="1"/>
    <s v="film &amp; video/documentary"/>
    <n v="32.1"/>
    <x v="0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D"/>
    <n v="1345660334"/>
    <n v="1343068334"/>
    <b v="1"/>
    <n v="126"/>
    <b v="1"/>
    <s v="film &amp; video/documentary"/>
    <n v="200.89"/>
    <x v="0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5"/>
    <s v="CAD"/>
    <n v="1418273940"/>
    <n v="1415398197"/>
    <b v="1"/>
    <n v="158"/>
    <b v="1"/>
    <s v="film &amp; video/documentary"/>
    <n v="108.01"/>
    <x v="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D"/>
    <n v="1386778483"/>
    <n v="1384186483"/>
    <b v="1"/>
    <n v="316"/>
    <b v="1"/>
    <s v="film &amp; video/documentary"/>
    <n v="95.7"/>
    <x v="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D"/>
    <n v="1364342151"/>
    <n v="1361753751"/>
    <b v="1"/>
    <n v="284"/>
    <b v="1"/>
    <s v="film &amp; video/documentary"/>
    <n v="49.88"/>
    <x v="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D"/>
    <n v="1265097540"/>
    <n v="1257538029"/>
    <b v="1"/>
    <n v="51"/>
    <b v="1"/>
    <s v="film &amp; video/documentary"/>
    <n v="110.47"/>
    <x v="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s v="GBP"/>
    <n v="1450825200"/>
    <n v="1448284433"/>
    <b v="1"/>
    <n v="158"/>
    <b v="1"/>
    <s v="film &amp; video/documentary"/>
    <n v="134.91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12"/>
    <s v="EUR"/>
    <n v="1478605386"/>
    <n v="1475577786"/>
    <b v="1"/>
    <n v="337"/>
    <b v="1"/>
    <s v="film &amp; video/documentary"/>
    <n v="106.62"/>
    <x v="0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s v="USD"/>
    <n v="1463146848"/>
    <n v="1460554848"/>
    <b v="1"/>
    <n v="186"/>
    <b v="1"/>
    <s v="film &amp; video/documentary"/>
    <n v="145.04"/>
    <x v="0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D"/>
    <n v="1482307140"/>
    <n v="1479886966"/>
    <b v="1"/>
    <n v="58"/>
    <b v="1"/>
    <s v="film &amp; video/documentary"/>
    <n v="114.59"/>
    <x v="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D"/>
    <n v="1438441308"/>
    <n v="1435590108"/>
    <b v="1"/>
    <n v="82"/>
    <b v="1"/>
    <s v="film &amp; video/documentary"/>
    <n v="105.32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D"/>
    <n v="1482208233"/>
    <n v="1479184233"/>
    <b v="1"/>
    <n v="736"/>
    <b v="1"/>
    <s v="film &amp; video/documentary"/>
    <n v="70.92"/>
    <x v="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D"/>
    <n v="1489532220"/>
    <n v="1486625606"/>
    <b v="1"/>
    <n v="1151"/>
    <b v="1"/>
    <s v="film &amp; video/documentary"/>
    <n v="147.16999999999999"/>
    <x v="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D"/>
    <n v="1427011200"/>
    <n v="1424669929"/>
    <b v="1"/>
    <n v="34"/>
    <b v="1"/>
    <s v="film &amp; video/documentary"/>
    <n v="160.4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D"/>
    <n v="1446350400"/>
    <n v="1443739388"/>
    <b v="1"/>
    <n v="498"/>
    <b v="1"/>
    <s v="film &amp; video/documentary"/>
    <n v="156.05000000000001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D"/>
    <n v="1446868800"/>
    <n v="1444821127"/>
    <b v="1"/>
    <n v="167"/>
    <b v="1"/>
    <s v="film &amp; video/documentary"/>
    <n v="63.17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D"/>
    <n v="1368763140"/>
    <n v="1366028563"/>
    <b v="1"/>
    <n v="340"/>
    <b v="1"/>
    <s v="film &amp; video/documentary"/>
    <n v="104.82"/>
    <x v="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D"/>
    <n v="1466171834"/>
    <n v="1463493434"/>
    <b v="1"/>
    <n v="438"/>
    <b v="1"/>
    <s v="film &amp; video/documentary"/>
    <n v="97.36"/>
    <x v="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D"/>
    <n v="1446019200"/>
    <n v="1442420377"/>
    <b v="1"/>
    <n v="555"/>
    <b v="1"/>
    <s v="film &amp; video/documentary"/>
    <n v="203.63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D"/>
    <n v="1460038591"/>
    <n v="1457450191"/>
    <b v="1"/>
    <n v="266"/>
    <b v="1"/>
    <s v="film &amp; video/documentary"/>
    <n v="188.31"/>
    <x v="0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D"/>
    <n v="1431716400"/>
    <n v="1428423757"/>
    <b v="1"/>
    <n v="69"/>
    <b v="1"/>
    <s v="film &amp; video/documentary"/>
    <n v="146.65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D"/>
    <n v="1431122400"/>
    <n v="1428428515"/>
    <b v="1"/>
    <n v="80"/>
    <b v="1"/>
    <s v="film &amp; video/documentary"/>
    <n v="109.19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D"/>
    <n v="1447427918"/>
    <n v="1444832318"/>
    <b v="1"/>
    <n v="493"/>
    <b v="1"/>
    <s v="film &amp; video/documentary"/>
    <n v="59.25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D"/>
    <n v="1426298708"/>
    <n v="1423710308"/>
    <b v="1"/>
    <n v="31"/>
    <b v="1"/>
    <s v="film &amp; video/documentary"/>
    <n v="97.9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D"/>
    <n v="1472864400"/>
    <n v="1468001290"/>
    <b v="1"/>
    <n v="236"/>
    <b v="1"/>
    <s v="film &amp; video/documentary"/>
    <n v="70"/>
    <x v="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D"/>
    <n v="1430331268"/>
    <n v="1427739268"/>
    <b v="1"/>
    <n v="89"/>
    <b v="1"/>
    <s v="film &amp; video/documentary"/>
    <n v="72.87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s v="USD"/>
    <n v="1489006800"/>
    <n v="1486397007"/>
    <b v="1"/>
    <n v="299"/>
    <b v="1"/>
    <s v="film &amp; video/documentary"/>
    <n v="146.35"/>
    <x v="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D"/>
    <n v="1412135940"/>
    <n v="1410555998"/>
    <b v="1"/>
    <n v="55"/>
    <b v="1"/>
    <s v="film &amp; video/documentary"/>
    <n v="67.91"/>
    <x v="0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s v="USD"/>
    <n v="1461955465"/>
    <n v="1459363465"/>
    <b v="1"/>
    <n v="325"/>
    <b v="1"/>
    <s v="film &amp; video/documentary"/>
    <n v="169.85"/>
    <x v="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D"/>
    <n v="1415934000"/>
    <n v="1413308545"/>
    <b v="1"/>
    <n v="524"/>
    <b v="1"/>
    <s v="film &amp; video/documentary"/>
    <n v="58.41"/>
    <x v="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D"/>
    <n v="1433125200"/>
    <n v="1429312694"/>
    <b v="1"/>
    <n v="285"/>
    <b v="1"/>
    <s v="film &amp; video/documentary"/>
    <n v="119.99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D"/>
    <n v="1432161590"/>
    <n v="1429569590"/>
    <b v="1"/>
    <n v="179"/>
    <b v="1"/>
    <s v="film &amp; video/documentary"/>
    <n v="99.86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D"/>
    <n v="1444824021"/>
    <n v="1442232021"/>
    <b v="1"/>
    <n v="188"/>
    <b v="1"/>
    <s v="film &amp; video/documentary"/>
    <n v="90.58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D"/>
    <n v="1447505609"/>
    <n v="1444910009"/>
    <b v="1"/>
    <n v="379"/>
    <b v="1"/>
    <s v="film &amp; video/documentary"/>
    <n v="117.7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D"/>
    <n v="1440165916"/>
    <n v="1437573916"/>
    <b v="1"/>
    <n v="119"/>
    <b v="1"/>
    <s v="film &amp; video/documentary"/>
    <n v="86.55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D"/>
    <n v="1487937508"/>
    <n v="1485345508"/>
    <b v="1"/>
    <n v="167"/>
    <b v="1"/>
    <s v="film &amp; video/documentary"/>
    <n v="71.900000000000006"/>
    <x v="0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D"/>
    <n v="1473566340"/>
    <n v="1470274509"/>
    <b v="1"/>
    <n v="221"/>
    <b v="1"/>
    <s v="film &amp; video/documentary"/>
    <n v="129.82"/>
    <x v="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3"/>
    <s v="EUR"/>
    <n v="1460066954"/>
    <n v="1456614554"/>
    <b v="1"/>
    <n v="964"/>
    <b v="1"/>
    <s v="film &amp; video/documentary"/>
    <n v="44.91"/>
    <x v="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D"/>
    <n v="1412740868"/>
    <n v="1410148868"/>
    <b v="1"/>
    <n v="286"/>
    <b v="1"/>
    <s v="film &amp; video/documentary"/>
    <n v="40.76"/>
    <x v="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D"/>
    <n v="1447963219"/>
    <n v="1445367619"/>
    <b v="1"/>
    <n v="613"/>
    <b v="1"/>
    <s v="film &amp; video/documentary"/>
    <n v="103.52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D"/>
    <n v="1460141521"/>
    <n v="1457553121"/>
    <b v="1"/>
    <n v="29"/>
    <b v="1"/>
    <s v="film &amp; video/documentary"/>
    <n v="125.45"/>
    <x v="0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s v="USD"/>
    <n v="1417420994"/>
    <n v="1414738994"/>
    <b v="1"/>
    <n v="165"/>
    <b v="1"/>
    <s v="film &amp; video/documentary"/>
    <n v="246.61"/>
    <x v="0"/>
    <x v="0"/>
    <s v="documentary"/>
  </r>
  <r>
    <n v="356"/>
    <s v="43 and 80"/>
    <s v="A documentary about halibut conservation and how it impacts communities of Southeast Alaska."/>
    <n v="7500"/>
    <n v="7701.93"/>
    <n v="103"/>
    <x v="0"/>
    <s v="USD"/>
    <n v="1458152193"/>
    <n v="1455563793"/>
    <b v="1"/>
    <n v="97"/>
    <b v="1"/>
    <s v="film &amp; video/documentary"/>
    <n v="79.400000000000006"/>
    <x v="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D"/>
    <n v="1429852797"/>
    <n v="1426396797"/>
    <b v="1"/>
    <n v="303"/>
    <b v="1"/>
    <s v="film &amp; video/documentary"/>
    <n v="86.14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D"/>
    <n v="1466002800"/>
    <n v="1463517521"/>
    <b v="1"/>
    <n v="267"/>
    <b v="1"/>
    <s v="film &amp; video/documentary"/>
    <n v="193.05"/>
    <x v="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D"/>
    <n v="1415941920"/>
    <n v="1414028490"/>
    <b v="1"/>
    <n v="302"/>
    <b v="1"/>
    <s v="film &amp; video/documentary"/>
    <n v="84.02"/>
    <x v="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D"/>
    <n v="1437621060"/>
    <n v="1433799180"/>
    <b v="0"/>
    <n v="87"/>
    <b v="1"/>
    <s v="film &amp; video/documentary"/>
    <n v="139.83000000000001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D"/>
    <n v="1416704506"/>
    <n v="1414108906"/>
    <b v="0"/>
    <n v="354"/>
    <b v="1"/>
    <s v="film &amp; video/documentary"/>
    <n v="109.82"/>
    <x v="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D"/>
    <n v="1407456000"/>
    <n v="1405573391"/>
    <b v="0"/>
    <n v="86"/>
    <b v="1"/>
    <s v="film &amp; video/documentary"/>
    <n v="139.53"/>
    <x v="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D"/>
    <n v="1272828120"/>
    <n v="1268934736"/>
    <b v="0"/>
    <n v="26"/>
    <b v="1"/>
    <s v="film &amp; video/documentary"/>
    <n v="347.85"/>
    <x v="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D"/>
    <n v="1403323140"/>
    <n v="1400704672"/>
    <b v="0"/>
    <n v="113"/>
    <b v="1"/>
    <s v="film &amp; video/documentary"/>
    <n v="68.239999999999995"/>
    <x v="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1"/>
    <s v="GBP"/>
    <n v="1393597999"/>
    <n v="1391005999"/>
    <b v="0"/>
    <n v="65"/>
    <b v="1"/>
    <s v="film &amp; video/documentary"/>
    <n v="239.94"/>
    <x v="0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s v="USD"/>
    <n v="1337540518"/>
    <n v="1334948518"/>
    <b v="0"/>
    <n v="134"/>
    <b v="1"/>
    <s v="film &amp; video/documentary"/>
    <n v="287.31"/>
    <x v="0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D"/>
    <n v="1367384340"/>
    <n v="1363960278"/>
    <b v="0"/>
    <n v="119"/>
    <b v="1"/>
    <s v="film &amp; video/documentary"/>
    <n v="86.85"/>
    <x v="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D"/>
    <n v="1426426322"/>
    <n v="1423405922"/>
    <b v="0"/>
    <n v="159"/>
    <b v="1"/>
    <s v="film &amp; video/documentary"/>
    <n v="81.849999999999994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D"/>
    <n v="1326633269"/>
    <n v="1324041269"/>
    <b v="0"/>
    <n v="167"/>
    <b v="1"/>
    <s v="film &amp; video/documentary"/>
    <n v="42.87"/>
    <x v="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D"/>
    <n v="1483729500"/>
    <n v="1481137500"/>
    <b v="0"/>
    <n v="43"/>
    <b v="1"/>
    <s v="film &amp; video/documentary"/>
    <n v="709.42"/>
    <x v="0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s v="USD"/>
    <n v="1359743139"/>
    <n v="1355855139"/>
    <b v="0"/>
    <n v="1062"/>
    <b v="1"/>
    <s v="film &amp; video/documentary"/>
    <n v="161.26"/>
    <x v="0"/>
    <x v="0"/>
    <s v="documentary"/>
  </r>
  <r>
    <n v="372"/>
    <s v="Wild Equus"/>
    <s v="A short documentary exploring the uses of 'Natural Horsemanship' across Europe"/>
    <n v="300"/>
    <n v="376"/>
    <n v="125"/>
    <x v="1"/>
    <s v="GBP"/>
    <n v="1459872000"/>
    <n v="1456408244"/>
    <b v="0"/>
    <n v="9"/>
    <b v="1"/>
    <s v="film &amp; video/documentary"/>
    <n v="41.78"/>
    <x v="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D"/>
    <n v="1342648398"/>
    <n v="1340056398"/>
    <b v="0"/>
    <n v="89"/>
    <b v="1"/>
    <s v="film &amp; video/documentary"/>
    <n v="89.89"/>
    <x v="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D"/>
    <n v="1316208031"/>
    <n v="1312320031"/>
    <b v="0"/>
    <n v="174"/>
    <b v="1"/>
    <s v="film &amp; video/documentary"/>
    <n v="45.05"/>
    <x v="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D"/>
    <n v="1393694280"/>
    <n v="1390088311"/>
    <b v="0"/>
    <n v="14"/>
    <b v="1"/>
    <s v="film &amp; video/documentary"/>
    <n v="42.86"/>
    <x v="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s v="GBP"/>
    <n v="1472122316"/>
    <n v="1469443916"/>
    <b v="0"/>
    <n v="48"/>
    <b v="1"/>
    <s v="film &amp; video/documentary"/>
    <n v="54.08"/>
    <x v="0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D"/>
    <n v="1447484460"/>
    <n v="1444888868"/>
    <b v="0"/>
    <n v="133"/>
    <b v="1"/>
    <s v="film &amp; video/documentary"/>
    <n v="103.22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5"/>
    <s v="CAD"/>
    <n v="1453765920"/>
    <n v="1451655808"/>
    <b v="0"/>
    <n v="83"/>
    <b v="1"/>
    <s v="film &amp; video/documentary"/>
    <n v="40.4"/>
    <x v="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D"/>
    <n v="1336062672"/>
    <n v="1332174672"/>
    <b v="0"/>
    <n v="149"/>
    <b v="1"/>
    <s v="film &amp; video/documentary"/>
    <n v="116.86"/>
    <x v="0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D"/>
    <n v="1453569392"/>
    <n v="1451409392"/>
    <b v="0"/>
    <n v="49"/>
    <b v="1"/>
    <s v="film &amp; video/documentary"/>
    <n v="115.51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s v="USD"/>
    <n v="1343624400"/>
    <n v="1340642717"/>
    <b v="0"/>
    <n v="251"/>
    <b v="1"/>
    <s v="film &amp; video/documentary"/>
    <n v="104.31"/>
    <x v="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D"/>
    <n v="1346950900"/>
    <n v="1345741300"/>
    <b v="0"/>
    <n v="22"/>
    <b v="1"/>
    <s v="film &amp; video/documentary"/>
    <n v="69.77"/>
    <x v="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D"/>
    <n v="1400467759"/>
    <n v="1398480559"/>
    <b v="0"/>
    <n v="48"/>
    <b v="1"/>
    <s v="film &amp; video/documentary"/>
    <n v="43.02"/>
    <x v="0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D"/>
    <n v="1420569947"/>
    <n v="1417977947"/>
    <b v="0"/>
    <n v="383"/>
    <b v="1"/>
    <s v="film &amp; video/documentary"/>
    <n v="58.54"/>
    <x v="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D"/>
    <n v="1416582101"/>
    <n v="1413986501"/>
    <b v="0"/>
    <n v="237"/>
    <b v="1"/>
    <s v="film &amp; video/documentary"/>
    <n v="111.8"/>
    <x v="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D"/>
    <n v="1439246991"/>
    <n v="1437950991"/>
    <b v="0"/>
    <n v="13"/>
    <b v="1"/>
    <s v="film &amp; video/documentary"/>
    <n v="46.23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D"/>
    <n v="1439618400"/>
    <n v="1436976858"/>
    <b v="0"/>
    <n v="562"/>
    <b v="1"/>
    <s v="film &amp; video/documentary"/>
    <n v="144.69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D"/>
    <n v="1469670580"/>
    <n v="1467078580"/>
    <b v="0"/>
    <n v="71"/>
    <b v="1"/>
    <s v="film &amp; video/documentary"/>
    <n v="88.85"/>
    <x v="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D"/>
    <n v="1394233140"/>
    <n v="1391477450"/>
    <b v="0"/>
    <n v="1510"/>
    <b v="1"/>
    <s v="film &amp; video/documentary"/>
    <n v="81.75"/>
    <x v="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D"/>
    <n v="1431046372"/>
    <n v="1429318372"/>
    <b v="0"/>
    <n v="14"/>
    <b v="1"/>
    <s v="film &amp; video/documentary"/>
    <n v="71.430000000000007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D"/>
    <n v="1324169940"/>
    <n v="1321578051"/>
    <b v="0"/>
    <n v="193"/>
    <b v="1"/>
    <s v="film &amp; video/documentary"/>
    <n v="104.26"/>
    <x v="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D"/>
    <n v="1315450800"/>
    <n v="1312823571"/>
    <b v="0"/>
    <n v="206"/>
    <b v="1"/>
    <s v="film &amp; video/documentary"/>
    <n v="90.62"/>
    <x v="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D"/>
    <n v="1381424452"/>
    <n v="1378746052"/>
    <b v="0"/>
    <n v="351"/>
    <b v="1"/>
    <s v="film &amp; video/documentary"/>
    <n v="157.33000000000001"/>
    <x v="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3"/>
    <s v="EUR"/>
    <n v="1460918282"/>
    <n v="1455737882"/>
    <b v="0"/>
    <n v="50"/>
    <b v="1"/>
    <s v="film &amp; video/documentary"/>
    <n v="105.18"/>
    <x v="0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D"/>
    <n v="1335562320"/>
    <n v="1332452960"/>
    <b v="0"/>
    <n v="184"/>
    <b v="1"/>
    <s v="film &amp; video/documentary"/>
    <n v="58.72"/>
    <x v="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D"/>
    <n v="1341668006"/>
    <n v="1340372006"/>
    <b v="0"/>
    <n v="196"/>
    <b v="1"/>
    <s v="film &amp; video/documentary"/>
    <n v="81.63"/>
    <x v="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D"/>
    <n v="1283312640"/>
    <n v="1279651084"/>
    <b v="0"/>
    <n v="229"/>
    <b v="1"/>
    <s v="film &amp; video/documentary"/>
    <n v="56.46"/>
    <x v="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D"/>
    <n v="1430334126"/>
    <n v="1426446126"/>
    <b v="0"/>
    <n v="67"/>
    <b v="1"/>
    <s v="film &amp; video/documentary"/>
    <n v="140.1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s v="GBP"/>
    <n v="1481716800"/>
    <n v="1479070867"/>
    <b v="0"/>
    <n v="95"/>
    <b v="1"/>
    <s v="film &amp; video/documentary"/>
    <n v="224.85"/>
    <x v="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D"/>
    <n v="1400297400"/>
    <n v="1397661347"/>
    <b v="0"/>
    <n v="62"/>
    <b v="1"/>
    <s v="film &amp; video/documentary"/>
    <n v="181.13"/>
    <x v="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D"/>
    <n v="1312747970"/>
    <n v="1310155970"/>
    <b v="0"/>
    <n v="73"/>
    <b v="1"/>
    <s v="film &amp; video/documentary"/>
    <n v="711.04"/>
    <x v="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D"/>
    <n v="1446731817"/>
    <n v="1444913817"/>
    <b v="0"/>
    <n v="43"/>
    <b v="1"/>
    <s v="film &amp; video/documentary"/>
    <n v="65.88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s v="USD"/>
    <n v="1312960080"/>
    <n v="1308900441"/>
    <b v="0"/>
    <n v="70"/>
    <b v="1"/>
    <s v="film &amp; video/documentary"/>
    <n v="75.19"/>
    <x v="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D"/>
    <n v="1391641440"/>
    <n v="1389107062"/>
    <b v="0"/>
    <n v="271"/>
    <b v="1"/>
    <s v="film &amp; video/documentary"/>
    <n v="133.13999999999999"/>
    <x v="0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s v="USD"/>
    <n v="1394071339"/>
    <n v="1391479339"/>
    <b v="0"/>
    <n v="55"/>
    <b v="1"/>
    <s v="film &amp; video/documentary"/>
    <n v="55.2"/>
    <x v="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D"/>
    <n v="1304920740"/>
    <n v="1301975637"/>
    <b v="0"/>
    <n v="35"/>
    <b v="1"/>
    <s v="film &amp; video/documentary"/>
    <n v="86.16"/>
    <x v="0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s v="USD"/>
    <n v="1321739650"/>
    <n v="1316552050"/>
    <b v="0"/>
    <n v="22"/>
    <b v="1"/>
    <s v="film &amp; video/documentary"/>
    <n v="92.32"/>
    <x v="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D"/>
    <n v="1383676790"/>
    <n v="1380217190"/>
    <b v="0"/>
    <n v="38"/>
    <b v="1"/>
    <s v="film &amp; video/documentary"/>
    <n v="160.16"/>
    <x v="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1"/>
    <s v="GBP"/>
    <n v="1469220144"/>
    <n v="1466628144"/>
    <b v="0"/>
    <n v="15"/>
    <b v="1"/>
    <s v="film &amp; video/documentary"/>
    <n v="45.6"/>
    <x v="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5"/>
    <s v="CAD"/>
    <n v="1434670397"/>
    <n v="1429486397"/>
    <b v="0"/>
    <n v="7"/>
    <b v="1"/>
    <s v="film &amp; video/documentary"/>
    <n v="183.29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D"/>
    <n v="1387688400"/>
    <n v="1384920804"/>
    <b v="0"/>
    <n v="241"/>
    <b v="1"/>
    <s v="film &amp; video/documentary"/>
    <n v="125.79"/>
    <x v="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D"/>
    <n v="1343238578"/>
    <n v="1341856178"/>
    <b v="0"/>
    <n v="55"/>
    <b v="1"/>
    <s v="film &amp; video/documentary"/>
    <n v="57.65"/>
    <x v="0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D"/>
    <n v="1342731811"/>
    <n v="1340139811"/>
    <b v="0"/>
    <n v="171"/>
    <b v="1"/>
    <s v="film &amp; video/documentary"/>
    <n v="78.66"/>
    <x v="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D"/>
    <n v="1381541465"/>
    <n v="1378949465"/>
    <b v="0"/>
    <n v="208"/>
    <b v="1"/>
    <s v="film &amp; video/documentary"/>
    <n v="91.48"/>
    <x v="0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5"/>
    <s v="CAD"/>
    <n v="1413547200"/>
    <n v="1411417602"/>
    <b v="0"/>
    <n v="21"/>
    <b v="1"/>
    <s v="film &amp; video/documentary"/>
    <n v="68.099999999999994"/>
    <x v="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D"/>
    <n v="1391851831"/>
    <n v="1389259831"/>
    <b v="0"/>
    <n v="25"/>
    <b v="1"/>
    <s v="film &amp; video/documentary"/>
    <n v="48.09"/>
    <x v="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D"/>
    <n v="1365395580"/>
    <n v="1364426260"/>
    <b v="0"/>
    <n v="52"/>
    <b v="1"/>
    <s v="film &amp; video/documentary"/>
    <n v="202.42"/>
    <x v="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D"/>
    <n v="1437633997"/>
    <n v="1435041997"/>
    <b v="0"/>
    <n v="104"/>
    <b v="1"/>
    <s v="film &amp; video/documentary"/>
    <n v="216.75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s v="USD"/>
    <n v="1372536787"/>
    <n v="1367352787"/>
    <b v="0"/>
    <n v="73"/>
    <b v="1"/>
    <s v="film &amp; video/documentary"/>
    <n v="110.07"/>
    <x v="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s v="USD"/>
    <n v="1394772031"/>
    <n v="1392183631"/>
    <b v="0"/>
    <n v="3"/>
    <b v="0"/>
    <s v="film &amp; video/animation"/>
    <n v="4.83"/>
    <x v="2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s v="USD"/>
    <n v="1440157656"/>
    <n v="1434973656"/>
    <b v="0"/>
    <n v="6"/>
    <b v="0"/>
    <s v="film &amp; video/animation"/>
    <n v="50.17"/>
    <x v="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s v="USD"/>
    <n v="1410416097"/>
    <n v="1407824097"/>
    <b v="0"/>
    <n v="12"/>
    <b v="0"/>
    <s v="film &amp; video/animation"/>
    <n v="35.83"/>
    <x v="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s v="USD"/>
    <n v="1370470430"/>
    <n v="1367878430"/>
    <b v="0"/>
    <n v="13"/>
    <b v="0"/>
    <s v="film &amp; video/animation"/>
    <n v="11.77"/>
    <x v="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s v="USD"/>
    <n v="1332748899"/>
    <n v="1327568499"/>
    <b v="0"/>
    <n v="5"/>
    <b v="0"/>
    <s v="film &amp; video/animation"/>
    <n v="40.78"/>
    <x v="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s v="USD"/>
    <n v="1448660404"/>
    <n v="1443472804"/>
    <b v="0"/>
    <n v="2"/>
    <b v="0"/>
    <s v="film &amp; video/animation"/>
    <n v="3"/>
    <x v="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s v="USD"/>
    <n v="1456851914"/>
    <n v="1454259914"/>
    <b v="0"/>
    <n v="8"/>
    <b v="0"/>
    <s v="film &amp; video/animation"/>
    <n v="16.63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s v="USD"/>
    <n v="1445540340"/>
    <n v="1444340940"/>
    <b v="0"/>
    <n v="0"/>
    <b v="0"/>
    <s v="film &amp; video/animation"/>
    <s v="N/A"/>
    <x v="2"/>
    <x v="0"/>
    <s v="animation"/>
  </r>
  <r>
    <n v="428"/>
    <s v="Little Clay Bible - Zacchaeus"/>
    <s v="Fresh, fun, entertaining Bible stories on YouTube, stop-motion style."/>
    <n v="12000"/>
    <n v="676"/>
    <n v="6"/>
    <x v="0"/>
    <s v="USD"/>
    <n v="1402956000"/>
    <n v="1400523845"/>
    <b v="0"/>
    <n v="13"/>
    <b v="0"/>
    <s v="film &amp; video/animation"/>
    <n v="52"/>
    <x v="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s v="USD"/>
    <n v="1259297940"/>
    <n v="1252964282"/>
    <b v="0"/>
    <n v="0"/>
    <b v="0"/>
    <s v="film &amp; video/animation"/>
    <s v="N/A"/>
    <x v="2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s v="USD"/>
    <n v="1378866867"/>
    <n v="1377570867"/>
    <b v="0"/>
    <n v="5"/>
    <b v="0"/>
    <s v="film &amp; video/animation"/>
    <n v="4.8"/>
    <x v="2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P"/>
    <n v="1467752083"/>
    <n v="1465160083"/>
    <b v="0"/>
    <n v="8"/>
    <b v="0"/>
    <s v="film &amp; video/animation"/>
    <n v="51.88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s v="USD"/>
    <n v="1445448381"/>
    <n v="1440264381"/>
    <b v="0"/>
    <n v="8"/>
    <b v="0"/>
    <s v="film &amp; video/animation"/>
    <n v="71.25"/>
    <x v="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s v="USD"/>
    <n v="1444576022"/>
    <n v="1439392022"/>
    <b v="0"/>
    <n v="0"/>
    <b v="0"/>
    <s v="film &amp; video/animation"/>
    <s v="N/A"/>
    <x v="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s v="USD"/>
    <n v="1385931702"/>
    <n v="1383076902"/>
    <b v="0"/>
    <n v="2"/>
    <b v="0"/>
    <s v="film &amp; video/animation"/>
    <n v="62.5"/>
    <x v="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s v="USD"/>
    <n v="1379094980"/>
    <n v="1376502980"/>
    <b v="0"/>
    <n v="3"/>
    <b v="0"/>
    <s v="film &amp; video/animation"/>
    <n v="1"/>
    <x v="2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0"/>
    <s v="USD"/>
    <n v="1375260113"/>
    <n v="1372668113"/>
    <b v="0"/>
    <n v="0"/>
    <b v="0"/>
    <s v="film &amp; video/animation"/>
    <s v="N/A"/>
    <x v="2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5"/>
    <s v="CAD"/>
    <n v="1475912326"/>
    <n v="1470728326"/>
    <b v="0"/>
    <n v="0"/>
    <b v="0"/>
    <s v="film &amp; video/animation"/>
    <s v="N/A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0"/>
    <s v="USD"/>
    <n v="1447830958"/>
    <n v="1445235358"/>
    <b v="0"/>
    <n v="11"/>
    <b v="0"/>
    <s v="film &amp; video/animation"/>
    <n v="170.55"/>
    <x v="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s v="USD"/>
    <n v="1413569818"/>
    <n v="1412705818"/>
    <b v="0"/>
    <n v="0"/>
    <b v="0"/>
    <s v="film &amp; video/animation"/>
    <s v="N/A"/>
    <x v="2"/>
    <x v="0"/>
    <s v="animation"/>
  </r>
  <r>
    <n v="440"/>
    <s v="Consumed"/>
    <s v="A stop-motion animation made by a one girl team, with a camera, creativity, and a lot of determination."/>
    <n v="5000"/>
    <n v="5"/>
    <n v="0"/>
    <x v="0"/>
    <s v="USD"/>
    <n v="1458859153"/>
    <n v="1456270753"/>
    <b v="0"/>
    <n v="1"/>
    <b v="0"/>
    <s v="film &amp; video/animation"/>
    <n v="5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P"/>
    <n v="1383418996"/>
    <n v="1380826996"/>
    <b v="0"/>
    <n v="0"/>
    <b v="0"/>
    <s v="film &amp; video/animation"/>
    <s v="N/A"/>
    <x v="2"/>
    <x v="0"/>
    <s v="animation"/>
  </r>
  <r>
    <n v="442"/>
    <s v="The Paranormal Idiot"/>
    <s v="Doomsday is here"/>
    <n v="17000"/>
    <n v="6691"/>
    <n v="39"/>
    <x v="0"/>
    <s v="USD"/>
    <n v="1424380783"/>
    <n v="1421788783"/>
    <b v="0"/>
    <n v="17"/>
    <b v="0"/>
    <s v="film &amp; video/animation"/>
    <n v="393.59"/>
    <x v="2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5"/>
    <s v="CAD"/>
    <n v="1391991701"/>
    <n v="1389399701"/>
    <b v="0"/>
    <n v="2"/>
    <b v="0"/>
    <s v="film &amp; video/animation"/>
    <n v="5"/>
    <x v="2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0"/>
    <s v="USD"/>
    <n v="1329342361"/>
    <n v="1324158361"/>
    <b v="0"/>
    <n v="1"/>
    <b v="0"/>
    <s v="film &amp; video/animation"/>
    <n v="50"/>
    <x v="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s v="USD"/>
    <n v="1432195375"/>
    <n v="1430899375"/>
    <b v="0"/>
    <n v="2"/>
    <b v="0"/>
    <s v="film &amp; video/animation"/>
    <n v="1"/>
    <x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0"/>
    <s v="USD"/>
    <n v="1425434420"/>
    <n v="1422842420"/>
    <b v="0"/>
    <n v="16"/>
    <b v="0"/>
    <s v="film &amp; video/animation"/>
    <n v="47.88"/>
    <x v="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P"/>
    <n v="1364041163"/>
    <n v="1361884763"/>
    <b v="0"/>
    <n v="1"/>
    <b v="0"/>
    <s v="film &amp; video/animation"/>
    <n v="5"/>
    <x v="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0"/>
    <s v="USD"/>
    <n v="1400091095"/>
    <n v="1398363095"/>
    <b v="0"/>
    <n v="4"/>
    <b v="0"/>
    <s v="film &amp; video/animation"/>
    <n v="20.5"/>
    <x v="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P"/>
    <n v="1382017085"/>
    <n v="1379425085"/>
    <b v="0"/>
    <n v="5"/>
    <b v="0"/>
    <s v="film &amp; video/animation"/>
    <n v="9"/>
    <x v="2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0"/>
    <s v="USD"/>
    <n v="1392417800"/>
    <n v="1389825800"/>
    <b v="0"/>
    <n v="7"/>
    <b v="0"/>
    <s v="film &amp; video/animation"/>
    <n v="56.57"/>
    <x v="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s v="USD"/>
    <n v="1390669791"/>
    <n v="1388077791"/>
    <b v="0"/>
    <n v="0"/>
    <b v="0"/>
    <s v="film &amp; video/animation"/>
    <s v="N/A"/>
    <x v="2"/>
    <x v="0"/>
    <s v="animation"/>
  </r>
  <r>
    <n v="452"/>
    <s v="Lost in the Shadows"/>
    <s v="A man must find his way out of the depths of the shadows by using the aid of a little girl."/>
    <n v="750"/>
    <n v="480"/>
    <n v="64"/>
    <x v="0"/>
    <s v="USD"/>
    <n v="1431536015"/>
    <n v="1428944015"/>
    <b v="0"/>
    <n v="12"/>
    <b v="0"/>
    <s v="film &amp; video/animation"/>
    <n v="40"/>
    <x v="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s v="USD"/>
    <n v="1424375279"/>
    <n v="1422992879"/>
    <b v="0"/>
    <n v="2"/>
    <b v="0"/>
    <s v="film &amp; video/animation"/>
    <n v="13"/>
    <x v="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0"/>
    <s v="USD"/>
    <n v="1417007640"/>
    <n v="1414343571"/>
    <b v="0"/>
    <n v="5"/>
    <b v="0"/>
    <s v="film &amp; video/animation"/>
    <n v="16.399999999999999"/>
    <x v="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s v="USD"/>
    <n v="1334622660"/>
    <n v="1330733022"/>
    <b v="0"/>
    <n v="2"/>
    <b v="0"/>
    <s v="film &amp; video/animation"/>
    <n v="22.5"/>
    <x v="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s v="USD"/>
    <n v="1382414340"/>
    <n v="1380559201"/>
    <b v="0"/>
    <n v="3"/>
    <b v="0"/>
    <s v="film &amp; video/animation"/>
    <n v="20.329999999999998"/>
    <x v="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5"/>
    <s v="CAD"/>
    <n v="1408213512"/>
    <n v="1405621512"/>
    <b v="0"/>
    <n v="0"/>
    <b v="0"/>
    <s v="film &amp; video/animation"/>
    <s v="N/A"/>
    <x v="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P"/>
    <n v="1368550060"/>
    <n v="1365958060"/>
    <b v="0"/>
    <n v="49"/>
    <b v="0"/>
    <s v="film &amp; video/animation"/>
    <n v="16.760000000000002"/>
    <x v="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s v="USD"/>
    <n v="1321201327"/>
    <n v="1316013727"/>
    <b v="0"/>
    <n v="1"/>
    <b v="0"/>
    <s v="film &amp; video/animation"/>
    <n v="25"/>
    <x v="2"/>
    <x v="0"/>
    <s v="animation"/>
  </r>
  <r>
    <n v="460"/>
    <s v="Darwin's Kiss"/>
    <s v="An animated web series about biological evolution gone haywire."/>
    <n v="8500"/>
    <n v="25"/>
    <n v="0"/>
    <x v="0"/>
    <s v="USD"/>
    <n v="1401595200"/>
    <n v="1398862875"/>
    <b v="0"/>
    <n v="2"/>
    <b v="0"/>
    <s v="film &amp; video/animation"/>
    <n v="12.5"/>
    <x v="2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P"/>
    <n v="1370204367"/>
    <n v="1368476367"/>
    <b v="0"/>
    <n v="0"/>
    <b v="0"/>
    <s v="film &amp; video/animation"/>
    <s v="N/A"/>
    <x v="2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0"/>
    <s v="USD"/>
    <n v="1312945341"/>
    <n v="1307761341"/>
    <b v="0"/>
    <n v="0"/>
    <b v="0"/>
    <s v="film &amp; video/animation"/>
    <s v="N/A"/>
    <x v="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0"/>
    <s v="USD"/>
    <n v="1316883753"/>
    <n v="1311699753"/>
    <b v="0"/>
    <n v="11"/>
    <b v="0"/>
    <s v="film &amp; video/animation"/>
    <n v="113.64"/>
    <x v="2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12"/>
    <s v="EUR"/>
    <n v="1463602935"/>
    <n v="1461874935"/>
    <b v="0"/>
    <n v="1"/>
    <b v="0"/>
    <s v="film &amp; video/animation"/>
    <n v="1"/>
    <x v="2"/>
    <x v="0"/>
    <s v="animation"/>
  </r>
  <r>
    <n v="465"/>
    <s v="&quot;Amp&quot; A Story About a Robot"/>
    <s v="&quot;Amp&quot; is a short film about a robot with needs."/>
    <n v="512"/>
    <n v="138"/>
    <n v="27"/>
    <x v="0"/>
    <s v="USD"/>
    <n v="1403837574"/>
    <n v="1402455174"/>
    <b v="0"/>
    <n v="8"/>
    <b v="0"/>
    <s v="film &amp; video/animation"/>
    <n v="17.25"/>
    <x v="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s v="USD"/>
    <n v="1347057464"/>
    <n v="1344465464"/>
    <b v="0"/>
    <n v="5"/>
    <b v="0"/>
    <s v="film &amp; video/animation"/>
    <n v="15.2"/>
    <x v="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s v="USD"/>
    <n v="1348849134"/>
    <n v="1344961134"/>
    <b v="0"/>
    <n v="39"/>
    <b v="0"/>
    <s v="film &amp; video/animation"/>
    <n v="110.64"/>
    <x v="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s v="USD"/>
    <n v="1341978665"/>
    <n v="1336795283"/>
    <b v="0"/>
    <n v="0"/>
    <b v="0"/>
    <s v="film &amp; video/animation"/>
    <s v="N/A"/>
    <x v="2"/>
    <x v="0"/>
    <s v="animation"/>
  </r>
  <r>
    <n v="469"/>
    <s v="Dreamland PERSONALISED Animated Shorts Film"/>
    <s v="Create a personalised animation film using your child's name and photo."/>
    <n v="6000"/>
    <n v="0"/>
    <n v="0"/>
    <x v="1"/>
    <s v="GBP"/>
    <n v="1409960724"/>
    <n v="1404776724"/>
    <b v="0"/>
    <n v="0"/>
    <b v="0"/>
    <s v="film &amp; video/animation"/>
    <s v="N/A"/>
    <x v="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s v="USD"/>
    <n v="1389844800"/>
    <n v="1385524889"/>
    <b v="0"/>
    <n v="2"/>
    <b v="0"/>
    <s v="film &amp; video/animation"/>
    <n v="25.5"/>
    <x v="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s v="USD"/>
    <n v="1397924379"/>
    <n v="1394039979"/>
    <b v="0"/>
    <n v="170"/>
    <b v="0"/>
    <s v="film &amp; video/animation"/>
    <n v="38.479999999999997"/>
    <x v="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s v="USD"/>
    <n v="1408831718"/>
    <n v="1406239718"/>
    <b v="0"/>
    <n v="5"/>
    <b v="0"/>
    <s v="film &amp; video/animation"/>
    <n v="28.2"/>
    <x v="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s v="USD"/>
    <n v="1410972319"/>
    <n v="1408380319"/>
    <b v="0"/>
    <n v="14"/>
    <b v="0"/>
    <s v="film &amp; video/animation"/>
    <n v="61.5"/>
    <x v="2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0"/>
    <s v="USD"/>
    <n v="1487318029"/>
    <n v="1484726029"/>
    <b v="0"/>
    <n v="1"/>
    <b v="0"/>
    <s v="film &amp; video/animation"/>
    <n v="1"/>
    <x v="2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s v="USD"/>
    <n v="1430877843"/>
    <n v="1428285843"/>
    <b v="0"/>
    <n v="0"/>
    <b v="0"/>
    <s v="film &amp; video/animation"/>
    <s v="N/A"/>
    <x v="2"/>
    <x v="0"/>
    <s v="animation"/>
  </r>
  <r>
    <n v="476"/>
    <s v="Sight Word Music Videos"/>
    <s v="Animated Music Videos that teach kids how to read."/>
    <n v="220000"/>
    <n v="4906.59"/>
    <n v="2"/>
    <x v="0"/>
    <s v="USD"/>
    <n v="1401767940"/>
    <n v="1398727441"/>
    <b v="0"/>
    <n v="124"/>
    <b v="0"/>
    <s v="film &amp; video/animation"/>
    <n v="39.57"/>
    <x v="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0"/>
    <s v="USD"/>
    <n v="1337371334"/>
    <n v="1332187334"/>
    <b v="0"/>
    <n v="0"/>
    <b v="0"/>
    <s v="film &amp; video/animation"/>
    <s v="N/A"/>
    <x v="2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s v="USD"/>
    <n v="1427921509"/>
    <n v="1425333109"/>
    <b v="0"/>
    <n v="0"/>
    <b v="0"/>
    <s v="film &amp; video/animation"/>
    <s v="N/A"/>
    <x v="2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s v="USD"/>
    <n v="1416566835"/>
    <n v="1411379235"/>
    <b v="0"/>
    <n v="55"/>
    <b v="0"/>
    <s v="film &amp; video/animation"/>
    <n v="88.8"/>
    <x v="2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0"/>
    <s v="USD"/>
    <n v="1376049615"/>
    <n v="1373457615"/>
    <b v="0"/>
    <n v="140"/>
    <b v="0"/>
    <s v="film &amp; video/animation"/>
    <n v="55.46"/>
    <x v="2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0"/>
    <s v="USD"/>
    <n v="1349885289"/>
    <n v="1347293289"/>
    <b v="0"/>
    <n v="21"/>
    <b v="0"/>
    <s v="film &amp; video/animation"/>
    <n v="87.14"/>
    <x v="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0"/>
    <s v="USD"/>
    <n v="1460644440"/>
    <n v="1458336690"/>
    <b v="0"/>
    <n v="1"/>
    <b v="0"/>
    <s v="film &amp; video/animation"/>
    <n v="10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P"/>
    <n v="1359434672"/>
    <n v="1354250672"/>
    <b v="0"/>
    <n v="147"/>
    <b v="0"/>
    <s v="film &amp; video/animation"/>
    <n v="51.22"/>
    <x v="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P"/>
    <n v="1446766372"/>
    <n v="1443220372"/>
    <b v="0"/>
    <n v="11"/>
    <b v="0"/>
    <s v="film &amp; video/animation"/>
    <n v="13.55"/>
    <x v="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P"/>
    <n v="1368792499"/>
    <n v="1366200499"/>
    <b v="0"/>
    <n v="125"/>
    <b v="0"/>
    <s v="film &amp; video/animation"/>
    <n v="66.52"/>
    <x v="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D"/>
    <n v="1401662239"/>
    <n v="1399070239"/>
    <b v="0"/>
    <n v="1"/>
    <b v="0"/>
    <s v="film &amp; video/animation"/>
    <n v="50"/>
    <x v="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5"/>
    <s v="CAD"/>
    <n v="1482678994"/>
    <n v="1477491394"/>
    <b v="0"/>
    <n v="0"/>
    <b v="0"/>
    <s v="film &amp; video/animation"/>
    <s v="N/A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0"/>
    <s v="USD"/>
    <n v="1483924700"/>
    <n v="1481332700"/>
    <b v="0"/>
    <n v="0"/>
    <b v="0"/>
    <s v="film &amp; video/animation"/>
    <s v="N/A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0"/>
    <s v="USD"/>
    <n v="1325763180"/>
    <n v="1323084816"/>
    <b v="0"/>
    <n v="3"/>
    <b v="0"/>
    <s v="film &amp; video/animation"/>
    <n v="71.67"/>
    <x v="2"/>
    <x v="0"/>
    <s v="animation"/>
  </r>
  <r>
    <n v="490"/>
    <s v="PROJECT IS CANCELLED"/>
    <s v="Cancelled"/>
    <n v="1000"/>
    <n v="0"/>
    <n v="0"/>
    <x v="0"/>
    <s v="USD"/>
    <n v="1345677285"/>
    <n v="1343085285"/>
    <b v="0"/>
    <n v="0"/>
    <b v="0"/>
    <s v="film &amp; video/animation"/>
    <s v="N/A"/>
    <x v="2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0"/>
    <s v="USD"/>
    <n v="1453937699"/>
    <n v="1451345699"/>
    <b v="0"/>
    <n v="0"/>
    <b v="0"/>
    <s v="film &amp; video/animation"/>
    <s v="N/A"/>
    <x v="2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1"/>
    <s v="SEK"/>
    <n v="1476319830"/>
    <n v="1471135830"/>
    <b v="0"/>
    <n v="0"/>
    <b v="0"/>
    <s v="film &amp; video/animation"/>
    <s v="N/A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P"/>
    <n v="1432142738"/>
    <n v="1429550738"/>
    <b v="0"/>
    <n v="0"/>
    <b v="0"/>
    <s v="film &amp; video/animation"/>
    <s v="N/A"/>
    <x v="2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s v="USD"/>
    <n v="1404356400"/>
    <n v="1402343765"/>
    <b v="0"/>
    <n v="3"/>
    <b v="0"/>
    <s v="film &amp; video/animation"/>
    <n v="10.33"/>
    <x v="2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0"/>
    <s v="USD"/>
    <n v="1437076305"/>
    <n v="1434484305"/>
    <b v="0"/>
    <n v="0"/>
    <b v="0"/>
    <s v="film &amp; video/animation"/>
    <s v="N/A"/>
    <x v="2"/>
    <x v="0"/>
    <s v="animation"/>
  </r>
  <r>
    <n v="496"/>
    <s v="Airships and Anatasia: The Movie"/>
    <s v="The movie is about the adventures of Ethan, Danna, The mysterious inventor and more."/>
    <n v="60000"/>
    <n v="1"/>
    <n v="0"/>
    <x v="0"/>
    <s v="USD"/>
    <n v="1392070874"/>
    <n v="1386886874"/>
    <b v="0"/>
    <n v="1"/>
    <b v="0"/>
    <s v="film &amp; video/animation"/>
    <n v="1"/>
    <x v="2"/>
    <x v="0"/>
    <s v="animation"/>
  </r>
  <r>
    <n v="497"/>
    <s v="Galaxy Probe Kids"/>
    <s v="live-action/animated series pilot."/>
    <n v="4480"/>
    <n v="30"/>
    <n v="1"/>
    <x v="0"/>
    <s v="USD"/>
    <n v="1419483600"/>
    <n v="1414889665"/>
    <b v="0"/>
    <n v="3"/>
    <b v="0"/>
    <s v="film &amp; video/animation"/>
    <n v="10"/>
    <x v="2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s v="USD"/>
    <n v="1324664249"/>
    <n v="1321035449"/>
    <b v="0"/>
    <n v="22"/>
    <b v="0"/>
    <s v="film &amp; video/animation"/>
    <n v="136.09"/>
    <x v="2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s v="USD"/>
    <n v="1255381140"/>
    <n v="1250630968"/>
    <b v="0"/>
    <n v="26"/>
    <b v="0"/>
    <s v="film &amp; video/animation"/>
    <n v="73.459999999999994"/>
    <x v="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s v="USD"/>
    <n v="1273356960"/>
    <n v="1268255751"/>
    <b v="0"/>
    <n v="4"/>
    <b v="0"/>
    <s v="film &amp; video/animation"/>
    <n v="53.75"/>
    <x v="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0"/>
    <s v="USD"/>
    <n v="1310189851"/>
    <n v="1307597851"/>
    <b v="0"/>
    <n v="0"/>
    <b v="0"/>
    <s v="film &amp; video/animation"/>
    <s v="N/A"/>
    <x v="2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s v="USD"/>
    <n v="1332073025"/>
    <n v="1329484625"/>
    <b v="0"/>
    <n v="4"/>
    <b v="0"/>
    <s v="film &amp; video/animation"/>
    <n v="57.5"/>
    <x v="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P"/>
    <n v="1421498303"/>
    <n v="1418906303"/>
    <b v="0"/>
    <n v="9"/>
    <b v="0"/>
    <s v="film &amp; video/animation"/>
    <n v="12.67"/>
    <x v="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s v="USD"/>
    <n v="1334097387"/>
    <n v="1328916987"/>
    <b v="0"/>
    <n v="5"/>
    <b v="0"/>
    <s v="film &amp; video/animation"/>
    <n v="67"/>
    <x v="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s v="USD"/>
    <n v="1451010086"/>
    <n v="1447122086"/>
    <b v="0"/>
    <n v="14"/>
    <b v="0"/>
    <s v="film &amp; video/animation"/>
    <n v="3.71"/>
    <x v="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0"/>
    <s v="USD"/>
    <n v="1376140520"/>
    <n v="1373548520"/>
    <b v="0"/>
    <n v="1"/>
    <b v="0"/>
    <s v="film &amp; video/animation"/>
    <n v="250"/>
    <x v="2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s v="USD"/>
    <n v="1350687657"/>
    <n v="1346799657"/>
    <b v="0"/>
    <n v="10"/>
    <b v="0"/>
    <s v="film &amp; video/animation"/>
    <n v="64"/>
    <x v="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s v="USD"/>
    <n v="1337955240"/>
    <n v="1332808501"/>
    <b v="0"/>
    <n v="3"/>
    <b v="0"/>
    <s v="film &amp; video/animation"/>
    <n v="133.33000000000001"/>
    <x v="2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1"/>
    <s v="GBP"/>
    <n v="1435504170"/>
    <n v="1432912170"/>
    <b v="0"/>
    <n v="1"/>
    <b v="0"/>
    <s v="film &amp; video/animation"/>
    <n v="10"/>
    <x v="2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0"/>
    <s v="USD"/>
    <n v="1456805639"/>
    <n v="1454213639"/>
    <b v="0"/>
    <n v="0"/>
    <b v="0"/>
    <s v="film &amp; video/animation"/>
    <s v="N/A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0"/>
    <s v="USD"/>
    <n v="1365228982"/>
    <n v="1362640582"/>
    <b v="0"/>
    <n v="5"/>
    <b v="0"/>
    <s v="film &amp; video/animation"/>
    <n v="30"/>
    <x v="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s v="USD"/>
    <n v="1479667727"/>
    <n v="1475776127"/>
    <b v="0"/>
    <n v="2"/>
    <b v="0"/>
    <s v="film &amp; video/animation"/>
    <n v="5.5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0"/>
    <s v="USD"/>
    <n v="1471244400"/>
    <n v="1467387705"/>
    <b v="0"/>
    <n v="68"/>
    <b v="0"/>
    <s v="film &amp; video/animation"/>
    <n v="102.38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5"/>
    <s v="CAD"/>
    <n v="1407595447"/>
    <n v="1405003447"/>
    <b v="0"/>
    <n v="3"/>
    <b v="0"/>
    <s v="film &amp; video/animation"/>
    <n v="16.670000000000002"/>
    <x v="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0"/>
    <s v="USD"/>
    <n v="1451389601"/>
    <n v="1447933601"/>
    <b v="0"/>
    <n v="34"/>
    <b v="0"/>
    <s v="film &amp; video/animation"/>
    <n v="725.03"/>
    <x v="2"/>
    <x v="0"/>
    <s v="animation"/>
  </r>
  <r>
    <n v="516"/>
    <s v="Shipmates"/>
    <s v="A big brother style comedy animation series starring famous seafarers"/>
    <n v="5000"/>
    <n v="0"/>
    <n v="0"/>
    <x v="1"/>
    <s v="GBP"/>
    <n v="1432752080"/>
    <n v="1427568080"/>
    <b v="0"/>
    <n v="0"/>
    <b v="0"/>
    <s v="film &amp; video/animation"/>
    <s v="N/A"/>
    <x v="2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s v="USD"/>
    <n v="1486046761"/>
    <n v="1483454761"/>
    <b v="0"/>
    <n v="3"/>
    <b v="0"/>
    <s v="film &amp; video/animation"/>
    <n v="68.33"/>
    <x v="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s v="USD"/>
    <n v="1441550760"/>
    <n v="1438958824"/>
    <b v="0"/>
    <n v="0"/>
    <b v="0"/>
    <s v="film &amp; video/animation"/>
    <s v="N/A"/>
    <x v="2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s v="USD"/>
    <n v="1354699421"/>
    <n v="1352107421"/>
    <b v="0"/>
    <n v="70"/>
    <b v="0"/>
    <s v="film &amp; video/animation"/>
    <n v="39.229999999999997"/>
    <x v="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s v="GBP"/>
    <n v="1449766261"/>
    <n v="1447174261"/>
    <b v="0"/>
    <n v="34"/>
    <b v="1"/>
    <s v="theater/plays"/>
    <n v="150.15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D"/>
    <n v="1477976340"/>
    <n v="1475460819"/>
    <b v="0"/>
    <n v="56"/>
    <b v="1"/>
    <s v="theater/plays"/>
    <n v="93.43"/>
    <x v="0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s v="USD"/>
    <n v="1458518325"/>
    <n v="1456793925"/>
    <b v="0"/>
    <n v="31"/>
    <b v="1"/>
    <s v="theater/plays"/>
    <n v="110.97"/>
    <x v="0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D"/>
    <n v="1442805076"/>
    <n v="1440213076"/>
    <b v="0"/>
    <n v="84"/>
    <b v="1"/>
    <s v="theater/plays"/>
    <n v="71.790000000000006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1"/>
    <s v="GBP"/>
    <n v="1464801169"/>
    <n v="1462209169"/>
    <b v="0"/>
    <n v="130"/>
    <b v="1"/>
    <s v="theater/plays"/>
    <n v="29.26"/>
    <x v="0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D"/>
    <n v="1410601041"/>
    <n v="1406713041"/>
    <b v="0"/>
    <n v="12"/>
    <b v="1"/>
    <s v="theater/plays"/>
    <n v="1000"/>
    <x v="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1"/>
    <s v="GBP"/>
    <n v="1438966800"/>
    <n v="1436278344"/>
    <b v="0"/>
    <n v="23"/>
    <b v="1"/>
    <s v="theater/plays"/>
    <n v="74.349999999999994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D"/>
    <n v="1487347500"/>
    <n v="1484715366"/>
    <b v="0"/>
    <n v="158"/>
    <b v="1"/>
    <s v="theater/plays"/>
    <n v="63.83"/>
    <x v="0"/>
    <x v="1"/>
    <s v="plays"/>
  </r>
  <r>
    <n v="528"/>
    <s v="Devastated No Matter What"/>
    <s v="A Festival Backed Production of a Full-Length Play."/>
    <n v="1150"/>
    <n v="1330"/>
    <n v="116"/>
    <x v="0"/>
    <s v="USD"/>
    <n v="1434921600"/>
    <n v="1433109907"/>
    <b v="0"/>
    <n v="30"/>
    <b v="1"/>
    <s v="theater/plays"/>
    <n v="44.33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5"/>
    <s v="CAD"/>
    <n v="1484110800"/>
    <n v="1482281094"/>
    <b v="0"/>
    <n v="18"/>
    <b v="1"/>
    <s v="theater/plays"/>
    <n v="86.94"/>
    <x v="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D"/>
    <n v="1435111200"/>
    <n v="1433254268"/>
    <b v="0"/>
    <n v="29"/>
    <b v="1"/>
    <s v="theater/plays"/>
    <n v="126.55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D"/>
    <n v="1481957940"/>
    <n v="1478050429"/>
    <b v="0"/>
    <n v="31"/>
    <b v="1"/>
    <s v="theater/plays"/>
    <n v="129.03"/>
    <x v="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D"/>
    <n v="1463098208"/>
    <n v="1460506208"/>
    <b v="0"/>
    <n v="173"/>
    <b v="1"/>
    <s v="theater/plays"/>
    <n v="71.239999999999995"/>
    <x v="0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s v="GBP"/>
    <n v="1463394365"/>
    <n v="1461320765"/>
    <b v="0"/>
    <n v="17"/>
    <b v="1"/>
    <s v="theater/plays"/>
    <n v="117.88"/>
    <x v="0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0"/>
    <s v="NOK"/>
    <n v="1446418800"/>
    <n v="1443036470"/>
    <b v="0"/>
    <n v="48"/>
    <b v="1"/>
    <s v="theater/plays"/>
    <n v="327.08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s v="GBP"/>
    <n v="1483707905"/>
    <n v="1481115905"/>
    <b v="0"/>
    <n v="59"/>
    <b v="1"/>
    <s v="theater/plays"/>
    <n v="34.75"/>
    <x v="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s v="GBP"/>
    <n v="1438624800"/>
    <n v="1435133807"/>
    <b v="0"/>
    <n v="39"/>
    <b v="1"/>
    <s v="theater/plays"/>
    <n v="100.0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D"/>
    <n v="1446665191"/>
    <n v="1444069591"/>
    <b v="0"/>
    <n v="59"/>
    <b v="1"/>
    <s v="theater/plays"/>
    <n v="40.85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D"/>
    <n v="1463166263"/>
    <n v="1460574263"/>
    <b v="0"/>
    <n v="60"/>
    <b v="1"/>
    <s v="theater/plays"/>
    <n v="252.02"/>
    <x v="0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s v="GBP"/>
    <n v="1467681107"/>
    <n v="1465866707"/>
    <b v="0"/>
    <n v="20"/>
    <b v="1"/>
    <s v="theater/plays"/>
    <n v="25.16"/>
    <x v="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s v="USD"/>
    <n v="1423078606"/>
    <n v="1420486606"/>
    <b v="0"/>
    <n v="1"/>
    <b v="0"/>
    <s v="technology/web"/>
    <n v="1"/>
    <x v="2"/>
    <x v="2"/>
    <s v="web"/>
  </r>
  <r>
    <n v="541"/>
    <s v="Deviations"/>
    <s v="A website dedicated to local Kink Communities; to find others with matching interests and bring them together."/>
    <n v="4500"/>
    <n v="25"/>
    <n v="1"/>
    <x v="0"/>
    <s v="USD"/>
    <n v="1446080834"/>
    <n v="1443488834"/>
    <b v="0"/>
    <n v="1"/>
    <b v="0"/>
    <s v="technology/web"/>
    <n v="25"/>
    <x v="2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s v="USD"/>
    <n v="1462293716"/>
    <n v="1457113316"/>
    <b v="0"/>
    <n v="1"/>
    <b v="0"/>
    <s v="technology/web"/>
    <n v="1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D"/>
    <n v="1414807962"/>
    <n v="1412215962"/>
    <b v="0"/>
    <n v="2"/>
    <b v="0"/>
    <s v="technology/web"/>
    <n v="35"/>
    <x v="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s v="USD"/>
    <n v="1467647160"/>
    <n v="1465055160"/>
    <b v="0"/>
    <n v="2"/>
    <b v="0"/>
    <s v="technology/web"/>
    <n v="3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6"/>
    <s v="EUR"/>
    <n v="1447600389"/>
    <n v="1444140789"/>
    <b v="0"/>
    <n v="34"/>
    <b v="0"/>
    <s v="technology/web"/>
    <n v="402.71"/>
    <x v="2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s v="USD"/>
    <n v="1445097715"/>
    <n v="1441209715"/>
    <b v="0"/>
    <n v="2"/>
    <b v="0"/>
    <s v="technology/web"/>
    <n v="26"/>
    <x v="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P"/>
    <n v="1455122564"/>
    <n v="1452530564"/>
    <b v="0"/>
    <n v="0"/>
    <b v="0"/>
    <s v="technology/web"/>
    <s v="N/A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P"/>
    <n v="1446154848"/>
    <n v="1443562848"/>
    <b v="0"/>
    <n v="1"/>
    <b v="0"/>
    <s v="technology/web"/>
    <n v="9"/>
    <x v="2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P"/>
    <n v="1436368622"/>
    <n v="1433776622"/>
    <b v="0"/>
    <n v="8"/>
    <b v="0"/>
    <s v="technology/web"/>
    <n v="8.5"/>
    <x v="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5"/>
    <s v="CAD"/>
    <n v="1485838800"/>
    <n v="1484756245"/>
    <b v="0"/>
    <n v="4"/>
    <b v="0"/>
    <s v="technology/web"/>
    <n v="8.75"/>
    <x v="2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s v="USD"/>
    <n v="1438451580"/>
    <n v="1434609424"/>
    <b v="0"/>
    <n v="28"/>
    <b v="0"/>
    <s v="technology/web"/>
    <n v="135.04"/>
    <x v="2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5"/>
    <s v="CAD"/>
    <n v="1452350896"/>
    <n v="1447166896"/>
    <b v="0"/>
    <n v="0"/>
    <b v="0"/>
    <s v="technology/web"/>
    <s v="N/A"/>
    <x v="2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0"/>
    <s v="USD"/>
    <n v="1415988991"/>
    <n v="1413393391"/>
    <b v="0"/>
    <n v="6"/>
    <b v="0"/>
    <s v="technology/web"/>
    <n v="20.5"/>
    <x v="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s v="USD"/>
    <n v="1413735972"/>
    <n v="1411143972"/>
    <b v="0"/>
    <n v="22"/>
    <b v="0"/>
    <s v="technology/web"/>
    <n v="64.36"/>
    <x v="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P"/>
    <n v="1465720143"/>
    <n v="1463128143"/>
    <b v="0"/>
    <n v="0"/>
    <b v="0"/>
    <s v="technology/web"/>
    <s v="N/A"/>
    <x v="2"/>
    <x v="2"/>
    <s v="web"/>
  </r>
  <r>
    <n v="556"/>
    <s v="Braille Academy"/>
    <s v="An educational platform for learning Unified English Braille Code"/>
    <n v="8000"/>
    <n v="200"/>
    <n v="3"/>
    <x v="0"/>
    <s v="USD"/>
    <n v="1452112717"/>
    <n v="1449520717"/>
    <b v="0"/>
    <n v="1"/>
    <b v="0"/>
    <s v="technology/web"/>
    <n v="200"/>
    <x v="2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2"/>
    <s v="EUR"/>
    <n v="1480721803"/>
    <n v="1478126203"/>
    <b v="0"/>
    <n v="20"/>
    <b v="0"/>
    <s v="technology/web"/>
    <n v="68.3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s v="USD"/>
    <n v="1427227905"/>
    <n v="1424639505"/>
    <b v="0"/>
    <n v="0"/>
    <b v="0"/>
    <s v="technology/web"/>
    <s v="N/A"/>
    <x v="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s v="USD"/>
    <n v="1449989260"/>
    <n v="1447397260"/>
    <b v="0"/>
    <n v="1"/>
    <b v="0"/>
    <s v="technology/web"/>
    <n v="50"/>
    <x v="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5"/>
    <s v="CAD"/>
    <n v="1418841045"/>
    <n v="1416249045"/>
    <b v="0"/>
    <n v="3"/>
    <b v="0"/>
    <s v="technology/web"/>
    <n v="4"/>
    <x v="2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s v="USD"/>
    <n v="1445874513"/>
    <n v="1442850513"/>
    <b v="0"/>
    <n v="2"/>
    <b v="0"/>
    <s v="technology/web"/>
    <n v="27.5"/>
    <x v="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9"/>
    <s v="EUR"/>
    <n v="1482052815"/>
    <n v="1479460815"/>
    <b v="0"/>
    <n v="0"/>
    <b v="0"/>
    <s v="technology/web"/>
    <s v="N/A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D"/>
    <n v="1424137247"/>
    <n v="1421545247"/>
    <b v="0"/>
    <n v="2"/>
    <b v="0"/>
    <s v="technology/web"/>
    <n v="34"/>
    <x v="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6"/>
    <s v="EUR"/>
    <n v="1457822275"/>
    <n v="1455230275"/>
    <b v="0"/>
    <n v="1"/>
    <b v="0"/>
    <s v="technology/web"/>
    <n v="1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P"/>
    <n v="1436554249"/>
    <n v="1433962249"/>
    <b v="0"/>
    <n v="0"/>
    <b v="0"/>
    <s v="technology/web"/>
    <s v="N/A"/>
    <x v="2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s v="USD"/>
    <n v="1468513533"/>
    <n v="1465921533"/>
    <b v="0"/>
    <n v="1"/>
    <b v="0"/>
    <s v="technology/web"/>
    <n v="1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s v="USD"/>
    <n v="1420143194"/>
    <n v="1417551194"/>
    <b v="0"/>
    <n v="0"/>
    <b v="0"/>
    <s v="technology/web"/>
    <s v="N/A"/>
    <x v="2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4"/>
    <s v="NZD"/>
    <n v="1452942000"/>
    <n v="1449785223"/>
    <b v="0"/>
    <n v="5"/>
    <b v="0"/>
    <s v="technology/web"/>
    <n v="49"/>
    <x v="2"/>
    <x v="2"/>
    <s v="web"/>
  </r>
  <r>
    <n v="569"/>
    <s v="Mioti"/>
    <s v="Mioti is an indie game marketplace that doubles as a community for developers to join networks and discuss projects."/>
    <n v="2500"/>
    <n v="20"/>
    <n v="1"/>
    <x v="5"/>
    <s v="CAD"/>
    <n v="1451679612"/>
    <n v="1449087612"/>
    <b v="0"/>
    <n v="1"/>
    <b v="0"/>
    <s v="technology/web"/>
    <n v="20"/>
    <x v="2"/>
    <x v="2"/>
    <s v="web"/>
  </r>
  <r>
    <n v="570"/>
    <s v="Relaunching in May"/>
    <s v="Humans have AM/FM/Satellite radio, kids have radio Disney, pets have DogCatRadio."/>
    <n v="85000"/>
    <n v="142"/>
    <n v="0"/>
    <x v="0"/>
    <s v="USD"/>
    <n v="1455822569"/>
    <n v="1453230569"/>
    <b v="0"/>
    <n v="1"/>
    <b v="0"/>
    <s v="technology/web"/>
    <n v="142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0"/>
    <s v="USD"/>
    <n v="1437969540"/>
    <n v="1436297723"/>
    <b v="0"/>
    <n v="2"/>
    <b v="0"/>
    <s v="technology/web"/>
    <n v="53"/>
    <x v="2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s v="USD"/>
    <n v="1446660688"/>
    <n v="1444065088"/>
    <b v="0"/>
    <n v="0"/>
    <b v="0"/>
    <s v="technology/web"/>
    <s v="N/A"/>
    <x v="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s v="USD"/>
    <n v="1421543520"/>
    <n v="1416445931"/>
    <b v="0"/>
    <n v="9"/>
    <b v="0"/>
    <s v="technology/web"/>
    <n v="38.44"/>
    <x v="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P"/>
    <n v="1476873507"/>
    <n v="1474281507"/>
    <b v="0"/>
    <n v="4"/>
    <b v="0"/>
    <s v="technology/web"/>
    <n v="20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2"/>
    <s v="EUR"/>
    <n v="1434213443"/>
    <n v="1431621443"/>
    <b v="0"/>
    <n v="4"/>
    <b v="0"/>
    <s v="technology/web"/>
    <n v="64.75"/>
    <x v="2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0"/>
    <s v="USD"/>
    <n v="1427537952"/>
    <n v="1422357552"/>
    <b v="0"/>
    <n v="1"/>
    <b v="0"/>
    <s v="technology/web"/>
    <n v="1"/>
    <x v="2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0"/>
    <s v="USD"/>
    <n v="1463753302"/>
    <n v="1458569302"/>
    <b v="0"/>
    <n v="1"/>
    <b v="0"/>
    <s v="technology/web"/>
    <n v="10"/>
    <x v="2"/>
    <x v="2"/>
    <s v="web"/>
  </r>
  <r>
    <n v="578"/>
    <s v="weBuy Crowdsourced Shopping"/>
    <s v="weBuy trade built on technology and Crowd Sourced Power"/>
    <n v="125000"/>
    <n v="14"/>
    <n v="0"/>
    <x v="1"/>
    <s v="GBP"/>
    <n v="1441633993"/>
    <n v="1439560393"/>
    <b v="0"/>
    <n v="7"/>
    <b v="0"/>
    <s v="technology/web"/>
    <n v="2"/>
    <x v="2"/>
    <x v="2"/>
    <s v="web"/>
  </r>
  <r>
    <n v="579"/>
    <s v="Course: Learn Cryptography"/>
    <s v="Learn classic and public key cryptography with a full proof-of-concept system in JavaScript."/>
    <n v="12000"/>
    <n v="175"/>
    <n v="1"/>
    <x v="0"/>
    <s v="USD"/>
    <n v="1419539223"/>
    <n v="1416947223"/>
    <b v="0"/>
    <n v="5"/>
    <b v="0"/>
    <s v="technology/web"/>
    <n v="35"/>
    <x v="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s v="USD"/>
    <n v="1474580867"/>
    <n v="1471988867"/>
    <b v="0"/>
    <n v="1"/>
    <b v="0"/>
    <s v="technology/web"/>
    <n v="1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s v="USD"/>
    <n v="1438474704"/>
    <n v="1435882704"/>
    <b v="0"/>
    <n v="0"/>
    <b v="0"/>
    <s v="technology/web"/>
    <s v="N/A"/>
    <x v="2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s v="USD"/>
    <n v="1426442400"/>
    <n v="1424454319"/>
    <b v="0"/>
    <n v="0"/>
    <b v="0"/>
    <s v="technology/web"/>
    <s v="N/A"/>
    <x v="2"/>
    <x v="2"/>
    <s v="web"/>
  </r>
  <r>
    <n v="583"/>
    <s v="HackersArchive.com"/>
    <s v="HackersArchive.com will help rid the web of viruses and scams found everywhere else you look!"/>
    <n v="9000"/>
    <n v="1"/>
    <n v="0"/>
    <x v="0"/>
    <s v="USD"/>
    <n v="1426800687"/>
    <n v="1424212287"/>
    <b v="0"/>
    <n v="1"/>
    <b v="0"/>
    <s v="technology/web"/>
    <n v="1"/>
    <x v="2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0"/>
    <s v="USD"/>
    <n v="1426522316"/>
    <n v="1423933916"/>
    <b v="0"/>
    <n v="2"/>
    <b v="0"/>
    <s v="technology/web"/>
    <n v="5"/>
    <x v="2"/>
    <x v="2"/>
    <s v="web"/>
  </r>
  <r>
    <n v="585"/>
    <s v="Link Card"/>
    <s v="SAVE UP TO 40% WHEN YOU SPEND!_x000a__x000a_PRE-ORDER YOUR LINK CARD TODAY"/>
    <n v="9000"/>
    <n v="0"/>
    <n v="0"/>
    <x v="1"/>
    <s v="GBP"/>
    <n v="1448928000"/>
    <n v="1444123377"/>
    <b v="0"/>
    <n v="0"/>
    <b v="0"/>
    <s v="technology/web"/>
    <s v="N/A"/>
    <x v="2"/>
    <x v="2"/>
    <s v="web"/>
  </r>
  <r>
    <n v="586"/>
    <s v="Employ College 2K"/>
    <s v="Employ College is a movement for companies to hire college graduates from their respected institutions."/>
    <n v="10000"/>
    <n v="56"/>
    <n v="1"/>
    <x v="0"/>
    <s v="USD"/>
    <n v="1424032207"/>
    <n v="1421440207"/>
    <b v="0"/>
    <n v="4"/>
    <b v="0"/>
    <s v="technology/web"/>
    <n v="14"/>
    <x v="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5"/>
    <s v="CAD"/>
    <n v="1429207833"/>
    <n v="1426615833"/>
    <b v="0"/>
    <n v="7"/>
    <b v="0"/>
    <s v="technology/web"/>
    <n v="389.29"/>
    <x v="2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3"/>
    <s v="EUR"/>
    <n v="1479410886"/>
    <n v="1474223286"/>
    <b v="0"/>
    <n v="2"/>
    <b v="0"/>
    <s v="technology/web"/>
    <n v="150.5"/>
    <x v="2"/>
    <x v="2"/>
    <s v="web"/>
  </r>
  <r>
    <n v="589"/>
    <s v="Get Neighborly"/>
    <s v="Services closer than you think..."/>
    <n v="7500"/>
    <n v="1"/>
    <n v="0"/>
    <x v="0"/>
    <s v="USD"/>
    <n v="1436366699"/>
    <n v="1435070699"/>
    <b v="0"/>
    <n v="1"/>
    <b v="0"/>
    <s v="technology/web"/>
    <n v="1"/>
    <x v="2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P"/>
    <n v="1454936460"/>
    <n v="1452259131"/>
    <b v="0"/>
    <n v="9"/>
    <b v="0"/>
    <s v="technology/web"/>
    <n v="24.78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s v="USD"/>
    <n v="1437570130"/>
    <n v="1434978130"/>
    <b v="0"/>
    <n v="2"/>
    <b v="0"/>
    <s v="technology/web"/>
    <n v="30.5"/>
    <x v="2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0"/>
    <s v="USD"/>
    <n v="1417584860"/>
    <n v="1414992860"/>
    <b v="0"/>
    <n v="1"/>
    <b v="0"/>
    <s v="technology/web"/>
    <n v="250"/>
    <x v="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P"/>
    <n v="1428333345"/>
    <n v="1425744945"/>
    <b v="0"/>
    <n v="7"/>
    <b v="0"/>
    <s v="technology/web"/>
    <n v="16.43"/>
    <x v="2"/>
    <x v="2"/>
    <s v="web"/>
  </r>
  <r>
    <n v="594"/>
    <s v="Unleashed Fitness"/>
    <s v="Creating a fitness site that will change the fitness game forever!"/>
    <n v="25000"/>
    <n v="26"/>
    <n v="0"/>
    <x v="0"/>
    <s v="USD"/>
    <n v="1460832206"/>
    <n v="1458240206"/>
    <b v="0"/>
    <n v="2"/>
    <b v="0"/>
    <s v="technology/web"/>
    <n v="13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0"/>
    <s v="USD"/>
    <n v="1430703638"/>
    <n v="1426815638"/>
    <b v="0"/>
    <n v="8"/>
    <b v="0"/>
    <s v="technology/web"/>
    <n v="53.25"/>
    <x v="2"/>
    <x v="2"/>
    <s v="web"/>
  </r>
  <r>
    <n v="596"/>
    <s v="DigitaliBook free library"/>
    <s v="We present digitaibook,com site which can become a free electronic library with your help,"/>
    <n v="20000"/>
    <n v="6"/>
    <n v="0"/>
    <x v="0"/>
    <s v="USD"/>
    <n v="1478122292"/>
    <n v="1475530292"/>
    <b v="0"/>
    <n v="2"/>
    <b v="0"/>
    <s v="technology/web"/>
    <n v="3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s v="USD"/>
    <n v="1469980800"/>
    <n v="1466787335"/>
    <b v="0"/>
    <n v="2"/>
    <b v="0"/>
    <s v="technology/web"/>
    <n v="10"/>
    <x v="2"/>
    <x v="2"/>
    <s v="web"/>
  </r>
  <r>
    <n v="598"/>
    <s v="Goals not creeds"/>
    <s v="This is a project to create a crowd-funding site for Urantia Book readers worldwide."/>
    <n v="2500"/>
    <n v="850"/>
    <n v="34"/>
    <x v="0"/>
    <s v="USD"/>
    <n v="1417737781"/>
    <n v="1415145781"/>
    <b v="0"/>
    <n v="7"/>
    <b v="0"/>
    <s v="technology/web"/>
    <n v="121.43"/>
    <x v="2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0"/>
    <s v="USD"/>
    <n v="1425827760"/>
    <n v="1423769402"/>
    <b v="0"/>
    <n v="2"/>
    <b v="0"/>
    <s v="technology/web"/>
    <n v="15.5"/>
    <x v="2"/>
    <x v="2"/>
    <s v="web"/>
  </r>
  <r>
    <n v="600"/>
    <s v="Anaheim California here we come but we need your help."/>
    <s v="Science Technology Engineering and Math + youth = a brighter tomorrow."/>
    <n v="5000"/>
    <n v="100"/>
    <n v="2"/>
    <x v="0"/>
    <s v="USD"/>
    <n v="1431198562"/>
    <n v="1426014562"/>
    <b v="0"/>
    <n v="1"/>
    <b v="0"/>
    <s v="technology/web"/>
    <n v="100"/>
    <x v="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5"/>
    <s v="CAD"/>
    <n v="1419626139"/>
    <n v="1417034139"/>
    <b v="0"/>
    <n v="6"/>
    <b v="0"/>
    <s v="technology/web"/>
    <n v="23.33"/>
    <x v="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D"/>
    <n v="1434654215"/>
    <n v="1432062215"/>
    <b v="0"/>
    <n v="0"/>
    <b v="0"/>
    <s v="technology/web"/>
    <s v="N/A"/>
    <x v="1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D"/>
    <n v="1408029623"/>
    <n v="1405437623"/>
    <b v="0"/>
    <n v="13"/>
    <b v="0"/>
    <s v="technology/web"/>
    <n v="45.39"/>
    <x v="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D"/>
    <n v="1409187056"/>
    <n v="1406595056"/>
    <b v="0"/>
    <n v="0"/>
    <b v="0"/>
    <s v="technology/web"/>
    <s v="N/A"/>
    <x v="1"/>
    <x v="2"/>
    <s v="web"/>
  </r>
  <r>
    <n v="605"/>
    <s v="Teach Your Parents iPad (Canceled)"/>
    <s v="An iPad support care package for your parents / seniors."/>
    <n v="5000"/>
    <n v="131"/>
    <n v="3"/>
    <x v="0"/>
    <s v="USD"/>
    <n v="1440318908"/>
    <n v="1436430908"/>
    <b v="0"/>
    <n v="8"/>
    <b v="0"/>
    <s v="technology/web"/>
    <n v="16.38"/>
    <x v="1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9"/>
    <s v="EUR"/>
    <n v="1432479600"/>
    <n v="1428507409"/>
    <b v="0"/>
    <n v="1"/>
    <b v="0"/>
    <s v="technology/web"/>
    <n v="10"/>
    <x v="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D"/>
    <n v="1448225336"/>
    <n v="1445629736"/>
    <b v="0"/>
    <n v="0"/>
    <b v="0"/>
    <s v="technology/web"/>
    <s v="N/A"/>
    <x v="1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D"/>
    <n v="1434405980"/>
    <n v="1431813980"/>
    <b v="0"/>
    <n v="5"/>
    <b v="0"/>
    <s v="technology/web"/>
    <n v="292.2"/>
    <x v="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P"/>
    <n v="1448761744"/>
    <n v="1446166144"/>
    <b v="0"/>
    <n v="1"/>
    <b v="0"/>
    <s v="technology/web"/>
    <n v="5"/>
    <x v="1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0"/>
    <s v="USD"/>
    <n v="1429732586"/>
    <n v="1427140586"/>
    <b v="0"/>
    <n v="0"/>
    <b v="0"/>
    <s v="technology/web"/>
    <s v="N/A"/>
    <x v="1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6"/>
    <s v="EUR"/>
    <n v="1453210037"/>
    <n v="1448026037"/>
    <b v="0"/>
    <n v="0"/>
    <b v="0"/>
    <s v="technology/web"/>
    <s v="N/A"/>
    <x v="1"/>
    <x v="2"/>
    <s v="web"/>
  </r>
  <r>
    <n v="612"/>
    <s v="Web Streaming 2.0 (Canceled)"/>
    <s v="A Fast and Reliable new Web platform to stream videos from Internet"/>
    <n v="10000"/>
    <n v="0"/>
    <n v="0"/>
    <x v="13"/>
    <s v="EUR"/>
    <n v="1472777146"/>
    <n v="1470185146"/>
    <b v="0"/>
    <n v="0"/>
    <b v="0"/>
    <s v="technology/web"/>
    <s v="N/A"/>
    <x v="1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D"/>
    <n v="1443675540"/>
    <n v="1441022120"/>
    <b v="0"/>
    <n v="121"/>
    <b v="0"/>
    <s v="technology/web"/>
    <n v="105.93"/>
    <x v="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D"/>
    <n v="1466731740"/>
    <n v="1464139740"/>
    <b v="0"/>
    <n v="0"/>
    <b v="0"/>
    <s v="technology/web"/>
    <s v="N/A"/>
    <x v="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4"/>
    <s v="NZD"/>
    <n v="1443149759"/>
    <n v="1440557759"/>
    <b v="0"/>
    <n v="0"/>
    <b v="0"/>
    <s v="technology/web"/>
    <s v="N/A"/>
    <x v="1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6"/>
    <s v="EUR"/>
    <n v="1488013307"/>
    <n v="1485421307"/>
    <b v="0"/>
    <n v="0"/>
    <b v="0"/>
    <s v="technology/web"/>
    <s v="N/A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P"/>
    <n v="1431072843"/>
    <n v="1427184843"/>
    <b v="0"/>
    <n v="3"/>
    <b v="0"/>
    <s v="technology/web"/>
    <n v="20"/>
    <x v="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D"/>
    <n v="1449689203"/>
    <n v="1447097203"/>
    <b v="0"/>
    <n v="0"/>
    <b v="0"/>
    <s v="technology/web"/>
    <s v="N/A"/>
    <x v="1"/>
    <x v="2"/>
    <s v="web"/>
  </r>
  <r>
    <n v="619"/>
    <s v="Big Data (Canceled)"/>
    <s v="Big Data Sets for researchers interested in improving the quality of life."/>
    <n v="2500000"/>
    <n v="1"/>
    <n v="0"/>
    <x v="0"/>
    <s v="USD"/>
    <n v="1416933390"/>
    <n v="1411745790"/>
    <b v="0"/>
    <n v="1"/>
    <b v="0"/>
    <s v="technology/web"/>
    <n v="1"/>
    <x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5"/>
    <s v="CAD"/>
    <n v="1408986738"/>
    <n v="1405098738"/>
    <b v="0"/>
    <n v="1"/>
    <b v="0"/>
    <s v="technology/web"/>
    <n v="300"/>
    <x v="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D"/>
    <n v="1467934937"/>
    <n v="1465342937"/>
    <b v="0"/>
    <n v="3"/>
    <b v="0"/>
    <s v="technology/web"/>
    <n v="87"/>
    <x v="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D"/>
    <n v="1467398138"/>
    <n v="1465670138"/>
    <b v="0"/>
    <n v="9"/>
    <b v="0"/>
    <s v="technology/web"/>
    <n v="37.89"/>
    <x v="1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s v="AUD"/>
    <n v="1432771997"/>
    <n v="1430179997"/>
    <b v="0"/>
    <n v="0"/>
    <b v="0"/>
    <s v="technology/web"/>
    <s v="N/A"/>
    <x v="1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D"/>
    <n v="1431647041"/>
    <n v="1429055041"/>
    <b v="0"/>
    <n v="0"/>
    <b v="0"/>
    <s v="technology/web"/>
    <s v="N/A"/>
    <x v="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5"/>
    <s v="CAD"/>
    <n v="1490560177"/>
    <n v="1487971777"/>
    <b v="0"/>
    <n v="0"/>
    <b v="0"/>
    <s v="technology/web"/>
    <s v="N/A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D"/>
    <n v="1439644920"/>
    <n v="1436793939"/>
    <b v="0"/>
    <n v="39"/>
    <b v="0"/>
    <s v="technology/web"/>
    <n v="111.41"/>
    <x v="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1"/>
    <s v="SEK"/>
    <n v="1457996400"/>
    <n v="1452842511"/>
    <b v="0"/>
    <n v="1"/>
    <b v="0"/>
    <s v="technology/web"/>
    <n v="90"/>
    <x v="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D"/>
    <n v="1405269457"/>
    <n v="1402677457"/>
    <b v="0"/>
    <n v="0"/>
    <b v="0"/>
    <s v="technology/web"/>
    <s v="N/A"/>
    <x v="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s v="AUD"/>
    <n v="1463239108"/>
    <n v="1460647108"/>
    <b v="0"/>
    <n v="3"/>
    <b v="0"/>
    <s v="technology/web"/>
    <n v="116.67"/>
    <x v="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D"/>
    <n v="1441516200"/>
    <n v="1438959121"/>
    <b v="0"/>
    <n v="1"/>
    <b v="0"/>
    <s v="technology/web"/>
    <n v="10"/>
    <x v="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5"/>
    <s v="CAD"/>
    <n v="1464460329"/>
    <n v="1461954729"/>
    <b v="0"/>
    <n v="9"/>
    <b v="0"/>
    <s v="technology/web"/>
    <n v="76.67"/>
    <x v="1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9"/>
    <s v="EUR"/>
    <n v="1448470165"/>
    <n v="1445874565"/>
    <b v="0"/>
    <n v="0"/>
    <b v="0"/>
    <s v="technology/web"/>
    <s v="N/A"/>
    <x v="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D"/>
    <n v="1466204400"/>
    <n v="1463469062"/>
    <b v="0"/>
    <n v="25"/>
    <b v="0"/>
    <s v="technology/web"/>
    <n v="49.8"/>
    <x v="1"/>
    <x v="2"/>
    <s v="web"/>
  </r>
  <r>
    <n v="634"/>
    <s v="pitchtograndma (Canceled)"/>
    <s v="We help companies to explain what they do in simple, grandma-would-understand terms."/>
    <n v="5000"/>
    <n v="1"/>
    <n v="0"/>
    <x v="0"/>
    <s v="USD"/>
    <n v="1424989029"/>
    <n v="1422397029"/>
    <b v="0"/>
    <n v="1"/>
    <b v="0"/>
    <s v="technology/web"/>
    <n v="1"/>
    <x v="1"/>
    <x v="2"/>
    <s v="web"/>
  </r>
  <r>
    <n v="635"/>
    <s v="Pleero, A Technology Team Building Website (Canceled)"/>
    <s v="Network used for building technology development teams."/>
    <n v="25000"/>
    <n v="2"/>
    <n v="0"/>
    <x v="0"/>
    <s v="USD"/>
    <n v="1428804762"/>
    <n v="1426212762"/>
    <b v="0"/>
    <n v="1"/>
    <b v="0"/>
    <s v="technology/web"/>
    <n v="2"/>
    <x v="1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s v="GBP"/>
    <n v="1433587620"/>
    <n v="1430996150"/>
    <b v="0"/>
    <n v="1"/>
    <b v="0"/>
    <s v="technology/web"/>
    <n v="4"/>
    <x v="1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P"/>
    <n v="1488063840"/>
    <n v="1485558318"/>
    <b v="0"/>
    <n v="0"/>
    <b v="0"/>
    <s v="technology/web"/>
    <s v="N/A"/>
    <x v="1"/>
    <x v="2"/>
    <s v="web"/>
  </r>
  <r>
    <n v="638"/>
    <s v="W (Canceled)"/>
    <s v="O0"/>
    <n v="200000"/>
    <n v="18"/>
    <n v="0"/>
    <x v="12"/>
    <s v="EUR"/>
    <n v="1490447662"/>
    <n v="1485267262"/>
    <b v="0"/>
    <n v="6"/>
    <b v="0"/>
    <s v="technology/web"/>
    <n v="3"/>
    <x v="1"/>
    <x v="2"/>
    <s v="web"/>
  </r>
  <r>
    <n v="639"/>
    <s v="Kids Educational Social Media Site (Canceled)"/>
    <s v="Development of a Safe and Educational Social Media site for kids."/>
    <n v="1000000"/>
    <n v="1"/>
    <n v="0"/>
    <x v="0"/>
    <s v="USD"/>
    <n v="1413208795"/>
    <n v="1408024795"/>
    <b v="0"/>
    <n v="1"/>
    <b v="0"/>
    <s v="technology/web"/>
    <n v="1"/>
    <x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6"/>
    <s v="EUR"/>
    <n v="1480028400"/>
    <n v="1478685915"/>
    <b v="0"/>
    <n v="2"/>
    <b v="1"/>
    <s v="technology/wearables"/>
    <n v="50.5"/>
    <x v="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D"/>
    <n v="1439473248"/>
    <n v="1436881248"/>
    <b v="0"/>
    <n v="315"/>
    <b v="1"/>
    <s v="technology/wearables"/>
    <n v="151.32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2"/>
    <s v="EUR"/>
    <n v="1439998674"/>
    <n v="1436888274"/>
    <b v="0"/>
    <n v="2174"/>
    <b v="1"/>
    <s v="technology/wearables"/>
    <n v="134.36000000000001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D"/>
    <n v="1433085875"/>
    <n v="1428333875"/>
    <b v="0"/>
    <n v="152"/>
    <b v="1"/>
    <s v="technology/wearables"/>
    <n v="174.0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D"/>
    <n v="1414544400"/>
    <n v="1410883139"/>
    <b v="0"/>
    <n v="1021"/>
    <b v="1"/>
    <s v="technology/wearables"/>
    <n v="73.489999999999995"/>
    <x v="0"/>
    <x v="2"/>
    <s v="wearables"/>
  </r>
  <r>
    <n v="645"/>
    <s v="Carbon Fiber Collar Stays"/>
    <s v="Ever wanted to own something made out of carbon fiber? Now you can!"/>
    <n v="2000"/>
    <n v="5574"/>
    <n v="279"/>
    <x v="0"/>
    <s v="USD"/>
    <n v="1470962274"/>
    <n v="1468370274"/>
    <b v="0"/>
    <n v="237"/>
    <b v="1"/>
    <s v="technology/wearables"/>
    <n v="23.52"/>
    <x v="0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D"/>
    <n v="1407788867"/>
    <n v="1405196867"/>
    <b v="0"/>
    <n v="27"/>
    <b v="1"/>
    <s v="technology/wearables"/>
    <n v="39.07"/>
    <x v="0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5"/>
    <s v="CAD"/>
    <n v="1458235549"/>
    <n v="1455647149"/>
    <b v="0"/>
    <n v="17"/>
    <b v="1"/>
    <s v="technology/wearables"/>
    <n v="125.94"/>
    <x v="0"/>
    <x v="2"/>
    <s v="wearables"/>
  </r>
  <r>
    <n v="648"/>
    <s v="Audio Jacket"/>
    <s v="Get ready for the next product that you canâ€™t live without"/>
    <n v="35000"/>
    <n v="44388"/>
    <n v="127"/>
    <x v="0"/>
    <s v="USD"/>
    <n v="1413304708"/>
    <n v="1410280708"/>
    <b v="0"/>
    <n v="27"/>
    <b v="1"/>
    <s v="technology/wearables"/>
    <n v="1644"/>
    <x v="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D"/>
    <n v="1410904413"/>
    <n v="1409090013"/>
    <b v="0"/>
    <n v="82"/>
    <b v="1"/>
    <s v="technology/wearables"/>
    <n v="42.67"/>
    <x v="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D"/>
    <n v="1418953984"/>
    <n v="1413766384"/>
    <b v="0"/>
    <n v="48"/>
    <b v="1"/>
    <s v="technology/wearables"/>
    <n v="35.130000000000003"/>
    <x v="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D"/>
    <n v="1418430311"/>
    <n v="1415838311"/>
    <b v="0"/>
    <n v="105"/>
    <b v="1"/>
    <s v="technology/wearables"/>
    <n v="239.35"/>
    <x v="0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D"/>
    <n v="1480613650"/>
    <n v="1478018050"/>
    <b v="0"/>
    <n v="28"/>
    <b v="1"/>
    <s v="technology/wearables"/>
    <n v="107.64"/>
    <x v="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D"/>
    <n v="1440082240"/>
    <n v="1436885440"/>
    <b v="0"/>
    <n v="1107"/>
    <b v="1"/>
    <s v="technology/wearables"/>
    <n v="95.8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D"/>
    <n v="1436396313"/>
    <n v="1433804313"/>
    <b v="0"/>
    <n v="1013"/>
    <b v="1"/>
    <s v="technology/wearables"/>
    <n v="31.66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D"/>
    <n v="1426197512"/>
    <n v="1423609112"/>
    <b v="0"/>
    <n v="274"/>
    <b v="1"/>
    <s v="technology/wearables"/>
    <n v="42.89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D"/>
    <n v="1460917119"/>
    <n v="1455736719"/>
    <b v="0"/>
    <n v="87"/>
    <b v="1"/>
    <s v="technology/wearables"/>
    <n v="122.74"/>
    <x v="0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D"/>
    <n v="1450901872"/>
    <n v="1448309872"/>
    <b v="0"/>
    <n v="99"/>
    <b v="1"/>
    <s v="technology/wearables"/>
    <n v="190.45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D"/>
    <n v="1437933600"/>
    <n v="1435117889"/>
    <b v="0"/>
    <n v="276"/>
    <b v="1"/>
    <s v="technology/wearables"/>
    <n v="109.34"/>
    <x v="0"/>
    <x v="2"/>
    <s v="wearables"/>
  </r>
  <r>
    <n v="659"/>
    <s v="Lulu Watch Designs - Apple Watch"/>
    <s v="Sync up your lifestyle"/>
    <n v="3000"/>
    <n v="3017"/>
    <n v="101"/>
    <x v="0"/>
    <s v="USD"/>
    <n v="1440339295"/>
    <n v="1437747295"/>
    <b v="0"/>
    <n v="21"/>
    <b v="1"/>
    <s v="technology/wearables"/>
    <n v="143.6699999999999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s v="USD"/>
    <n v="1415558879"/>
    <n v="1412963279"/>
    <b v="0"/>
    <n v="18"/>
    <b v="0"/>
    <s v="technology/wearables"/>
    <n v="84.94"/>
    <x v="2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0"/>
    <s v="USD"/>
    <n v="1477236559"/>
    <n v="1474644559"/>
    <b v="0"/>
    <n v="9"/>
    <b v="0"/>
    <s v="technology/wearables"/>
    <n v="10.56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0"/>
    <s v="USD"/>
    <n v="1421404247"/>
    <n v="1418812247"/>
    <b v="0"/>
    <n v="4"/>
    <b v="0"/>
    <s v="technology/wearables"/>
    <n v="39"/>
    <x v="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8"/>
    <s v="DKK"/>
    <n v="1437250456"/>
    <n v="1434658456"/>
    <b v="0"/>
    <n v="7"/>
    <b v="0"/>
    <s v="technology/wearables"/>
    <n v="100"/>
    <x v="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0"/>
    <s v="USD"/>
    <n v="1428940775"/>
    <n v="1426348775"/>
    <b v="0"/>
    <n v="29"/>
    <b v="0"/>
    <s v="technology/wearables"/>
    <n v="31.17"/>
    <x v="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s v="USD"/>
    <n v="1484327061"/>
    <n v="1479143061"/>
    <b v="0"/>
    <n v="12"/>
    <b v="0"/>
    <s v="technology/wearables"/>
    <n v="155.33000000000001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0"/>
    <s v="USD"/>
    <n v="1408305498"/>
    <n v="1405713498"/>
    <b v="0"/>
    <n v="4"/>
    <b v="0"/>
    <s v="technology/wearables"/>
    <n v="2"/>
    <x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3"/>
    <s v="EUR"/>
    <n v="1477731463"/>
    <n v="1474275463"/>
    <b v="0"/>
    <n v="28"/>
    <b v="0"/>
    <s v="technology/wearables"/>
    <n v="178.93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s v="USD"/>
    <n v="1431374222"/>
    <n v="1427486222"/>
    <b v="0"/>
    <n v="25"/>
    <b v="0"/>
    <s v="technology/wearables"/>
    <n v="27.36"/>
    <x v="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11"/>
    <s v="SEK"/>
    <n v="1467817258"/>
    <n v="1465225258"/>
    <b v="0"/>
    <n v="28"/>
    <b v="0"/>
    <s v="technology/wearables"/>
    <n v="1536.25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3"/>
    <s v="EUR"/>
    <n v="1466323800"/>
    <n v="1463418120"/>
    <b v="0"/>
    <n v="310"/>
    <b v="0"/>
    <s v="technology/wearables"/>
    <n v="85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s v="USD"/>
    <n v="1421208000"/>
    <n v="1418315852"/>
    <b v="0"/>
    <n v="15"/>
    <b v="0"/>
    <s v="technology/wearables"/>
    <n v="788.53"/>
    <x v="2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s v="USD"/>
    <n v="1420088340"/>
    <n v="1417410964"/>
    <b v="0"/>
    <n v="215"/>
    <b v="0"/>
    <s v="technology/wearables"/>
    <n v="50.3"/>
    <x v="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s v="USD"/>
    <n v="1409602217"/>
    <n v="1405714217"/>
    <b v="0"/>
    <n v="3"/>
    <b v="0"/>
    <s v="technology/wearables"/>
    <n v="68.33"/>
    <x v="2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0"/>
    <s v="USD"/>
    <n v="1407811627"/>
    <n v="1402627627"/>
    <b v="0"/>
    <n v="2"/>
    <b v="0"/>
    <s v="technology/wearables"/>
    <n v="7.5"/>
    <x v="2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s v="USD"/>
    <n v="1420095540"/>
    <n v="1417558804"/>
    <b v="0"/>
    <n v="26"/>
    <b v="0"/>
    <s v="technology/wearables"/>
    <n v="34.270000000000003"/>
    <x v="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5"/>
    <s v="CAD"/>
    <n v="1423333581"/>
    <n v="1420741581"/>
    <b v="0"/>
    <n v="24"/>
    <b v="0"/>
    <s v="technology/wearables"/>
    <n v="61.29"/>
    <x v="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3"/>
    <s v="EUR"/>
    <n v="1467106895"/>
    <n v="1463218895"/>
    <b v="0"/>
    <n v="96"/>
    <b v="0"/>
    <s v="technology/wearables"/>
    <n v="133.25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s v="USD"/>
    <n v="1463821338"/>
    <n v="1461229338"/>
    <b v="0"/>
    <n v="17"/>
    <b v="0"/>
    <s v="technology/wearables"/>
    <n v="65.180000000000007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s v="USD"/>
    <n v="1472920909"/>
    <n v="1467736909"/>
    <b v="0"/>
    <n v="94"/>
    <b v="0"/>
    <s v="technology/wearables"/>
    <n v="93.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s v="USD"/>
    <n v="1410955331"/>
    <n v="1407931331"/>
    <b v="0"/>
    <n v="129"/>
    <b v="0"/>
    <s v="technology/wearables"/>
    <n v="150.65"/>
    <x v="2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s v="USD"/>
    <n v="1477509604"/>
    <n v="1474917604"/>
    <b v="0"/>
    <n v="1"/>
    <b v="0"/>
    <s v="technology/wearables"/>
    <n v="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0"/>
    <s v="USD"/>
    <n v="1489512122"/>
    <n v="1486923722"/>
    <b v="0"/>
    <n v="4"/>
    <b v="0"/>
    <s v="technology/wearables"/>
    <n v="13.25"/>
    <x v="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s v="USD"/>
    <n v="1477949764"/>
    <n v="1474493764"/>
    <b v="0"/>
    <n v="3"/>
    <b v="0"/>
    <s v="technology/wearables"/>
    <n v="99.33"/>
    <x v="2"/>
    <x v="2"/>
    <s v="wearables"/>
  </r>
  <r>
    <n v="684"/>
    <s v="Arcus Motion Analyzer | The Versatile Smart Ring"/>
    <s v="Arcus gives your fingers super powers."/>
    <n v="320000"/>
    <n v="23948"/>
    <n v="7"/>
    <x v="0"/>
    <s v="USD"/>
    <n v="1406257200"/>
    <n v="1403176891"/>
    <b v="0"/>
    <n v="135"/>
    <b v="0"/>
    <s v="technology/wearables"/>
    <n v="177.39"/>
    <x v="2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s v="USD"/>
    <n v="1421095672"/>
    <n v="1417207672"/>
    <b v="0"/>
    <n v="10"/>
    <b v="0"/>
    <s v="technology/wearables"/>
    <n v="55.3"/>
    <x v="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13"/>
    <s v="EUR"/>
    <n v="1438618170"/>
    <n v="1436026170"/>
    <b v="0"/>
    <n v="0"/>
    <b v="0"/>
    <s v="technology/wearables"/>
    <s v="N/A"/>
    <x v="2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4"/>
    <s v="MXN"/>
    <n v="1486317653"/>
    <n v="1481133653"/>
    <b v="0"/>
    <n v="6"/>
    <b v="0"/>
    <s v="technology/wearables"/>
    <n v="591.66999999999996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s v="USD"/>
    <n v="1444876253"/>
    <n v="1442284253"/>
    <b v="0"/>
    <n v="36"/>
    <b v="0"/>
    <s v="technology/wearables"/>
    <n v="405.5"/>
    <x v="2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s v="USD"/>
    <n v="1481173140"/>
    <n v="1478016097"/>
    <b v="0"/>
    <n v="336"/>
    <b v="0"/>
    <s v="technology/wearables"/>
    <n v="343.15"/>
    <x v="2"/>
    <x v="2"/>
    <s v="wearables"/>
  </r>
  <r>
    <n v="690"/>
    <s v="BLOXSHIELD"/>
    <s v="A radiation shield for your fitness tracker, smartwatch or other wearable smart device"/>
    <n v="20000"/>
    <n v="2468"/>
    <n v="12"/>
    <x v="0"/>
    <s v="USD"/>
    <n v="1473400800"/>
    <n v="1469718841"/>
    <b v="0"/>
    <n v="34"/>
    <b v="0"/>
    <s v="technology/wearables"/>
    <n v="72.59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s v="USD"/>
    <n v="1435711246"/>
    <n v="1433292046"/>
    <b v="0"/>
    <n v="10"/>
    <b v="0"/>
    <s v="technology/wearables"/>
    <n v="26"/>
    <x v="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P"/>
    <n v="1482397263"/>
    <n v="1479805263"/>
    <b v="0"/>
    <n v="201"/>
    <b v="0"/>
    <s v="technology/wearables"/>
    <n v="6.5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0"/>
    <s v="USD"/>
    <n v="1430421827"/>
    <n v="1427829827"/>
    <b v="0"/>
    <n v="296"/>
    <b v="0"/>
    <s v="technology/wearables"/>
    <n v="119.39"/>
    <x v="2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s v="USD"/>
    <n v="1485964559"/>
    <n v="1483372559"/>
    <b v="0"/>
    <n v="7"/>
    <b v="0"/>
    <s v="technology/wearables"/>
    <n v="84.29"/>
    <x v="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s v="USD"/>
    <n v="1414758620"/>
    <n v="1412166620"/>
    <b v="0"/>
    <n v="7"/>
    <b v="0"/>
    <s v="technology/wearables"/>
    <n v="90.86"/>
    <x v="2"/>
    <x v="2"/>
    <s v="wearables"/>
  </r>
  <r>
    <n v="696"/>
    <s v="trustee"/>
    <s v="Show your fidelity by wearing the Trustee rings! Show where you are (at)!"/>
    <n v="175000"/>
    <n v="1"/>
    <n v="0"/>
    <x v="9"/>
    <s v="EUR"/>
    <n v="1406326502"/>
    <n v="1403734502"/>
    <b v="0"/>
    <n v="1"/>
    <b v="0"/>
    <s v="technology/wearables"/>
    <n v="1"/>
    <x v="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2"/>
    <s v="EUR"/>
    <n v="1454502789"/>
    <n v="1453206789"/>
    <b v="0"/>
    <n v="114"/>
    <b v="0"/>
    <s v="technology/wearables"/>
    <n v="20.34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s v="USD"/>
    <n v="1411005600"/>
    <n v="1408141245"/>
    <b v="0"/>
    <n v="29"/>
    <b v="0"/>
    <s v="technology/wearables"/>
    <n v="530.69000000000005"/>
    <x v="2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s v="USD"/>
    <n v="1385136000"/>
    <n v="1381923548"/>
    <b v="0"/>
    <n v="890"/>
    <b v="0"/>
    <s v="technology/wearables"/>
    <n v="120.39"/>
    <x v="2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UR"/>
    <n v="1484065881"/>
    <n v="1481473881"/>
    <b v="0"/>
    <n v="31"/>
    <b v="0"/>
    <s v="technology/wearables"/>
    <n v="13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P"/>
    <n v="1406130880"/>
    <n v="1403538880"/>
    <b v="0"/>
    <n v="21"/>
    <b v="0"/>
    <s v="technology/wearables"/>
    <n v="291.33"/>
    <x v="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s v="USD"/>
    <n v="1480011987"/>
    <n v="1477416387"/>
    <b v="0"/>
    <n v="37"/>
    <b v="0"/>
    <s v="technology/wearables"/>
    <n v="124.9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s v="USD"/>
    <n v="1485905520"/>
    <n v="1481150949"/>
    <b v="0"/>
    <n v="7"/>
    <b v="0"/>
    <s v="technology/wearables"/>
    <n v="119.57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5"/>
    <s v="CAD"/>
    <n v="1487565468"/>
    <n v="1482381468"/>
    <b v="0"/>
    <n v="4"/>
    <b v="0"/>
    <s v="technology/wearables"/>
    <n v="120.25"/>
    <x v="2"/>
    <x v="2"/>
    <s v="wearables"/>
  </r>
  <r>
    <n v="705"/>
    <s v="SomnoScope"/>
    <s v="The closest thing ever to the Holy Grail of wearables technology"/>
    <n v="100000"/>
    <n v="977"/>
    <n v="1"/>
    <x v="9"/>
    <s v="EUR"/>
    <n v="1484999278"/>
    <n v="1482407278"/>
    <b v="0"/>
    <n v="5"/>
    <b v="0"/>
    <s v="technology/wearables"/>
    <n v="195.4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UR"/>
    <n v="1481740740"/>
    <n v="1478130783"/>
    <b v="0"/>
    <n v="0"/>
    <b v="0"/>
    <s v="technology/wearables"/>
    <s v="N/A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P"/>
    <n v="1483286127"/>
    <n v="1479830127"/>
    <b v="0"/>
    <n v="456"/>
    <b v="0"/>
    <s v="technology/wearables"/>
    <n v="117.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P"/>
    <n v="1410616600"/>
    <n v="1405432600"/>
    <b v="0"/>
    <n v="369"/>
    <b v="0"/>
    <s v="technology/wearables"/>
    <n v="23.95"/>
    <x v="2"/>
    <x v="2"/>
    <s v="wearables"/>
  </r>
  <r>
    <n v="709"/>
    <s v="lumiglove"/>
    <s v="A &quot;handheld&quot; light, which eases the way you illuminate objects and/or paths."/>
    <n v="15000"/>
    <n v="61"/>
    <n v="0"/>
    <x v="0"/>
    <s v="USD"/>
    <n v="1417741159"/>
    <n v="1415149159"/>
    <b v="0"/>
    <n v="2"/>
    <b v="0"/>
    <s v="technology/wearables"/>
    <n v="30.5"/>
    <x v="2"/>
    <x v="2"/>
    <s v="wearables"/>
  </r>
  <r>
    <n v="710"/>
    <s v="Hate York Shirt 2.0"/>
    <s v="Shirts, so technologically advanced, they connect mentally to their audience upon sight."/>
    <n v="1200"/>
    <n v="0"/>
    <n v="0"/>
    <x v="5"/>
    <s v="CAD"/>
    <n v="1408495440"/>
    <n v="1405640302"/>
    <b v="0"/>
    <n v="0"/>
    <b v="0"/>
    <s v="technology/wearables"/>
    <s v="N/A"/>
    <x v="2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9"/>
    <s v="EUR"/>
    <n v="1481716868"/>
    <n v="1478257268"/>
    <b v="0"/>
    <n v="338"/>
    <b v="0"/>
    <s v="technology/wearables"/>
    <n v="99.97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s v="USD"/>
    <n v="1455466832"/>
    <n v="1452874832"/>
    <b v="0"/>
    <n v="4"/>
    <b v="0"/>
    <s v="technology/wearables"/>
    <n v="26.25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3"/>
    <s v="EUR"/>
    <n v="1465130532"/>
    <n v="1462538532"/>
    <b v="0"/>
    <n v="1"/>
    <b v="0"/>
    <s v="technology/wearables"/>
    <n v="199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0"/>
    <s v="USD"/>
    <n v="1488308082"/>
    <n v="1483124082"/>
    <b v="0"/>
    <n v="28"/>
    <b v="0"/>
    <s v="technology/wearables"/>
    <n v="80.319999999999993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0"/>
    <s v="USD"/>
    <n v="1446693040"/>
    <n v="1443233440"/>
    <b v="0"/>
    <n v="12"/>
    <b v="0"/>
    <s v="technology/wearables"/>
    <n v="115.75"/>
    <x v="2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s v="USD"/>
    <n v="1417392000"/>
    <n v="1414511307"/>
    <b v="0"/>
    <n v="16"/>
    <b v="0"/>
    <s v="technology/wearables"/>
    <n v="44.69"/>
    <x v="2"/>
    <x v="2"/>
    <s v="wearables"/>
  </r>
  <r>
    <n v="717"/>
    <s v="cool air belt"/>
    <s v="Cool air flowing under clothing keeps you cool."/>
    <n v="100000"/>
    <n v="305"/>
    <n v="0"/>
    <x v="0"/>
    <s v="USD"/>
    <n v="1409949002"/>
    <n v="1407357002"/>
    <b v="0"/>
    <n v="4"/>
    <b v="0"/>
    <s v="technology/wearables"/>
    <n v="76.25"/>
    <x v="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s v="USD"/>
    <n v="1487397540"/>
    <n v="1484684247"/>
    <b v="0"/>
    <n v="4"/>
    <b v="0"/>
    <s v="technology/wearables"/>
    <n v="22.5"/>
    <x v="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s v="USD"/>
    <n v="1456189076"/>
    <n v="1454979476"/>
    <b v="0"/>
    <n v="10"/>
    <b v="0"/>
    <s v="technology/wearables"/>
    <n v="19.39999999999999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D"/>
    <n v="1327851291"/>
    <n v="1325432091"/>
    <b v="0"/>
    <n v="41"/>
    <b v="1"/>
    <s v="publishing/nonfiction"/>
    <n v="66.709999999999994"/>
    <x v="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D"/>
    <n v="1406900607"/>
    <n v="1403012607"/>
    <b v="0"/>
    <n v="119"/>
    <b v="1"/>
    <s v="publishing/nonfiction"/>
    <n v="84.14"/>
    <x v="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D"/>
    <n v="1333909178"/>
    <n v="1331320778"/>
    <b v="0"/>
    <n v="153"/>
    <b v="1"/>
    <s v="publishing/nonfiction"/>
    <n v="215.73"/>
    <x v="0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s v="USD"/>
    <n v="1438228740"/>
    <n v="1435606549"/>
    <b v="0"/>
    <n v="100"/>
    <b v="1"/>
    <s v="publishing/nonfiction"/>
    <n v="54.69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D"/>
    <n v="1309447163"/>
    <n v="1306855163"/>
    <b v="0"/>
    <n v="143"/>
    <b v="1"/>
    <s v="publishing/nonfiction"/>
    <n v="51.63"/>
    <x v="0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D"/>
    <n v="1450018912"/>
    <n v="1447426912"/>
    <b v="0"/>
    <n v="140"/>
    <b v="1"/>
    <s v="publishing/nonfiction"/>
    <n v="143.36000000000001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D"/>
    <n v="1365728487"/>
    <n v="1363136487"/>
    <b v="0"/>
    <n v="35"/>
    <b v="1"/>
    <s v="publishing/nonfiction"/>
    <n v="72.430000000000007"/>
    <x v="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D"/>
    <n v="1358198400"/>
    <n v="1354580949"/>
    <b v="0"/>
    <n v="149"/>
    <b v="1"/>
    <s v="publishing/nonfiction"/>
    <n v="36.53"/>
    <x v="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D"/>
    <n v="1313957157"/>
    <n v="1310069157"/>
    <b v="0"/>
    <n v="130"/>
    <b v="1"/>
    <s v="publishing/nonfiction"/>
    <n v="60.9"/>
    <x v="0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D"/>
    <n v="1348028861"/>
    <n v="1342844861"/>
    <b v="0"/>
    <n v="120"/>
    <b v="1"/>
    <s v="publishing/nonfiction"/>
    <n v="43.55"/>
    <x v="0"/>
    <x v="3"/>
    <s v="nonfiction"/>
  </r>
  <r>
    <n v="730"/>
    <s v="Encyclopedia of Surfing"/>
    <s v="A Massive but Cheerful Online Digital Archive of Surfing"/>
    <n v="20000"/>
    <n v="26438"/>
    <n v="132"/>
    <x v="0"/>
    <s v="USD"/>
    <n v="1323280391"/>
    <n v="1320688391"/>
    <b v="0"/>
    <n v="265"/>
    <b v="1"/>
    <s v="publishing/nonfiction"/>
    <n v="99.77"/>
    <x v="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D"/>
    <n v="1327212000"/>
    <n v="1322852747"/>
    <b v="0"/>
    <n v="71"/>
    <b v="1"/>
    <s v="publishing/nonfiction"/>
    <n v="88.73"/>
    <x v="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s v="GBP"/>
    <n v="1380449461"/>
    <n v="1375265461"/>
    <b v="0"/>
    <n v="13"/>
    <b v="1"/>
    <s v="publishing/nonfiction"/>
    <n v="4.92"/>
    <x v="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s v="GBP"/>
    <n v="1387533892"/>
    <n v="1384941892"/>
    <b v="0"/>
    <n v="169"/>
    <b v="1"/>
    <s v="publishing/nonfiction"/>
    <n v="17.82"/>
    <x v="0"/>
    <x v="3"/>
    <s v="nonfiction"/>
  </r>
  <r>
    <n v="734"/>
    <s v="Sideswiped"/>
    <s v="Sideswiped is my story of growing in and trusting God through the mess and mysteries of life."/>
    <n v="8500"/>
    <n v="10670"/>
    <n v="126"/>
    <x v="5"/>
    <s v="CAD"/>
    <n v="1431147600"/>
    <n v="1428465420"/>
    <b v="0"/>
    <n v="57"/>
    <b v="1"/>
    <s v="publishing/nonfiction"/>
    <n v="187.19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D"/>
    <n v="1417653540"/>
    <n v="1414975346"/>
    <b v="0"/>
    <n v="229"/>
    <b v="1"/>
    <s v="publishing/nonfiction"/>
    <n v="234.81"/>
    <x v="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D"/>
    <n v="1385009940"/>
    <n v="1383327440"/>
    <b v="0"/>
    <n v="108"/>
    <b v="1"/>
    <s v="publishing/nonfiction"/>
    <n v="105.05"/>
    <x v="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D"/>
    <n v="1392408000"/>
    <n v="1390890987"/>
    <b v="0"/>
    <n v="108"/>
    <b v="1"/>
    <s v="publishing/nonfiction"/>
    <n v="56.67"/>
    <x v="0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s v="USD"/>
    <n v="1417409940"/>
    <n v="1414765794"/>
    <b v="0"/>
    <n v="41"/>
    <b v="1"/>
    <s v="publishing/nonfiction"/>
    <n v="39.049999999999997"/>
    <x v="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D"/>
    <n v="1407758629"/>
    <n v="1404907429"/>
    <b v="0"/>
    <n v="139"/>
    <b v="1"/>
    <s v="publishing/nonfiction"/>
    <n v="68.349999999999994"/>
    <x v="0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D"/>
    <n v="1434857482"/>
    <n v="1433647882"/>
    <b v="0"/>
    <n v="19"/>
    <b v="1"/>
    <s v="publishing/nonfiction"/>
    <n v="169.58"/>
    <x v="0"/>
    <x v="3"/>
    <s v="nonfiction"/>
  </r>
  <r>
    <n v="741"/>
    <s v="reVILNA: the vilna ghetto project"/>
    <s v="A revolutionary digital mapping project of the Vilna Ghetto"/>
    <n v="13000"/>
    <n v="13293.8"/>
    <n v="102"/>
    <x v="0"/>
    <s v="USD"/>
    <n v="1370964806"/>
    <n v="1367940806"/>
    <b v="0"/>
    <n v="94"/>
    <b v="1"/>
    <s v="publishing/nonfiction"/>
    <n v="141.41999999999999"/>
    <x v="0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D"/>
    <n v="1395435712"/>
    <n v="1392847312"/>
    <b v="0"/>
    <n v="23"/>
    <b v="1"/>
    <s v="publishing/nonfiction"/>
    <n v="67.39"/>
    <x v="0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D"/>
    <n v="1334610000"/>
    <n v="1332435685"/>
    <b v="0"/>
    <n v="15"/>
    <b v="1"/>
    <s v="publishing/nonfiction"/>
    <n v="54.27"/>
    <x v="0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s v="USD"/>
    <n v="1355439503"/>
    <n v="1352847503"/>
    <b v="0"/>
    <n v="62"/>
    <b v="1"/>
    <s v="publishing/nonfiction"/>
    <n v="82.52"/>
    <x v="0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D"/>
    <n v="1367588645"/>
    <n v="1364996645"/>
    <b v="0"/>
    <n v="74"/>
    <b v="1"/>
    <s v="publishing/nonfiction"/>
    <n v="53.73"/>
    <x v="0"/>
    <x v="3"/>
    <s v="nonfiction"/>
  </r>
  <r>
    <n v="746"/>
    <s v="Attention: People With Body Parts"/>
    <s v="This is a book of letters. Letters to our body parts."/>
    <n v="2987"/>
    <n v="3318"/>
    <n v="111"/>
    <x v="0"/>
    <s v="USD"/>
    <n v="1348372740"/>
    <n v="1346806909"/>
    <b v="0"/>
    <n v="97"/>
    <b v="1"/>
    <s v="publishing/nonfiction"/>
    <n v="34.21"/>
    <x v="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9"/>
    <s v="EUR"/>
    <n v="1421319240"/>
    <n v="1418649019"/>
    <b v="0"/>
    <n v="55"/>
    <b v="1"/>
    <s v="publishing/nonfiction"/>
    <n v="127.33"/>
    <x v="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D"/>
    <n v="1407701966"/>
    <n v="1405109966"/>
    <b v="0"/>
    <n v="44"/>
    <b v="1"/>
    <s v="publishing/nonfiction"/>
    <n v="45.57"/>
    <x v="0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D"/>
    <n v="1485642930"/>
    <n v="1483050930"/>
    <b v="0"/>
    <n v="110"/>
    <b v="1"/>
    <s v="publishing/nonfiction"/>
    <n v="95.96"/>
    <x v="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D"/>
    <n v="1361739872"/>
    <n v="1359147872"/>
    <b v="0"/>
    <n v="59"/>
    <b v="1"/>
    <s v="publishing/nonfiction"/>
    <n v="77.27"/>
    <x v="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D"/>
    <n v="1312470475"/>
    <n v="1308496075"/>
    <b v="0"/>
    <n v="62"/>
    <b v="1"/>
    <s v="publishing/nonfiction"/>
    <n v="57.34"/>
    <x v="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s v="AUD"/>
    <n v="1476615600"/>
    <n v="1474884417"/>
    <b v="0"/>
    <n v="105"/>
    <b v="1"/>
    <s v="publishing/nonfiction"/>
    <n v="53.19"/>
    <x v="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D"/>
    <n v="1423922991"/>
    <n v="1421330991"/>
    <b v="0"/>
    <n v="26"/>
    <b v="1"/>
    <s v="publishing/nonfiction"/>
    <n v="492.31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D"/>
    <n v="1357408721"/>
    <n v="1354816721"/>
    <b v="0"/>
    <n v="49"/>
    <b v="1"/>
    <s v="publishing/nonfiction"/>
    <n v="42.35"/>
    <x v="0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D"/>
    <n v="1369010460"/>
    <n v="1366381877"/>
    <b v="0"/>
    <n v="68"/>
    <b v="1"/>
    <s v="publishing/nonfiction"/>
    <n v="37.47"/>
    <x v="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D"/>
    <n v="1303147459"/>
    <n v="1297880659"/>
    <b v="0"/>
    <n v="22"/>
    <b v="1"/>
    <s v="publishing/nonfiction"/>
    <n v="37.450000000000003"/>
    <x v="0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D"/>
    <n v="1354756714"/>
    <n v="1353547114"/>
    <b v="0"/>
    <n v="18"/>
    <b v="1"/>
    <s v="publishing/nonfiction"/>
    <n v="33.06"/>
    <x v="0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s v="USD"/>
    <n v="1286568268"/>
    <n v="1283976268"/>
    <b v="0"/>
    <n v="19"/>
    <b v="1"/>
    <s v="publishing/nonfiction"/>
    <n v="134.21"/>
    <x v="0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1"/>
    <s v="GBP"/>
    <n v="1404892539"/>
    <n v="1401436539"/>
    <b v="0"/>
    <n v="99"/>
    <b v="1"/>
    <s v="publishing/nonfiction"/>
    <n v="51.47"/>
    <x v="0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s v="USD"/>
    <n v="1480188013"/>
    <n v="1477592413"/>
    <b v="0"/>
    <n v="0"/>
    <b v="0"/>
    <s v="publishing/fiction"/>
    <s v="N/A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0"/>
    <s v="USD"/>
    <n v="1391364126"/>
    <n v="1388772126"/>
    <b v="0"/>
    <n v="6"/>
    <b v="0"/>
    <s v="publishing/fiction"/>
    <n v="39.17"/>
    <x v="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14"/>
    <s v="MXN"/>
    <n v="1480831200"/>
    <n v="1479328570"/>
    <b v="0"/>
    <n v="0"/>
    <b v="0"/>
    <s v="publishing/fiction"/>
    <s v="N/A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P"/>
    <n v="1376563408"/>
    <n v="1373971408"/>
    <b v="0"/>
    <n v="1"/>
    <b v="0"/>
    <s v="publishing/fiction"/>
    <n v="5"/>
    <x v="2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0"/>
    <s v="USD"/>
    <n v="1441858161"/>
    <n v="1439266161"/>
    <b v="0"/>
    <n v="0"/>
    <b v="0"/>
    <s v="publishing/fiction"/>
    <s v="N/A"/>
    <x v="2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s v="USD"/>
    <n v="1413723684"/>
    <n v="1411131684"/>
    <b v="0"/>
    <n v="44"/>
    <b v="0"/>
    <s v="publishing/fiction"/>
    <n v="57.3"/>
    <x v="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5"/>
    <s v="CAD"/>
    <n v="1424112483"/>
    <n v="1421520483"/>
    <b v="0"/>
    <n v="0"/>
    <b v="0"/>
    <s v="publishing/fiction"/>
    <s v="N/A"/>
    <x v="2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s v="USD"/>
    <n v="1432178810"/>
    <n v="1429586810"/>
    <b v="0"/>
    <n v="3"/>
    <b v="0"/>
    <s v="publishing/fiction"/>
    <n v="59"/>
    <x v="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s v="USD"/>
    <n v="1387169890"/>
    <n v="1384577890"/>
    <b v="0"/>
    <n v="0"/>
    <b v="0"/>
    <s v="publishing/fiction"/>
    <s v="N/A"/>
    <x v="2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s v="USD"/>
    <n v="1388102094"/>
    <n v="1385510094"/>
    <b v="0"/>
    <n v="52"/>
    <b v="0"/>
    <s v="publishing/fiction"/>
    <n v="31.85"/>
    <x v="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s v="USD"/>
    <n v="1361750369"/>
    <n v="1358294369"/>
    <b v="0"/>
    <n v="0"/>
    <b v="0"/>
    <s v="publishing/fiction"/>
    <s v="N/A"/>
    <x v="2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s v="USD"/>
    <n v="1454183202"/>
    <n v="1449863202"/>
    <b v="0"/>
    <n v="1"/>
    <b v="0"/>
    <s v="publishing/fiction"/>
    <n v="10"/>
    <x v="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s v="USD"/>
    <n v="1257047940"/>
    <n v="1252718519"/>
    <b v="0"/>
    <n v="1"/>
    <b v="0"/>
    <s v="publishing/fiction"/>
    <n v="50"/>
    <x v="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P"/>
    <n v="1431298860"/>
    <n v="1428341985"/>
    <b v="0"/>
    <n v="2"/>
    <b v="0"/>
    <s v="publishing/fiction"/>
    <n v="16"/>
    <x v="2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s v="USD"/>
    <n v="1393181018"/>
    <n v="1390589018"/>
    <b v="0"/>
    <n v="9"/>
    <b v="0"/>
    <s v="publishing/fiction"/>
    <n v="39"/>
    <x v="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s v="USD"/>
    <n v="1323998795"/>
    <n v="1321406795"/>
    <b v="0"/>
    <n v="5"/>
    <b v="0"/>
    <s v="publishing/fiction"/>
    <n v="34"/>
    <x v="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0"/>
    <s v="USD"/>
    <n v="1444539600"/>
    <n v="1441297645"/>
    <b v="0"/>
    <n v="57"/>
    <b v="0"/>
    <s v="publishing/fiction"/>
    <n v="63.12"/>
    <x v="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s v="USD"/>
    <n v="1375313577"/>
    <n v="1372721577"/>
    <b v="0"/>
    <n v="3"/>
    <b v="0"/>
    <s v="publishing/fiction"/>
    <n v="7"/>
    <x v="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s v="USD"/>
    <n v="1398876680"/>
    <n v="1396284680"/>
    <b v="0"/>
    <n v="1"/>
    <b v="0"/>
    <s v="publishing/fiction"/>
    <n v="2"/>
    <x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s v="USD"/>
    <n v="1287115200"/>
    <n v="1284567905"/>
    <b v="0"/>
    <n v="6"/>
    <b v="0"/>
    <s v="publishing/fiction"/>
    <n v="66.67"/>
    <x v="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D"/>
    <n v="1304439025"/>
    <n v="1301847025"/>
    <b v="0"/>
    <n v="27"/>
    <b v="1"/>
    <s v="music/rock"/>
    <n v="38.520000000000003"/>
    <x v="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D"/>
    <n v="1370649674"/>
    <n v="1368057674"/>
    <b v="0"/>
    <n v="25"/>
    <b v="1"/>
    <s v="music/rock"/>
    <n v="42.61"/>
    <x v="0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D"/>
    <n v="1345918302"/>
    <n v="1343326302"/>
    <b v="0"/>
    <n v="14"/>
    <b v="1"/>
    <s v="music/rock"/>
    <n v="50"/>
    <x v="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D"/>
    <n v="1335564000"/>
    <n v="1332182049"/>
    <b v="0"/>
    <n v="35"/>
    <b v="1"/>
    <s v="music/rock"/>
    <n v="63.49"/>
    <x v="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D"/>
    <n v="1395023719"/>
    <n v="1391571319"/>
    <b v="0"/>
    <n v="10"/>
    <b v="1"/>
    <s v="music/rock"/>
    <n v="102.5"/>
    <x v="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D"/>
    <n v="1362060915"/>
    <n v="1359468915"/>
    <b v="0"/>
    <n v="29"/>
    <b v="1"/>
    <s v="music/rock"/>
    <n v="31.14"/>
    <x v="0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D"/>
    <n v="1336751220"/>
    <n v="1331774434"/>
    <b v="0"/>
    <n v="44"/>
    <b v="1"/>
    <s v="music/rock"/>
    <n v="162.27000000000001"/>
    <x v="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D"/>
    <n v="1383318226"/>
    <n v="1380726226"/>
    <b v="0"/>
    <n v="17"/>
    <b v="1"/>
    <s v="music/rock"/>
    <n v="80.59"/>
    <x v="0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D"/>
    <n v="1341633540"/>
    <n v="1338336588"/>
    <b v="0"/>
    <n v="34"/>
    <b v="1"/>
    <s v="music/rock"/>
    <n v="59.85"/>
    <x v="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D"/>
    <n v="1358755140"/>
    <n v="1357187280"/>
    <b v="0"/>
    <n v="14"/>
    <b v="1"/>
    <s v="music/rock"/>
    <n v="132.86000000000001"/>
    <x v="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D"/>
    <n v="1359680939"/>
    <n v="1357088939"/>
    <b v="0"/>
    <n v="156"/>
    <b v="1"/>
    <s v="music/rock"/>
    <n v="92.55"/>
    <x v="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D"/>
    <n v="1384322340"/>
    <n v="1381430646"/>
    <b v="0"/>
    <n v="128"/>
    <b v="1"/>
    <s v="music/rock"/>
    <n v="60.86"/>
    <x v="0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s v="USD"/>
    <n v="1383861483"/>
    <n v="1381265883"/>
    <b v="0"/>
    <n v="60"/>
    <b v="1"/>
    <s v="music/rock"/>
    <n v="41.85"/>
    <x v="0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D"/>
    <n v="1372827540"/>
    <n v="1371491244"/>
    <b v="0"/>
    <n v="32"/>
    <b v="1"/>
    <s v="music/rock"/>
    <n v="88.33"/>
    <x v="0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D"/>
    <n v="1315242360"/>
    <n v="1310438737"/>
    <b v="0"/>
    <n v="53"/>
    <b v="1"/>
    <s v="music/rock"/>
    <n v="158.96"/>
    <x v="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D"/>
    <n v="1333774740"/>
    <n v="1330094566"/>
    <b v="0"/>
    <n v="184"/>
    <b v="1"/>
    <s v="music/rock"/>
    <n v="85.05"/>
    <x v="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D"/>
    <n v="1379279400"/>
    <n v="1376687485"/>
    <b v="0"/>
    <n v="90"/>
    <b v="1"/>
    <s v="music/rock"/>
    <n v="112.61"/>
    <x v="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D"/>
    <n v="1335672000"/>
    <n v="1332978688"/>
    <b v="0"/>
    <n v="71"/>
    <b v="1"/>
    <s v="music/rock"/>
    <n v="45.44"/>
    <x v="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D"/>
    <n v="1412086187"/>
    <n v="1409494187"/>
    <b v="0"/>
    <n v="87"/>
    <b v="1"/>
    <s v="music/rock"/>
    <n v="46.22"/>
    <x v="0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D"/>
    <n v="1335542446"/>
    <n v="1332950446"/>
    <b v="0"/>
    <n v="28"/>
    <b v="1"/>
    <s v="music/rock"/>
    <n v="178.61"/>
    <x v="0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1"/>
    <s v="GBP"/>
    <n v="1410431054"/>
    <n v="1407839054"/>
    <b v="0"/>
    <n v="56"/>
    <b v="1"/>
    <s v="music/rock"/>
    <n v="40.75"/>
    <x v="0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s v="USD"/>
    <n v="1309547120"/>
    <n v="1306955120"/>
    <b v="0"/>
    <n v="51"/>
    <b v="1"/>
    <s v="music/rock"/>
    <n v="43.73"/>
    <x v="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D"/>
    <n v="1347854700"/>
    <n v="1343867524"/>
    <b v="0"/>
    <n v="75"/>
    <b v="1"/>
    <s v="music/rock"/>
    <n v="81.069999999999993"/>
    <x v="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D"/>
    <n v="1306630800"/>
    <n v="1304376478"/>
    <b v="0"/>
    <n v="38"/>
    <b v="1"/>
    <s v="music/rock"/>
    <n v="74.61"/>
    <x v="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D"/>
    <n v="1311393540"/>
    <n v="1309919526"/>
    <b v="0"/>
    <n v="18"/>
    <b v="1"/>
    <s v="music/rock"/>
    <n v="305.56"/>
    <x v="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D"/>
    <n v="1310857200"/>
    <n v="1306525512"/>
    <b v="0"/>
    <n v="54"/>
    <b v="1"/>
    <s v="music/rock"/>
    <n v="58.33"/>
    <x v="0"/>
    <x v="4"/>
    <s v="rock"/>
  </r>
  <r>
    <n v="806"/>
    <s v="Golden Animals NEW Album!"/>
    <s v="Help Golden Animals finish their NEW Album!"/>
    <n v="8000"/>
    <n v="8355"/>
    <n v="104"/>
    <x v="0"/>
    <s v="USD"/>
    <n v="1315413339"/>
    <n v="1312821339"/>
    <b v="0"/>
    <n v="71"/>
    <b v="1"/>
    <s v="music/rock"/>
    <n v="117.68"/>
    <x v="0"/>
    <x v="4"/>
    <s v="rock"/>
  </r>
  <r>
    <n v="807"/>
    <s v="Sic Vita - New EP Release - 2017"/>
    <s v="Join the Sic Vita family and lend a hand as we create a new album!"/>
    <n v="4000"/>
    <n v="4205"/>
    <n v="105"/>
    <x v="0"/>
    <s v="USD"/>
    <n v="1488333600"/>
    <n v="1485270311"/>
    <b v="0"/>
    <n v="57"/>
    <b v="1"/>
    <s v="music/rock"/>
    <n v="73.77"/>
    <x v="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5"/>
    <s v="CAD"/>
    <n v="1419224340"/>
    <n v="1416363886"/>
    <b v="0"/>
    <n v="43"/>
    <b v="1"/>
    <s v="music/rock"/>
    <n v="104.65"/>
    <x v="0"/>
    <x v="4"/>
    <s v="rock"/>
  </r>
  <r>
    <n v="809"/>
    <s v="Peter's New Album!!"/>
    <s v="Acknowledged songwriter looking to record album of new songs to secure a Publishing Contract"/>
    <n v="4000"/>
    <n v="4151"/>
    <n v="104"/>
    <x v="0"/>
    <s v="USD"/>
    <n v="1390161630"/>
    <n v="1387569630"/>
    <b v="0"/>
    <n v="52"/>
    <b v="1"/>
    <s v="music/rock"/>
    <n v="79.83"/>
    <x v="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D"/>
    <n v="1346462462"/>
    <n v="1343870462"/>
    <b v="0"/>
    <n v="27"/>
    <b v="1"/>
    <s v="music/rock"/>
    <n v="58.33"/>
    <x v="0"/>
    <x v="4"/>
    <s v="rock"/>
  </r>
  <r>
    <n v="811"/>
    <s v="Love Water Tour"/>
    <s v="We need your financial support to cover the tour costs!  (Sound, lights, travel, stage design)"/>
    <n v="1000"/>
    <n v="1040"/>
    <n v="104"/>
    <x v="0"/>
    <s v="USD"/>
    <n v="1373475120"/>
    <n v="1371569202"/>
    <b v="0"/>
    <n v="12"/>
    <b v="1"/>
    <s v="music/rock"/>
    <n v="86.67"/>
    <x v="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D"/>
    <n v="1362146280"/>
    <n v="1357604752"/>
    <b v="0"/>
    <n v="33"/>
    <b v="1"/>
    <s v="music/rock"/>
    <n v="27.61"/>
    <x v="0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s v="USD"/>
    <n v="1342825365"/>
    <n v="1340233365"/>
    <b v="0"/>
    <n v="96"/>
    <b v="1"/>
    <s v="music/rock"/>
    <n v="25"/>
    <x v="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D"/>
    <n v="1306865040"/>
    <n v="1305568201"/>
    <b v="0"/>
    <n v="28"/>
    <b v="1"/>
    <s v="music/rock"/>
    <n v="45.46"/>
    <x v="0"/>
    <x v="4"/>
    <s v="rock"/>
  </r>
  <r>
    <n v="815"/>
    <s v="Some Late Help for The Early Reset"/>
    <s v="Be a part of helping The Early Reset finish their new 7 song EP."/>
    <n v="4000"/>
    <n v="4280"/>
    <n v="107"/>
    <x v="0"/>
    <s v="USD"/>
    <n v="1414879303"/>
    <n v="1412287303"/>
    <b v="0"/>
    <n v="43"/>
    <b v="1"/>
    <s v="music/rock"/>
    <n v="99.53"/>
    <x v="0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D"/>
    <n v="1365489000"/>
    <n v="1362776043"/>
    <b v="0"/>
    <n v="205"/>
    <b v="1"/>
    <s v="music/rock"/>
    <n v="39.31"/>
    <x v="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D"/>
    <n v="1331441940"/>
    <n v="1326810211"/>
    <b v="0"/>
    <n v="23"/>
    <b v="1"/>
    <s v="music/rock"/>
    <n v="89.42"/>
    <x v="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D"/>
    <n v="1344358860"/>
    <n v="1343682681"/>
    <b v="0"/>
    <n v="19"/>
    <b v="1"/>
    <s v="music/rock"/>
    <n v="28.68"/>
    <x v="0"/>
    <x v="4"/>
    <s v="rock"/>
  </r>
  <r>
    <n v="819"/>
    <s v="Winter Tour"/>
    <s v="We are touring the Southeast in support of our new EP"/>
    <n v="400"/>
    <n v="435"/>
    <n v="109"/>
    <x v="0"/>
    <s v="USD"/>
    <n v="1387601040"/>
    <n v="1386806254"/>
    <b v="0"/>
    <n v="14"/>
    <b v="1"/>
    <s v="music/rock"/>
    <n v="31.07"/>
    <x v="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D"/>
    <n v="1402290000"/>
    <n v="1399666342"/>
    <b v="0"/>
    <n v="38"/>
    <b v="1"/>
    <s v="music/rock"/>
    <n v="70.55"/>
    <x v="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D"/>
    <n v="1430712060"/>
    <n v="1427753265"/>
    <b v="0"/>
    <n v="78"/>
    <b v="1"/>
    <s v="music/rock"/>
    <n v="224.13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D"/>
    <n v="1349477050"/>
    <n v="1346885050"/>
    <b v="0"/>
    <n v="69"/>
    <b v="1"/>
    <s v="music/rock"/>
    <n v="51.81"/>
    <x v="0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s v="USD"/>
    <n v="1427062852"/>
    <n v="1424474452"/>
    <b v="0"/>
    <n v="33"/>
    <b v="1"/>
    <s v="music/rock"/>
    <n v="43.52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D"/>
    <n v="1271573940"/>
    <n v="1268459318"/>
    <b v="0"/>
    <n v="54"/>
    <b v="1"/>
    <s v="music/rock"/>
    <n v="39.82"/>
    <x v="0"/>
    <x v="4"/>
    <s v="rock"/>
  </r>
  <r>
    <n v="825"/>
    <s v="KILL FREEMAN"/>
    <s v="Kickstarting Kill Freeman independently. Help fund the New Record, Video and Live Shows."/>
    <n v="12500"/>
    <n v="12554"/>
    <n v="100"/>
    <x v="0"/>
    <s v="USD"/>
    <n v="1351495284"/>
    <n v="1349335284"/>
    <b v="0"/>
    <n v="99"/>
    <b v="1"/>
    <s v="music/rock"/>
    <n v="126.81"/>
    <x v="0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D"/>
    <n v="1332719730"/>
    <n v="1330908930"/>
    <b v="0"/>
    <n v="49"/>
    <b v="1"/>
    <s v="music/rock"/>
    <n v="113.88"/>
    <x v="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D"/>
    <n v="1329248940"/>
    <n v="1326972107"/>
    <b v="0"/>
    <n v="11"/>
    <b v="1"/>
    <s v="music/rock"/>
    <n v="28.18"/>
    <x v="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D"/>
    <n v="1340641440"/>
    <n v="1339549982"/>
    <b v="0"/>
    <n v="38"/>
    <b v="1"/>
    <s v="music/rock"/>
    <n v="36.61"/>
    <x v="0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1"/>
    <s v="GBP"/>
    <n v="1468437240"/>
    <n v="1463253240"/>
    <b v="0"/>
    <n v="16"/>
    <b v="1"/>
    <s v="music/rock"/>
    <n v="32.5"/>
    <x v="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D"/>
    <n v="1363952225"/>
    <n v="1361363825"/>
    <b v="0"/>
    <n v="32"/>
    <b v="1"/>
    <s v="music/rock"/>
    <n v="60.66"/>
    <x v="0"/>
    <x v="4"/>
    <s v="rock"/>
  </r>
  <r>
    <n v="831"/>
    <s v="Let The 7Horse Run!"/>
    <s v="7Horse is a new band with a self-funded album and a show they want to rock in your town!"/>
    <n v="1500"/>
    <n v="3500"/>
    <n v="233"/>
    <x v="0"/>
    <s v="USD"/>
    <n v="1335540694"/>
    <n v="1332948694"/>
    <b v="0"/>
    <n v="20"/>
    <b v="1"/>
    <s v="music/rock"/>
    <n v="175"/>
    <x v="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D"/>
    <n v="1327133580"/>
    <n v="1321978335"/>
    <b v="0"/>
    <n v="154"/>
    <b v="1"/>
    <s v="music/rock"/>
    <n v="97.99"/>
    <x v="0"/>
    <x v="4"/>
    <s v="rock"/>
  </r>
  <r>
    <n v="833"/>
    <s v="Ragman Rolls"/>
    <s v="This is an American rock album."/>
    <n v="6000"/>
    <n v="6100"/>
    <n v="102"/>
    <x v="0"/>
    <s v="USD"/>
    <n v="1397941475"/>
    <n v="1395349475"/>
    <b v="0"/>
    <n v="41"/>
    <b v="1"/>
    <s v="music/rock"/>
    <n v="148.78"/>
    <x v="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D"/>
    <n v="1372651140"/>
    <n v="1369770292"/>
    <b v="0"/>
    <n v="75"/>
    <b v="1"/>
    <s v="music/rock"/>
    <n v="96.08"/>
    <x v="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D"/>
    <n v="1337396400"/>
    <n v="1333709958"/>
    <b v="0"/>
    <n v="40"/>
    <b v="1"/>
    <s v="music/rock"/>
    <n v="58.63"/>
    <x v="0"/>
    <x v="4"/>
    <s v="rock"/>
  </r>
  <r>
    <n v="836"/>
    <s v="DESMADRE Full Album + Press Kit"/>
    <s v="An album you can bring home to mom."/>
    <n v="5000"/>
    <n v="5046.5200000000004"/>
    <n v="101"/>
    <x v="0"/>
    <s v="USD"/>
    <n v="1381108918"/>
    <n v="1378516918"/>
    <b v="0"/>
    <n v="46"/>
    <b v="1"/>
    <s v="music/rock"/>
    <n v="109.71"/>
    <x v="0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D"/>
    <n v="1398988662"/>
    <n v="1396396662"/>
    <b v="0"/>
    <n v="62"/>
    <b v="1"/>
    <s v="music/rock"/>
    <n v="49.11"/>
    <x v="0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D"/>
    <n v="1326835985"/>
    <n v="1324243985"/>
    <b v="0"/>
    <n v="61"/>
    <b v="1"/>
    <s v="music/rock"/>
    <n v="47.67"/>
    <x v="0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D"/>
    <n v="1348337956"/>
    <n v="1345745956"/>
    <b v="0"/>
    <n v="96"/>
    <b v="1"/>
    <s v="music/rock"/>
    <n v="60.74"/>
    <x v="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D"/>
    <n v="1474694787"/>
    <n v="1472102787"/>
    <b v="0"/>
    <n v="190"/>
    <b v="1"/>
    <s v="music/metal"/>
    <n v="63.38"/>
    <x v="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D"/>
    <n v="1415653663"/>
    <n v="1413058063"/>
    <b v="1"/>
    <n v="94"/>
    <b v="1"/>
    <s v="music/metal"/>
    <n v="53.89"/>
    <x v="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5"/>
    <s v="CAD"/>
    <n v="1381723140"/>
    <n v="1378735983"/>
    <b v="1"/>
    <n v="39"/>
    <b v="1"/>
    <s v="music/metal"/>
    <n v="66.87"/>
    <x v="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D"/>
    <n v="1481184000"/>
    <n v="1479708680"/>
    <b v="0"/>
    <n v="127"/>
    <b v="1"/>
    <s v="music/metal"/>
    <n v="63.1"/>
    <x v="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D"/>
    <n v="1414817940"/>
    <n v="1411489552"/>
    <b v="1"/>
    <n v="159"/>
    <b v="1"/>
    <s v="music/metal"/>
    <n v="36.630000000000003"/>
    <x v="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D"/>
    <n v="1473047940"/>
    <n v="1469595396"/>
    <b v="0"/>
    <n v="177"/>
    <b v="1"/>
    <s v="music/metal"/>
    <n v="34.01"/>
    <x v="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s v="GBP"/>
    <n v="1394460000"/>
    <n v="1393233855"/>
    <b v="0"/>
    <n v="47"/>
    <b v="1"/>
    <s v="music/metal"/>
    <n v="28.55"/>
    <x v="0"/>
    <x v="4"/>
    <s v="metal"/>
  </r>
  <r>
    <n v="847"/>
    <s v="CENTROPYMUSIC"/>
    <s v="MUSIC WITH MEANING!  MUSIC THAT MATTERS!!!"/>
    <n v="10"/>
    <n v="10"/>
    <n v="100"/>
    <x v="0"/>
    <s v="USD"/>
    <n v="1436555376"/>
    <n v="1433963376"/>
    <b v="0"/>
    <n v="1"/>
    <b v="1"/>
    <s v="music/metal"/>
    <n v="10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s v="USD"/>
    <n v="1429038033"/>
    <n v="1426446033"/>
    <b v="0"/>
    <n v="16"/>
    <b v="1"/>
    <s v="music/metal"/>
    <n v="18.75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D"/>
    <n v="1426473264"/>
    <n v="1424057664"/>
    <b v="0"/>
    <n v="115"/>
    <b v="1"/>
    <s v="music/metal"/>
    <n v="41.7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D"/>
    <n v="1461560340"/>
    <n v="1458762717"/>
    <b v="0"/>
    <n v="133"/>
    <b v="1"/>
    <s v="music/metal"/>
    <n v="46.67"/>
    <x v="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6"/>
    <s v="EUR"/>
    <n v="1469994300"/>
    <n v="1464815253"/>
    <b v="0"/>
    <n v="70"/>
    <b v="1"/>
    <s v="music/metal"/>
    <n v="37.270000000000003"/>
    <x v="0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s v="USD"/>
    <n v="1477342800"/>
    <n v="1476386395"/>
    <b v="0"/>
    <n v="62"/>
    <b v="1"/>
    <s v="music/metal"/>
    <n v="59.26"/>
    <x v="0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s v="USD"/>
    <n v="1424116709"/>
    <n v="1421524709"/>
    <b v="0"/>
    <n v="10"/>
    <b v="1"/>
    <s v="music/metal"/>
    <n v="30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D"/>
    <n v="1482901546"/>
    <n v="1480309546"/>
    <b v="0"/>
    <n v="499"/>
    <b v="1"/>
    <s v="music/metal"/>
    <n v="65.86"/>
    <x v="0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D"/>
    <n v="1469329217"/>
    <n v="1466737217"/>
    <b v="0"/>
    <n v="47"/>
    <b v="1"/>
    <s v="music/metal"/>
    <n v="31.91"/>
    <x v="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2"/>
    <s v="EUR"/>
    <n v="1477422000"/>
    <n v="1472282956"/>
    <b v="0"/>
    <n v="28"/>
    <b v="1"/>
    <s v="music/metal"/>
    <n v="19.46"/>
    <x v="0"/>
    <x v="4"/>
    <s v="metal"/>
  </r>
  <r>
    <n v="857"/>
    <s v="A Reason To Breathe - DEBUT ALBUM"/>
    <s v="Modern Post-Hardcore/Electro music (Hardstyle, EDM, Trap, Dubstep, Dembow, House)."/>
    <n v="1200"/>
    <n v="1200"/>
    <n v="100"/>
    <x v="3"/>
    <s v="EUR"/>
    <n v="1448463431"/>
    <n v="1444831031"/>
    <b v="0"/>
    <n v="24"/>
    <b v="1"/>
    <s v="music/metal"/>
    <n v="50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s v="GBP"/>
    <n v="1429138740"/>
    <n v="1426528418"/>
    <b v="0"/>
    <n v="76"/>
    <b v="1"/>
    <s v="music/metal"/>
    <n v="22.74"/>
    <x v="0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s v="USD"/>
    <n v="1433376000"/>
    <n v="1430768468"/>
    <b v="0"/>
    <n v="98"/>
    <b v="1"/>
    <s v="music/metal"/>
    <n v="42.72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s v="USD"/>
    <n v="1385123713"/>
    <n v="1382528113"/>
    <b v="0"/>
    <n v="48"/>
    <b v="0"/>
    <s v="music/jazz"/>
    <n v="52.92"/>
    <x v="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s v="USD"/>
    <n v="1474067404"/>
    <n v="1471475404"/>
    <b v="0"/>
    <n v="2"/>
    <b v="0"/>
    <s v="music/jazz"/>
    <n v="50.5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P"/>
    <n v="1384179548"/>
    <n v="1381583948"/>
    <b v="0"/>
    <n v="4"/>
    <b v="0"/>
    <s v="music/jazz"/>
    <n v="42.5"/>
    <x v="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0"/>
    <s v="USD"/>
    <n v="1329014966"/>
    <n v="1326422966"/>
    <b v="0"/>
    <n v="5"/>
    <b v="0"/>
    <s v="music/jazz"/>
    <n v="18"/>
    <x v="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s v="USD"/>
    <n v="1381917540"/>
    <n v="1379990038"/>
    <b v="0"/>
    <n v="79"/>
    <b v="0"/>
    <s v="music/jazz"/>
    <n v="34.18"/>
    <x v="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s v="USD"/>
    <n v="1358361197"/>
    <n v="1353177197"/>
    <b v="0"/>
    <n v="2"/>
    <b v="0"/>
    <s v="music/jazz"/>
    <n v="22.5"/>
    <x v="2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0"/>
    <s v="USD"/>
    <n v="1425136200"/>
    <n v="1421853518"/>
    <b v="0"/>
    <n v="11"/>
    <b v="0"/>
    <s v="music/jazz"/>
    <n v="58.18"/>
    <x v="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s v="USD"/>
    <n v="1259643540"/>
    <n v="1254450706"/>
    <b v="0"/>
    <n v="11"/>
    <b v="0"/>
    <s v="music/jazz"/>
    <n v="109.18"/>
    <x v="2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s v="USD"/>
    <n v="1389055198"/>
    <n v="1386463198"/>
    <b v="0"/>
    <n v="1"/>
    <b v="0"/>
    <s v="music/jazz"/>
    <n v="50"/>
    <x v="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s v="USD"/>
    <n v="1365448657"/>
    <n v="1362860257"/>
    <b v="0"/>
    <n v="3"/>
    <b v="0"/>
    <s v="music/jazz"/>
    <n v="346.67"/>
    <x v="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P"/>
    <n v="1377995523"/>
    <n v="1375403523"/>
    <b v="0"/>
    <n v="5"/>
    <b v="0"/>
    <s v="music/jazz"/>
    <n v="12.4"/>
    <x v="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s v="USD"/>
    <n v="1385735295"/>
    <n v="1383139695"/>
    <b v="0"/>
    <n v="12"/>
    <b v="0"/>
    <s v="music/jazz"/>
    <n v="27.08"/>
    <x v="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s v="USD"/>
    <n v="1299786527"/>
    <n v="1295898527"/>
    <b v="0"/>
    <n v="2"/>
    <b v="0"/>
    <s v="music/jazz"/>
    <n v="32.5"/>
    <x v="2"/>
    <x v="4"/>
    <s v="jazz"/>
  </r>
  <r>
    <n v="873"/>
    <s v="The Dreamer-An Original Jazz CD"/>
    <s v="Fall in love with &quot;The Dreamer&quot;, new original music from trumpeter Freddie Dunn!"/>
    <n v="3500"/>
    <n v="45"/>
    <n v="1"/>
    <x v="0"/>
    <s v="USD"/>
    <n v="1352610040"/>
    <n v="1349150440"/>
    <b v="0"/>
    <n v="5"/>
    <b v="0"/>
    <s v="music/jazz"/>
    <n v="9"/>
    <x v="2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s v="USD"/>
    <n v="1367676034"/>
    <n v="1365084034"/>
    <b v="0"/>
    <n v="21"/>
    <b v="0"/>
    <s v="music/jazz"/>
    <n v="34.76"/>
    <x v="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s v="USD"/>
    <n v="1442856131"/>
    <n v="1441128131"/>
    <b v="0"/>
    <n v="0"/>
    <b v="0"/>
    <s v="music/jazz"/>
    <s v="N/A"/>
    <x v="2"/>
    <x v="4"/>
    <s v="jazz"/>
  </r>
  <r>
    <n v="876"/>
    <s v="Sound Of Dobells"/>
    <s v="What was the greatest record shop ever?  DOBELLS!"/>
    <n v="3152"/>
    <n v="1286"/>
    <n v="41"/>
    <x v="1"/>
    <s v="GBP"/>
    <n v="1359978927"/>
    <n v="1357127727"/>
    <b v="0"/>
    <n v="45"/>
    <b v="0"/>
    <s v="music/jazz"/>
    <n v="28.58"/>
    <x v="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s v="USD"/>
    <n v="1387479360"/>
    <n v="1384887360"/>
    <b v="0"/>
    <n v="29"/>
    <b v="0"/>
    <s v="music/jazz"/>
    <n v="46.59"/>
    <x v="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s v="USD"/>
    <n v="1293082524"/>
    <n v="1290490524"/>
    <b v="0"/>
    <n v="2"/>
    <b v="0"/>
    <s v="music/jazz"/>
    <n v="32.5"/>
    <x v="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s v="USD"/>
    <n v="1338321305"/>
    <n v="1336506905"/>
    <b v="0"/>
    <n v="30"/>
    <b v="0"/>
    <s v="music/jazz"/>
    <n v="21.47"/>
    <x v="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s v="USD"/>
    <n v="1351582938"/>
    <n v="1348731738"/>
    <b v="0"/>
    <n v="8"/>
    <b v="0"/>
    <s v="music/indie rock"/>
    <n v="14.13"/>
    <x v="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s v="USD"/>
    <n v="1326520886"/>
    <n v="1322632886"/>
    <b v="0"/>
    <n v="1"/>
    <b v="0"/>
    <s v="music/indie rock"/>
    <n v="30"/>
    <x v="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s v="USD"/>
    <n v="1315341550"/>
    <n v="1312490350"/>
    <b v="0"/>
    <n v="14"/>
    <b v="0"/>
    <s v="music/indie rock"/>
    <n v="21.57"/>
    <x v="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s v="USD"/>
    <n v="1456957635"/>
    <n v="1451773635"/>
    <b v="0"/>
    <n v="24"/>
    <b v="0"/>
    <s v="music/indie rock"/>
    <n v="83.38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s v="USD"/>
    <n v="1336789860"/>
    <n v="1331666146"/>
    <b v="0"/>
    <n v="2"/>
    <b v="0"/>
    <s v="music/indie rock"/>
    <n v="10"/>
    <x v="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s v="USD"/>
    <n v="1483137311"/>
    <n v="1481322911"/>
    <b v="0"/>
    <n v="21"/>
    <b v="0"/>
    <s v="music/indie rock"/>
    <n v="35.71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s v="USD"/>
    <n v="1473972813"/>
    <n v="1471812813"/>
    <b v="0"/>
    <n v="7"/>
    <b v="0"/>
    <s v="music/indie rock"/>
    <n v="29.29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s v="USD"/>
    <n v="1338159655"/>
    <n v="1335567655"/>
    <b v="0"/>
    <n v="0"/>
    <b v="0"/>
    <s v="music/indie rock"/>
    <s v="N/A"/>
    <x v="2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s v="USD"/>
    <n v="1314856800"/>
    <n v="1311789885"/>
    <b v="0"/>
    <n v="4"/>
    <b v="0"/>
    <s v="music/indie rock"/>
    <n v="18"/>
    <x v="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s v="USD"/>
    <n v="1412534943"/>
    <n v="1409942943"/>
    <b v="0"/>
    <n v="32"/>
    <b v="0"/>
    <s v="music/indie rock"/>
    <n v="73.760000000000005"/>
    <x v="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s v="USD"/>
    <n v="1385055979"/>
    <n v="1382460379"/>
    <b v="0"/>
    <n v="4"/>
    <b v="0"/>
    <s v="music/indie rock"/>
    <n v="31.25"/>
    <x v="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s v="USD"/>
    <n v="1408581930"/>
    <n v="1405989930"/>
    <b v="0"/>
    <n v="9"/>
    <b v="0"/>
    <s v="music/indie rock"/>
    <n v="28.89"/>
    <x v="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s v="USD"/>
    <n v="1280635200"/>
    <n v="1273121283"/>
    <b v="0"/>
    <n v="17"/>
    <b v="0"/>
    <s v="music/indie rock"/>
    <n v="143.82"/>
    <x v="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s v="USD"/>
    <n v="1427920363"/>
    <n v="1425331963"/>
    <b v="0"/>
    <n v="5"/>
    <b v="0"/>
    <s v="music/indie rock"/>
    <n v="40"/>
    <x v="2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s v="USD"/>
    <n v="1465169610"/>
    <n v="1462577610"/>
    <b v="0"/>
    <n v="53"/>
    <b v="0"/>
    <s v="music/indie rock"/>
    <n v="147.81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s v="USD"/>
    <n v="1287975829"/>
    <n v="1284087829"/>
    <b v="0"/>
    <n v="7"/>
    <b v="0"/>
    <s v="music/indie rock"/>
    <n v="27.86"/>
    <x v="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s v="USD"/>
    <n v="1440734400"/>
    <n v="1438549026"/>
    <b v="0"/>
    <n v="72"/>
    <b v="0"/>
    <s v="music/indie rock"/>
    <n v="44.44"/>
    <x v="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s v="USD"/>
    <n v="1354123908"/>
    <n v="1351528308"/>
    <b v="0"/>
    <n v="0"/>
    <b v="0"/>
    <s v="music/indie rock"/>
    <s v="N/A"/>
    <x v="2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s v="USD"/>
    <n v="1326651110"/>
    <n v="1322763110"/>
    <b v="0"/>
    <n v="2"/>
    <b v="0"/>
    <s v="music/indie rock"/>
    <n v="35"/>
    <x v="2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0"/>
    <s v="USD"/>
    <n v="1306549362"/>
    <n v="1302661362"/>
    <b v="0"/>
    <n v="8"/>
    <b v="0"/>
    <s v="music/indie rock"/>
    <n v="35"/>
    <x v="2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0"/>
    <s v="USD"/>
    <n v="1459365802"/>
    <n v="1456777402"/>
    <b v="0"/>
    <n v="2"/>
    <b v="0"/>
    <s v="music/jazz"/>
    <n v="10.5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s v="USD"/>
    <n v="1276024260"/>
    <n v="1272050914"/>
    <b v="0"/>
    <n v="0"/>
    <b v="0"/>
    <s v="music/jazz"/>
    <s v="N/A"/>
    <x v="2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0"/>
    <s v="USD"/>
    <n v="1409412600"/>
    <n v="1404947422"/>
    <b v="0"/>
    <n v="3"/>
    <b v="0"/>
    <s v="music/jazz"/>
    <n v="30"/>
    <x v="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s v="USD"/>
    <n v="1348367100"/>
    <n v="1346180780"/>
    <b v="0"/>
    <n v="4"/>
    <b v="0"/>
    <s v="music/jazz"/>
    <n v="40"/>
    <x v="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s v="USD"/>
    <n v="1451786137"/>
    <n v="1449194137"/>
    <b v="0"/>
    <n v="3"/>
    <b v="0"/>
    <s v="music/jazz"/>
    <n v="50.33"/>
    <x v="2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0"/>
    <s v="USD"/>
    <n v="1295847926"/>
    <n v="1290663926"/>
    <b v="0"/>
    <n v="6"/>
    <b v="0"/>
    <s v="music/jazz"/>
    <n v="32.67"/>
    <x v="2"/>
    <x v="4"/>
    <s v="jazz"/>
  </r>
  <r>
    <n v="906"/>
    <s v="24th Music Presents Channeling Motown (Live)"/>
    <s v="The DMV's most respected saxophonist pay tribute to Motown."/>
    <n v="15000"/>
    <n v="0"/>
    <n v="0"/>
    <x v="0"/>
    <s v="USD"/>
    <n v="1394681590"/>
    <n v="1392093190"/>
    <b v="0"/>
    <n v="0"/>
    <b v="0"/>
    <s v="music/jazz"/>
    <s v="N/A"/>
    <x v="2"/>
    <x v="4"/>
    <s v="jazz"/>
  </r>
  <r>
    <n v="907"/>
    <s v="Greg Chambers Saxophone CD"/>
    <s v="Greg Chambers' self-titled CD needs support for post production, replication, and promotion."/>
    <n v="2900"/>
    <n v="0"/>
    <n v="0"/>
    <x v="0"/>
    <s v="USD"/>
    <n v="1315715823"/>
    <n v="1313123823"/>
    <b v="0"/>
    <n v="0"/>
    <b v="0"/>
    <s v="music/jazz"/>
    <s v="N/A"/>
    <x v="2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0"/>
    <s v="USD"/>
    <n v="1280206740"/>
    <n v="1276283655"/>
    <b v="0"/>
    <n v="0"/>
    <b v="0"/>
    <s v="music/jazz"/>
    <s v="N/A"/>
    <x v="2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s v="USD"/>
    <n v="1343016000"/>
    <n v="1340296440"/>
    <b v="0"/>
    <n v="8"/>
    <b v="0"/>
    <s v="music/jazz"/>
    <n v="65"/>
    <x v="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P"/>
    <n v="1488546319"/>
    <n v="1483362319"/>
    <b v="0"/>
    <n v="5"/>
    <b v="0"/>
    <s v="music/jazz"/>
    <n v="24.6"/>
    <x v="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s v="USD"/>
    <n v="1390522045"/>
    <n v="1388707645"/>
    <b v="0"/>
    <n v="0"/>
    <b v="0"/>
    <s v="music/jazz"/>
    <s v="N/A"/>
    <x v="2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0"/>
    <s v="USD"/>
    <n v="1355197047"/>
    <n v="1350009447"/>
    <b v="0"/>
    <n v="2"/>
    <b v="0"/>
    <s v="music/jazz"/>
    <n v="15"/>
    <x v="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s v="USD"/>
    <n v="1336188019"/>
    <n v="1333596019"/>
    <b v="0"/>
    <n v="24"/>
    <b v="0"/>
    <s v="music/jazz"/>
    <n v="82.58"/>
    <x v="2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0"/>
    <s v="USD"/>
    <n v="1345918747"/>
    <n v="1343326747"/>
    <b v="0"/>
    <n v="0"/>
    <b v="0"/>
    <s v="music/jazz"/>
    <s v="N/A"/>
    <x v="2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s v="USD"/>
    <n v="1330577940"/>
    <n v="1327853914"/>
    <b v="0"/>
    <n v="9"/>
    <b v="0"/>
    <s v="music/jazz"/>
    <n v="41.67"/>
    <x v="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s v="USD"/>
    <n v="1287723600"/>
    <n v="1284409734"/>
    <b v="0"/>
    <n v="0"/>
    <b v="0"/>
    <s v="music/jazz"/>
    <s v="N/A"/>
    <x v="2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s v="USD"/>
    <n v="1405305000"/>
    <n v="1402612730"/>
    <b v="0"/>
    <n v="1"/>
    <b v="0"/>
    <s v="music/jazz"/>
    <n v="30"/>
    <x v="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P"/>
    <n v="1417474761"/>
    <n v="1414879161"/>
    <b v="0"/>
    <n v="10"/>
    <b v="0"/>
    <s v="music/jazz"/>
    <n v="19.600000000000001"/>
    <x v="2"/>
    <x v="4"/>
    <s v="jazz"/>
  </r>
  <r>
    <n v="919"/>
    <s v="Jazz CD:  Out of The Blue"/>
    <s v="Cool jazz with a New Orleans flavor."/>
    <n v="20000"/>
    <n v="100"/>
    <n v="1"/>
    <x v="0"/>
    <s v="USD"/>
    <n v="1355930645"/>
    <n v="1352906645"/>
    <b v="0"/>
    <n v="1"/>
    <b v="0"/>
    <s v="music/jazz"/>
    <n v="100"/>
    <x v="2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s v="USD"/>
    <n v="1384448822"/>
    <n v="1381853222"/>
    <b v="0"/>
    <n v="0"/>
    <b v="0"/>
    <s v="music/jazz"/>
    <s v="N/A"/>
    <x v="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s v="USD"/>
    <n v="1323666376"/>
    <n v="1320033976"/>
    <b v="0"/>
    <n v="20"/>
    <b v="0"/>
    <s v="music/jazz"/>
    <n v="231.75"/>
    <x v="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s v="USD"/>
    <n v="1412167393"/>
    <n v="1409143393"/>
    <b v="0"/>
    <n v="30"/>
    <b v="0"/>
    <s v="music/jazz"/>
    <n v="189.33"/>
    <x v="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s v="USD"/>
    <n v="1416614523"/>
    <n v="1414018923"/>
    <b v="0"/>
    <n v="6"/>
    <b v="0"/>
    <s v="music/jazz"/>
    <n v="55"/>
    <x v="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s v="USD"/>
    <n v="1360795069"/>
    <n v="1358203069"/>
    <b v="0"/>
    <n v="15"/>
    <b v="0"/>
    <s v="music/jazz"/>
    <n v="21.8"/>
    <x v="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s v="USD"/>
    <n v="1385590111"/>
    <n v="1382994511"/>
    <b v="0"/>
    <n v="5"/>
    <b v="0"/>
    <s v="music/jazz"/>
    <n v="32"/>
    <x v="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s v="USD"/>
    <n v="1278628800"/>
    <n v="1276043330"/>
    <b v="0"/>
    <n v="0"/>
    <b v="0"/>
    <s v="music/jazz"/>
    <s v="N/A"/>
    <x v="2"/>
    <x v="4"/>
    <s v="jazz"/>
  </r>
  <r>
    <n v="927"/>
    <s v="JETRO DA SILVA FUNK PROJECT"/>
    <s v="Studio CD/DVD Solo project of Pianist &amp; Keyboardist Jetro da Silva"/>
    <n v="20000"/>
    <n v="0"/>
    <n v="0"/>
    <x v="0"/>
    <s v="USD"/>
    <n v="1337024695"/>
    <n v="1334432695"/>
    <b v="0"/>
    <n v="0"/>
    <b v="0"/>
    <s v="music/jazz"/>
    <s v="N/A"/>
    <x v="2"/>
    <x v="4"/>
    <s v="jazz"/>
  </r>
  <r>
    <n v="928"/>
    <s v="In a Jazzy Motown"/>
    <s v="A real Motown Backup singer on 22 gold and platinum albums headlines her own Jazz CD of Motown songs."/>
    <n v="14500"/>
    <n v="1575"/>
    <n v="11"/>
    <x v="0"/>
    <s v="USD"/>
    <n v="1353196800"/>
    <n v="1348864913"/>
    <b v="0"/>
    <n v="28"/>
    <b v="0"/>
    <s v="music/jazz"/>
    <n v="56.25"/>
    <x v="2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s v="USD"/>
    <n v="1333946569"/>
    <n v="1331358169"/>
    <b v="0"/>
    <n v="0"/>
    <b v="0"/>
    <s v="music/jazz"/>
    <s v="N/A"/>
    <x v="2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s v="USD"/>
    <n v="1277501520"/>
    <n v="1273874306"/>
    <b v="0"/>
    <n v="5"/>
    <b v="0"/>
    <s v="music/jazz"/>
    <n v="69"/>
    <x v="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P"/>
    <n v="1395007200"/>
    <n v="1392021502"/>
    <b v="0"/>
    <n v="7"/>
    <b v="0"/>
    <s v="music/jazz"/>
    <n v="18.71"/>
    <x v="2"/>
    <x v="4"/>
    <s v="jazz"/>
  </r>
  <r>
    <n v="932"/>
    <s v="Mandy Harvey Christmas Album"/>
    <s v="Help me to create my 3rd album, a Christmas CD with 16 Holiday/Original favorites!"/>
    <n v="9500"/>
    <n v="1381"/>
    <n v="15"/>
    <x v="0"/>
    <s v="USD"/>
    <n v="1363990545"/>
    <n v="1360106145"/>
    <b v="0"/>
    <n v="30"/>
    <b v="0"/>
    <s v="music/jazz"/>
    <n v="46.03"/>
    <x v="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s v="USD"/>
    <n v="1399867409"/>
    <n v="1394683409"/>
    <b v="0"/>
    <n v="2"/>
    <b v="0"/>
    <s v="music/jazz"/>
    <n v="60"/>
    <x v="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5"/>
    <s v="CAD"/>
    <n v="1399183200"/>
    <n v="1396633284"/>
    <b v="0"/>
    <n v="30"/>
    <b v="0"/>
    <s v="music/jazz"/>
    <n v="50.67"/>
    <x v="2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s v="USD"/>
    <n v="1454054429"/>
    <n v="1451462429"/>
    <b v="0"/>
    <n v="2"/>
    <b v="0"/>
    <s v="music/jazz"/>
    <n v="25"/>
    <x v="2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s v="USD"/>
    <n v="1326916800"/>
    <n v="1323131689"/>
    <b v="0"/>
    <n v="0"/>
    <b v="0"/>
    <s v="music/jazz"/>
    <s v="N/A"/>
    <x v="2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s v="USD"/>
    <n v="1383509357"/>
    <n v="1380913757"/>
    <b v="0"/>
    <n v="2"/>
    <b v="0"/>
    <s v="music/jazz"/>
    <n v="20"/>
    <x v="2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0"/>
    <s v="USD"/>
    <n v="1346585448"/>
    <n v="1343993448"/>
    <b v="0"/>
    <n v="1"/>
    <b v="0"/>
    <s v="music/jazz"/>
    <n v="25"/>
    <x v="2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s v="USD"/>
    <n v="1372622280"/>
    <n v="1369246738"/>
    <b v="0"/>
    <n v="2"/>
    <b v="0"/>
    <s v="music/jazz"/>
    <n v="20"/>
    <x v="2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s v="USD"/>
    <n v="1439251926"/>
    <n v="1435363926"/>
    <b v="0"/>
    <n v="14"/>
    <b v="0"/>
    <s v="technology/wearables"/>
    <n v="110.29"/>
    <x v="2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s v="USD"/>
    <n v="1486693145"/>
    <n v="1484101145"/>
    <b v="0"/>
    <n v="31"/>
    <b v="0"/>
    <s v="technology/wearables"/>
    <n v="37.450000000000003"/>
    <x v="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s v="USD"/>
    <n v="1455826460"/>
    <n v="1452716060"/>
    <b v="0"/>
    <n v="16"/>
    <b v="0"/>
    <s v="technology/wearables"/>
    <n v="41.75"/>
    <x v="2"/>
    <x v="2"/>
    <s v="wearables"/>
  </r>
  <r>
    <n v="943"/>
    <s v="SleepMode"/>
    <s v="A mask for home or travel that will give you the best, undisturbed sleep of your life."/>
    <n v="3000"/>
    <n v="289"/>
    <n v="10"/>
    <x v="0"/>
    <s v="USD"/>
    <n v="1480438905"/>
    <n v="1477843305"/>
    <b v="0"/>
    <n v="12"/>
    <b v="0"/>
    <s v="technology/wearables"/>
    <n v="24.08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s v="USD"/>
    <n v="1460988000"/>
    <n v="1458050450"/>
    <b v="0"/>
    <n v="96"/>
    <b v="0"/>
    <s v="technology/wearables"/>
    <n v="69.41"/>
    <x v="2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6"/>
    <s v="EUR"/>
    <n v="1487462340"/>
    <n v="1482958626"/>
    <b v="0"/>
    <n v="16"/>
    <b v="0"/>
    <s v="technology/wearables"/>
    <n v="155.25"/>
    <x v="2"/>
    <x v="2"/>
    <s v="wearables"/>
  </r>
  <r>
    <n v="946"/>
    <s v="OmniTrade Apron"/>
    <s v="Soft edged-Hard working. The perfect wearable organization for the home and professional shop."/>
    <n v="15000"/>
    <n v="286"/>
    <n v="2"/>
    <x v="0"/>
    <s v="USD"/>
    <n v="1473444048"/>
    <n v="1470852048"/>
    <b v="0"/>
    <n v="5"/>
    <b v="0"/>
    <s v="technology/wearables"/>
    <n v="57.2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s v="USD"/>
    <n v="1467312306"/>
    <n v="1462128306"/>
    <b v="0"/>
    <n v="0"/>
    <b v="0"/>
    <s v="technology/wearables"/>
    <s v="N/A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9"/>
    <s v="EUR"/>
    <n v="1457812364"/>
    <n v="1455220364"/>
    <b v="0"/>
    <n v="8"/>
    <b v="0"/>
    <s v="technology/wearables"/>
    <n v="60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12"/>
    <s v="EUR"/>
    <n v="1456016576"/>
    <n v="1450832576"/>
    <b v="0"/>
    <n v="7"/>
    <b v="0"/>
    <s v="technology/wearables"/>
    <n v="39"/>
    <x v="2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5"/>
    <s v="CAD"/>
    <n v="1453053661"/>
    <n v="1450461661"/>
    <b v="0"/>
    <n v="24"/>
    <b v="0"/>
    <s v="technology/wearables"/>
    <n v="58.42"/>
    <x v="2"/>
    <x v="2"/>
    <s v="wearables"/>
  </r>
  <r>
    <n v="951"/>
    <s v="Smart Harness"/>
    <s v="Revolutionizing the way we walk our dogs!"/>
    <n v="50000"/>
    <n v="19195"/>
    <n v="38"/>
    <x v="0"/>
    <s v="USD"/>
    <n v="1465054872"/>
    <n v="1461166872"/>
    <b v="0"/>
    <n v="121"/>
    <b v="0"/>
    <s v="technology/wearables"/>
    <n v="158.63999999999999"/>
    <x v="2"/>
    <x v="2"/>
    <s v="wearables"/>
  </r>
  <r>
    <n v="952"/>
    <s v="Audionoggin - Join the Earvolution"/>
    <s v="Audionoggin: Wireless personal surround sound for the athlete in everyone."/>
    <n v="49000"/>
    <n v="19572"/>
    <n v="40"/>
    <x v="0"/>
    <s v="USD"/>
    <n v="1479483812"/>
    <n v="1476888212"/>
    <b v="0"/>
    <n v="196"/>
    <b v="0"/>
    <s v="technology/wearables"/>
    <n v="99.86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s v="USD"/>
    <n v="1422158199"/>
    <n v="1419566199"/>
    <b v="0"/>
    <n v="5"/>
    <b v="0"/>
    <s v="technology/wearables"/>
    <n v="25.2"/>
    <x v="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s v="USD"/>
    <n v="1440100839"/>
    <n v="1436472039"/>
    <b v="0"/>
    <n v="73"/>
    <b v="0"/>
    <s v="technology/wearables"/>
    <n v="89.19"/>
    <x v="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s v="USD"/>
    <n v="1473750300"/>
    <n v="1470294300"/>
    <b v="0"/>
    <n v="93"/>
    <b v="0"/>
    <s v="technology/wearables"/>
    <n v="182.62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s v="USD"/>
    <n v="1430081759"/>
    <n v="1424901359"/>
    <b v="0"/>
    <n v="17"/>
    <b v="0"/>
    <s v="technology/wearables"/>
    <n v="50.65"/>
    <x v="2"/>
    <x v="2"/>
    <s v="wearables"/>
  </r>
  <r>
    <n v="957"/>
    <s v="DUALBAND, the Leather NFC Smart Watch Band"/>
    <s v="A Leather Smart watch Band, that NEVER needs to be charged for only $37!"/>
    <n v="12000"/>
    <n v="233"/>
    <n v="2"/>
    <x v="0"/>
    <s v="USD"/>
    <n v="1479392133"/>
    <n v="1476710133"/>
    <b v="0"/>
    <n v="7"/>
    <b v="0"/>
    <s v="technology/wearables"/>
    <n v="33.29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s v="USD"/>
    <n v="1428641940"/>
    <n v="1426792563"/>
    <b v="0"/>
    <n v="17"/>
    <b v="0"/>
    <s v="technology/wearables"/>
    <n v="51.82"/>
    <x v="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s v="USD"/>
    <n v="1421640665"/>
    <n v="1419048665"/>
    <b v="0"/>
    <n v="171"/>
    <b v="0"/>
    <s v="technology/wearables"/>
    <n v="113.63"/>
    <x v="2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s v="USD"/>
    <n v="1489500155"/>
    <n v="1485874955"/>
    <b v="0"/>
    <n v="188"/>
    <b v="0"/>
    <s v="technology/wearables"/>
    <n v="136.46"/>
    <x v="2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s v="USD"/>
    <n v="1487617200"/>
    <n v="1483634335"/>
    <b v="0"/>
    <n v="110"/>
    <b v="0"/>
    <s v="technology/wearables"/>
    <n v="364.35"/>
    <x v="2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s v="USD"/>
    <n v="1455210353"/>
    <n v="1451927153"/>
    <b v="0"/>
    <n v="37"/>
    <b v="0"/>
    <s v="technology/wearables"/>
    <n v="19.239999999999998"/>
    <x v="2"/>
    <x v="2"/>
    <s v="wearables"/>
  </r>
  <r>
    <n v="963"/>
    <s v="The Ultimate Learning Center"/>
    <s v="WE are molding an educated, motivated, non violent GENERATION!"/>
    <n v="35000"/>
    <n v="377"/>
    <n v="1"/>
    <x v="0"/>
    <s v="USD"/>
    <n v="1476717319"/>
    <n v="1473693319"/>
    <b v="0"/>
    <n v="9"/>
    <b v="0"/>
    <s v="technology/wearables"/>
    <n v="41.89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5"/>
    <s v="CAD"/>
    <n v="1441119919"/>
    <n v="1437663919"/>
    <b v="0"/>
    <n v="29"/>
    <b v="0"/>
    <s v="technology/wearables"/>
    <n v="30.31"/>
    <x v="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s v="USD"/>
    <n v="1477454340"/>
    <n v="1474676646"/>
    <b v="0"/>
    <n v="6"/>
    <b v="0"/>
    <s v="technology/wearables"/>
    <n v="49.67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s v="USD"/>
    <n v="1475766932"/>
    <n v="1473174932"/>
    <b v="0"/>
    <n v="30"/>
    <b v="0"/>
    <s v="technology/wearables"/>
    <n v="59.2"/>
    <x v="2"/>
    <x v="2"/>
    <s v="wearables"/>
  </r>
  <r>
    <n v="967"/>
    <s v="Better Beanie"/>
    <s v="Better Beanie is the new therapeutic wearable designed to assist you while keeping your hands free."/>
    <n v="20000"/>
    <n v="3562"/>
    <n v="18"/>
    <x v="0"/>
    <s v="USD"/>
    <n v="1461301574"/>
    <n v="1456121174"/>
    <b v="0"/>
    <n v="81"/>
    <b v="0"/>
    <s v="technology/wearables"/>
    <n v="43.98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s v="USD"/>
    <n v="1408134034"/>
    <n v="1405542034"/>
    <b v="0"/>
    <n v="4"/>
    <b v="0"/>
    <s v="technology/wearables"/>
    <n v="26.5"/>
    <x v="2"/>
    <x v="2"/>
    <s v="wearables"/>
  </r>
  <r>
    <n v="969"/>
    <s v="Make 100 | Geek &amp; Chic: Smart Safety Jewelry."/>
    <s v="Geek &amp; Chic Smart Jewelry Collection, Wearables Meet Style!"/>
    <n v="30000"/>
    <n v="14000"/>
    <n v="47"/>
    <x v="14"/>
    <s v="MXN"/>
    <n v="1486624607"/>
    <n v="1483773407"/>
    <b v="0"/>
    <n v="11"/>
    <b v="0"/>
    <s v="technology/wearables"/>
    <n v="1272.73"/>
    <x v="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5"/>
    <s v="CAD"/>
    <n v="1485147540"/>
    <n v="1481951853"/>
    <b v="0"/>
    <n v="14"/>
    <b v="0"/>
    <s v="technology/wearables"/>
    <n v="164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s v="USD"/>
    <n v="1433178060"/>
    <n v="1429290060"/>
    <b v="0"/>
    <n v="5"/>
    <b v="0"/>
    <s v="technology/wearables"/>
    <n v="45.2"/>
    <x v="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s v="USD"/>
    <n v="1409813940"/>
    <n v="1407271598"/>
    <b v="0"/>
    <n v="45"/>
    <b v="0"/>
    <s v="technology/wearables"/>
    <n v="153.88999999999999"/>
    <x v="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s v="USD"/>
    <n v="1447032093"/>
    <n v="1441844493"/>
    <b v="0"/>
    <n v="8"/>
    <b v="0"/>
    <s v="technology/wearables"/>
    <n v="51.38"/>
    <x v="2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0"/>
    <s v="USD"/>
    <n v="1458925156"/>
    <n v="1456336756"/>
    <b v="0"/>
    <n v="3"/>
    <b v="0"/>
    <s v="technology/wearables"/>
    <n v="93.33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s v="USD"/>
    <n v="1467132185"/>
    <n v="1461948185"/>
    <b v="0"/>
    <n v="24"/>
    <b v="0"/>
    <s v="technology/wearables"/>
    <n v="108.63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D"/>
    <n v="1439515497"/>
    <n v="1435627497"/>
    <b v="0"/>
    <n v="18"/>
    <b v="0"/>
    <s v="technology/wearables"/>
    <n v="160.5"/>
    <x v="2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5"/>
    <s v="EUR"/>
    <n v="1456094197"/>
    <n v="1453502197"/>
    <b v="0"/>
    <n v="12"/>
    <b v="0"/>
    <s v="technology/wearables"/>
    <n v="75.75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11"/>
    <s v="SEK"/>
    <n v="1456385101"/>
    <n v="1453793101"/>
    <b v="0"/>
    <n v="123"/>
    <b v="0"/>
    <s v="technology/wearables"/>
    <n v="790.84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s v="USD"/>
    <n v="1466449140"/>
    <n v="1463392828"/>
    <b v="0"/>
    <n v="96"/>
    <b v="0"/>
    <s v="technology/wearables"/>
    <n v="301.94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s v="USD"/>
    <n v="1417387322"/>
    <n v="1413495722"/>
    <b v="0"/>
    <n v="31"/>
    <b v="0"/>
    <s v="technology/wearables"/>
    <n v="47.94"/>
    <x v="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s v="USD"/>
    <n v="1407624222"/>
    <n v="1405032222"/>
    <b v="0"/>
    <n v="4"/>
    <b v="0"/>
    <s v="technology/wearables"/>
    <n v="2.75"/>
    <x v="2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0"/>
    <s v="USD"/>
    <n v="1475431486"/>
    <n v="1472839486"/>
    <b v="0"/>
    <n v="3"/>
    <b v="0"/>
    <s v="technology/wearables"/>
    <n v="1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UR"/>
    <n v="1471985640"/>
    <n v="1469289685"/>
    <b v="0"/>
    <n v="179"/>
    <b v="0"/>
    <s v="technology/wearables"/>
    <n v="171.79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s v="USD"/>
    <n v="1427507208"/>
    <n v="1424918808"/>
    <b v="0"/>
    <n v="3"/>
    <b v="0"/>
    <s v="technology/wearables"/>
    <n v="35.33"/>
    <x v="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2"/>
    <s v="EUR"/>
    <n v="1451602800"/>
    <n v="1449011610"/>
    <b v="0"/>
    <n v="23"/>
    <b v="0"/>
    <s v="technology/wearables"/>
    <n v="82.09"/>
    <x v="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P"/>
    <n v="1452384000"/>
    <n v="1447698300"/>
    <b v="0"/>
    <n v="23"/>
    <b v="0"/>
    <s v="technology/wearables"/>
    <n v="110.87"/>
    <x v="2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9"/>
    <s v="EUR"/>
    <n v="1403507050"/>
    <n v="1400051050"/>
    <b v="0"/>
    <n v="41"/>
    <b v="0"/>
    <s v="technology/wearables"/>
    <n v="161.22"/>
    <x v="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3"/>
    <s v="EUR"/>
    <n v="1475310825"/>
    <n v="1472718825"/>
    <b v="0"/>
    <n v="0"/>
    <b v="0"/>
    <s v="technology/wearables"/>
    <s v="N/A"/>
    <x v="2"/>
    <x v="2"/>
    <s v="wearables"/>
  </r>
  <r>
    <n v="989"/>
    <s v="Power Rope"/>
    <s v="The most useful phone charger you will ever buy"/>
    <n v="10000"/>
    <n v="1677"/>
    <n v="17"/>
    <x v="0"/>
    <s v="USD"/>
    <n v="1475101495"/>
    <n v="1472509495"/>
    <b v="0"/>
    <n v="32"/>
    <b v="0"/>
    <s v="technology/wearables"/>
    <n v="52.41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s v="USD"/>
    <n v="1409770164"/>
    <n v="1407178164"/>
    <b v="0"/>
    <n v="2"/>
    <b v="0"/>
    <s v="technology/wearables"/>
    <n v="13"/>
    <x v="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P"/>
    <n v="1468349460"/>
    <n v="1466186988"/>
    <b v="0"/>
    <n v="7"/>
    <b v="0"/>
    <s v="technology/wearables"/>
    <n v="30.29"/>
    <x v="2"/>
    <x v="2"/>
    <s v="wearables"/>
  </r>
  <r>
    <n v="992"/>
    <s v="WairConditioning"/>
    <s v="The HOTTEST and COOLEST thing yet! WairConditioning... an entirely new level of comfortability!"/>
    <n v="100000"/>
    <n v="467"/>
    <n v="0"/>
    <x v="0"/>
    <s v="USD"/>
    <n v="1462655519"/>
    <n v="1457475119"/>
    <b v="0"/>
    <n v="4"/>
    <b v="0"/>
    <s v="technology/wearables"/>
    <n v="116.75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s v="USD"/>
    <n v="1478926800"/>
    <n v="1476054568"/>
    <b v="0"/>
    <n v="196"/>
    <b v="0"/>
    <s v="technology/wearables"/>
    <n v="89.6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s v="USD"/>
    <n v="1417388340"/>
    <n v="1412835530"/>
    <b v="0"/>
    <n v="11"/>
    <b v="0"/>
    <s v="technology/wearables"/>
    <n v="424.45"/>
    <x v="2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s v="USD"/>
    <n v="1417276800"/>
    <n v="1415140480"/>
    <b v="0"/>
    <n v="9"/>
    <b v="0"/>
    <s v="technology/wearables"/>
    <n v="80.67"/>
    <x v="2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0"/>
    <s v="USD"/>
    <n v="1406474820"/>
    <n v="1403902060"/>
    <b v="0"/>
    <n v="5"/>
    <b v="0"/>
    <s v="technology/wearables"/>
    <n v="13"/>
    <x v="2"/>
    <x v="2"/>
    <s v="wearables"/>
  </r>
  <r>
    <n v="997"/>
    <s v="iPhanny"/>
    <s v="The iPhanny keeps your iPhone 6 safe from bending in those dangerous pants pockets."/>
    <n v="5000"/>
    <n v="65"/>
    <n v="1"/>
    <x v="0"/>
    <s v="USD"/>
    <n v="1417145297"/>
    <n v="1414549697"/>
    <b v="0"/>
    <n v="8"/>
    <b v="0"/>
    <s v="technology/wearables"/>
    <n v="8.1300000000000008"/>
    <x v="2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5"/>
    <s v="CAD"/>
    <n v="1447909401"/>
    <n v="1444017801"/>
    <b v="0"/>
    <n v="229"/>
    <b v="0"/>
    <s v="technology/wearables"/>
    <n v="153.43"/>
    <x v="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5"/>
    <s v="CAD"/>
    <n v="1415865720"/>
    <n v="1413270690"/>
    <b v="0"/>
    <n v="40"/>
    <b v="0"/>
    <s v="technology/wearables"/>
    <n v="292.08"/>
    <x v="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D"/>
    <n v="1489537560"/>
    <n v="1484357160"/>
    <b v="0"/>
    <n v="6"/>
    <b v="0"/>
    <s v="technology/wearables"/>
    <n v="3304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P"/>
    <n v="1485796613"/>
    <n v="1481908613"/>
    <b v="0"/>
    <n v="4"/>
    <b v="0"/>
    <s v="technology/wearables"/>
    <n v="1300"/>
    <x v="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D"/>
    <n v="1450331940"/>
    <n v="1447777514"/>
    <b v="0"/>
    <n v="22"/>
    <b v="0"/>
    <s v="technology/wearables"/>
    <n v="134.55000000000001"/>
    <x v="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6"/>
    <s v="EUR"/>
    <n v="1489680061"/>
    <n v="1487091661"/>
    <b v="0"/>
    <n v="15"/>
    <b v="0"/>
    <s v="technology/wearables"/>
    <n v="214.07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D"/>
    <n v="1455814827"/>
    <n v="1453222827"/>
    <b v="0"/>
    <n v="95"/>
    <b v="0"/>
    <s v="technology/wearables"/>
    <n v="216.34"/>
    <x v="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D"/>
    <n v="1446217183"/>
    <n v="1443538783"/>
    <b v="0"/>
    <n v="161"/>
    <b v="0"/>
    <s v="technology/wearables"/>
    <n v="932.31"/>
    <x v="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D"/>
    <n v="1418368260"/>
    <n v="1417654672"/>
    <b v="0"/>
    <n v="8"/>
    <b v="0"/>
    <s v="technology/wearables"/>
    <n v="29.25"/>
    <x v="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D"/>
    <n v="1481727623"/>
    <n v="1478095223"/>
    <b v="0"/>
    <n v="76"/>
    <b v="0"/>
    <s v="technology/wearables"/>
    <n v="174.95"/>
    <x v="1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4"/>
    <s v="MXN"/>
    <n v="1482953115"/>
    <n v="1480361115"/>
    <b v="0"/>
    <n v="1"/>
    <b v="0"/>
    <s v="technology/wearables"/>
    <n v="250"/>
    <x v="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D"/>
    <n v="1466346646"/>
    <n v="1463754646"/>
    <b v="0"/>
    <n v="101"/>
    <b v="0"/>
    <s v="technology/wearables"/>
    <n v="65"/>
    <x v="1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D"/>
    <n v="1473044340"/>
    <n v="1468180462"/>
    <b v="0"/>
    <n v="4"/>
    <b v="0"/>
    <s v="technology/wearables"/>
    <n v="55"/>
    <x v="1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D"/>
    <n v="1418938395"/>
    <n v="1415050395"/>
    <b v="0"/>
    <n v="1"/>
    <b v="0"/>
    <s v="technology/wearables"/>
    <n v="75"/>
    <x v="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D"/>
    <n v="1485254052"/>
    <n v="1481366052"/>
    <b v="0"/>
    <n v="775"/>
    <b v="0"/>
    <s v="technology/wearables"/>
    <n v="1389.36"/>
    <x v="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D"/>
    <n v="1451419200"/>
    <n v="1449000056"/>
    <b v="0"/>
    <n v="90"/>
    <b v="0"/>
    <s v="technology/wearables"/>
    <n v="95.91"/>
    <x v="1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0"/>
    <s v="USD"/>
    <n v="1420070615"/>
    <n v="1415750615"/>
    <b v="0"/>
    <n v="16"/>
    <b v="0"/>
    <s v="technology/wearables"/>
    <n v="191.25"/>
    <x v="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6"/>
    <s v="CHF"/>
    <n v="1448489095"/>
    <n v="1445893495"/>
    <b v="0"/>
    <n v="6"/>
    <b v="0"/>
    <s v="technology/wearables"/>
    <n v="40"/>
    <x v="1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D"/>
    <n v="1459992856"/>
    <n v="1456108456"/>
    <b v="0"/>
    <n v="38"/>
    <b v="0"/>
    <s v="technology/wearables"/>
    <n v="74.790000000000006"/>
    <x v="1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D"/>
    <n v="1448125935"/>
    <n v="1444666335"/>
    <b v="0"/>
    <n v="355"/>
    <b v="0"/>
    <s v="technology/wearables"/>
    <n v="161.12"/>
    <x v="1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0"/>
    <s v="USD"/>
    <n v="1468496933"/>
    <n v="1465904933"/>
    <b v="0"/>
    <n v="7"/>
    <b v="0"/>
    <s v="technology/wearables"/>
    <n v="88.71"/>
    <x v="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D"/>
    <n v="1423092149"/>
    <n v="1420500149"/>
    <b v="0"/>
    <n v="400"/>
    <b v="0"/>
    <s v="technology/wearables"/>
    <n v="53.25"/>
    <x v="1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5"/>
    <s v="CAD"/>
    <n v="1433206020"/>
    <n v="1430617209"/>
    <b v="0"/>
    <n v="30"/>
    <b v="1"/>
    <s v="music/electronic music"/>
    <n v="106.2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D"/>
    <n v="1445054400"/>
    <n v="1443074571"/>
    <b v="1"/>
    <n v="478"/>
    <b v="1"/>
    <s v="music/electronic music"/>
    <n v="22.08"/>
    <x v="0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s v="USD"/>
    <n v="1431876677"/>
    <n v="1429284677"/>
    <b v="1"/>
    <n v="74"/>
    <b v="1"/>
    <s v="music/electronic music"/>
    <n v="31.05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s v="GBP"/>
    <n v="1434837861"/>
    <n v="1432245861"/>
    <b v="0"/>
    <n v="131"/>
    <b v="1"/>
    <s v="music/electronic music"/>
    <n v="36.21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1"/>
    <s v="SEK"/>
    <n v="1454248563"/>
    <n v="1451656563"/>
    <b v="1"/>
    <n v="61"/>
    <b v="1"/>
    <s v="music/electronic music"/>
    <n v="388.98"/>
    <x v="0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s v="USD"/>
    <n v="1426532437"/>
    <n v="1423944037"/>
    <b v="1"/>
    <n v="1071"/>
    <b v="1"/>
    <s v="music/electronic music"/>
    <n v="71.849999999999994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s v="GBP"/>
    <n v="1459414016"/>
    <n v="1456480016"/>
    <b v="1"/>
    <n v="122"/>
    <b v="1"/>
    <s v="music/electronic music"/>
    <n v="57.38"/>
    <x v="0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D"/>
    <n v="1414025347"/>
    <n v="1411433347"/>
    <b v="1"/>
    <n v="111"/>
    <b v="1"/>
    <s v="music/electronic music"/>
    <n v="69.67"/>
    <x v="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s v="GBP"/>
    <n v="1488830400"/>
    <n v="1484924605"/>
    <b v="1"/>
    <n v="255"/>
    <b v="1"/>
    <s v="music/electronic music"/>
    <n v="45.99"/>
    <x v="0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11"/>
    <s v="SEK"/>
    <n v="1428184740"/>
    <n v="1423501507"/>
    <b v="0"/>
    <n v="141"/>
    <b v="1"/>
    <s v="music/electronic music"/>
    <n v="79.260000000000005"/>
    <x v="0"/>
    <x v="4"/>
    <s v="electronic music"/>
  </r>
  <r>
    <n v="1030"/>
    <s v="The Gothsicles - I FEEL SICLE"/>
    <s v="Help fund the latest Gothsicles mega-album, I FEEL SICLE!"/>
    <n v="2000"/>
    <n v="6842"/>
    <n v="342"/>
    <x v="0"/>
    <s v="USD"/>
    <n v="1473680149"/>
    <n v="1472470549"/>
    <b v="0"/>
    <n v="159"/>
    <b v="1"/>
    <s v="music/electronic music"/>
    <n v="43.03"/>
    <x v="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D"/>
    <n v="1450290010"/>
    <n v="1447698010"/>
    <b v="0"/>
    <n v="99"/>
    <b v="1"/>
    <s v="music/electronic music"/>
    <n v="108.48"/>
    <x v="0"/>
    <x v="4"/>
    <s v="electronic music"/>
  </r>
  <r>
    <n v="1032"/>
    <s v="Phantom Ship / Coastal (Album Preorder)"/>
    <s v="Ideal for living rooms and open spaces."/>
    <n v="5400"/>
    <n v="5858.84"/>
    <n v="108"/>
    <x v="0"/>
    <s v="USD"/>
    <n v="1466697625"/>
    <n v="1464105625"/>
    <b v="0"/>
    <n v="96"/>
    <b v="1"/>
    <s v="music/electronic music"/>
    <n v="61.03"/>
    <x v="0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s v="GBP"/>
    <n v="1481564080"/>
    <n v="1479144880"/>
    <b v="0"/>
    <n v="27"/>
    <b v="1"/>
    <s v="music/electronic music"/>
    <n v="50.59"/>
    <x v="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D"/>
    <n v="1470369540"/>
    <n v="1467604804"/>
    <b v="0"/>
    <n v="166"/>
    <b v="1"/>
    <s v="music/electronic music"/>
    <n v="39.159999999999997"/>
    <x v="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D"/>
    <n v="1423668220"/>
    <n v="1421076220"/>
    <b v="0"/>
    <n v="76"/>
    <b v="1"/>
    <s v="music/electronic music"/>
    <n v="65.16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s v="USD"/>
    <n v="1357545600"/>
    <n v="1354790790"/>
    <b v="0"/>
    <n v="211"/>
    <b v="1"/>
    <s v="music/electronic music"/>
    <n v="23.96"/>
    <x v="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D"/>
    <n v="1431925200"/>
    <n v="1429991062"/>
    <b v="0"/>
    <n v="21"/>
    <b v="1"/>
    <s v="music/electronic music"/>
    <n v="48.62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D"/>
    <n v="1458362023"/>
    <n v="1455773623"/>
    <b v="0"/>
    <n v="61"/>
    <b v="1"/>
    <s v="music/electronic music"/>
    <n v="35.74"/>
    <x v="0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D"/>
    <n v="1481615940"/>
    <n v="1479436646"/>
    <b v="0"/>
    <n v="30"/>
    <b v="1"/>
    <s v="music/electronic music"/>
    <n v="21.37"/>
    <x v="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D"/>
    <n v="1472317209"/>
    <n v="1469725209"/>
    <b v="0"/>
    <n v="1"/>
    <b v="0"/>
    <s v="journalism/audio"/>
    <n v="250"/>
    <x v="1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0"/>
    <s v="USD"/>
    <n v="1406769992"/>
    <n v="1405041992"/>
    <b v="0"/>
    <n v="0"/>
    <b v="0"/>
    <s v="journalism/audio"/>
    <s v="N/A"/>
    <x v="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D"/>
    <n v="1410516000"/>
    <n v="1406824948"/>
    <b v="0"/>
    <n v="1"/>
    <b v="0"/>
    <s v="journalism/audio"/>
    <n v="10"/>
    <x v="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D"/>
    <n v="1432101855"/>
    <n v="1429509855"/>
    <b v="0"/>
    <n v="292"/>
    <b v="0"/>
    <s v="journalism/audio"/>
    <n v="29.24"/>
    <x v="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D"/>
    <n v="1425587220"/>
    <n v="1420668801"/>
    <b v="0"/>
    <n v="2"/>
    <b v="0"/>
    <s v="journalism/audio"/>
    <n v="3"/>
    <x v="1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0"/>
    <s v="USD"/>
    <n v="1408827550"/>
    <n v="1406235550"/>
    <b v="0"/>
    <n v="8"/>
    <b v="0"/>
    <s v="journalism/audio"/>
    <n v="33.25"/>
    <x v="1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2"/>
    <s v="EUR"/>
    <n v="1451161560"/>
    <n v="1447273560"/>
    <b v="0"/>
    <n v="0"/>
    <b v="0"/>
    <s v="journalism/audio"/>
    <s v="N/A"/>
    <x v="1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D"/>
    <n v="1415219915"/>
    <n v="1412624315"/>
    <b v="0"/>
    <n v="1"/>
    <b v="0"/>
    <s v="journalism/audio"/>
    <n v="1"/>
    <x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D"/>
    <n v="1474766189"/>
    <n v="1471310189"/>
    <b v="0"/>
    <n v="4"/>
    <b v="0"/>
    <s v="journalism/audio"/>
    <n v="53"/>
    <x v="1"/>
    <x v="5"/>
    <s v="audio"/>
  </r>
  <r>
    <n v="1049"/>
    <s v="J1 (Canceled)"/>
    <s v="------"/>
    <n v="12000"/>
    <n v="0"/>
    <n v="0"/>
    <x v="0"/>
    <s v="USD"/>
    <n v="1455272445"/>
    <n v="1452680445"/>
    <b v="0"/>
    <n v="0"/>
    <b v="0"/>
    <s v="journalism/audio"/>
    <s v="N/A"/>
    <x v="1"/>
    <x v="5"/>
    <s v="audio"/>
  </r>
  <r>
    <n v="1050"/>
    <s v="The (Secular) Barbershop Podcast (Canceled)"/>
    <s v="Secularism is on the rise and I hear you.Talk to me."/>
    <n v="2500"/>
    <n v="0"/>
    <n v="0"/>
    <x v="0"/>
    <s v="USD"/>
    <n v="1442257677"/>
    <n v="1439665677"/>
    <b v="0"/>
    <n v="0"/>
    <b v="0"/>
    <s v="journalism/audio"/>
    <s v="N/A"/>
    <x v="1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D"/>
    <n v="1409098825"/>
    <n v="1406679625"/>
    <b v="0"/>
    <n v="0"/>
    <b v="0"/>
    <s v="journalism/audio"/>
    <s v="N/A"/>
    <x v="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D"/>
    <n v="1465243740"/>
    <n v="1461438495"/>
    <b v="0"/>
    <n v="0"/>
    <b v="0"/>
    <s v="journalism/audio"/>
    <s v="N/A"/>
    <x v="1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D"/>
    <n v="1488773332"/>
    <n v="1486613332"/>
    <b v="0"/>
    <n v="1"/>
    <b v="0"/>
    <s v="journalism/audio"/>
    <n v="15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D"/>
    <n v="1407708000"/>
    <n v="1405110399"/>
    <b v="0"/>
    <n v="0"/>
    <b v="0"/>
    <s v="journalism/audio"/>
    <s v="N/A"/>
    <x v="1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D"/>
    <n v="1457394545"/>
    <n v="1454802545"/>
    <b v="0"/>
    <n v="0"/>
    <b v="0"/>
    <s v="journalism/audio"/>
    <s v="N/A"/>
    <x v="1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D"/>
    <n v="1429892177"/>
    <n v="1424711777"/>
    <b v="0"/>
    <n v="0"/>
    <b v="0"/>
    <s v="journalism/audio"/>
    <s v="N/A"/>
    <x v="1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0"/>
    <s v="USD"/>
    <n v="1480888483"/>
    <n v="1478292883"/>
    <b v="0"/>
    <n v="0"/>
    <b v="0"/>
    <s v="journalism/audio"/>
    <s v="N/A"/>
    <x v="1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D"/>
    <n v="1427328000"/>
    <n v="1423777043"/>
    <b v="0"/>
    <n v="0"/>
    <b v="0"/>
    <s v="journalism/audio"/>
    <s v="N/A"/>
    <x v="1"/>
    <x v="5"/>
    <s v="audio"/>
  </r>
  <r>
    <n v="1059"/>
    <s v="Voice Over Artist (Canceled)"/>
    <s v="Turning myself into a vocal artist."/>
    <n v="1100"/>
    <n v="0"/>
    <n v="0"/>
    <x v="0"/>
    <s v="USD"/>
    <n v="1426269456"/>
    <n v="1423681056"/>
    <b v="0"/>
    <n v="0"/>
    <b v="0"/>
    <s v="journalism/audio"/>
    <s v="N/A"/>
    <x v="1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D"/>
    <n v="1429134893"/>
    <n v="1426542893"/>
    <b v="0"/>
    <n v="1"/>
    <b v="0"/>
    <s v="journalism/audio"/>
    <n v="50"/>
    <x v="1"/>
    <x v="5"/>
    <s v="audio"/>
  </r>
  <r>
    <n v="1061"/>
    <s v="Chat Box 23 (Canceled)"/>
    <s v="T.O., Adi &amp; Mercedes discuss their point of views, women's issues &amp; Hollywood Hotties."/>
    <n v="4000"/>
    <n v="0"/>
    <n v="0"/>
    <x v="0"/>
    <s v="USD"/>
    <n v="1462150800"/>
    <n v="1456987108"/>
    <b v="0"/>
    <n v="0"/>
    <b v="0"/>
    <s v="journalism/audio"/>
    <s v="N/A"/>
    <x v="1"/>
    <x v="5"/>
    <s v="audio"/>
  </r>
  <r>
    <n v="1062"/>
    <s v="RETURNING AT A LATER DATE"/>
    <s v="SEE US ON PATREON www.badgirlartwork.com"/>
    <n v="199"/>
    <n v="190"/>
    <n v="95"/>
    <x v="0"/>
    <s v="USD"/>
    <n v="1468351341"/>
    <n v="1467746541"/>
    <b v="0"/>
    <n v="4"/>
    <b v="0"/>
    <s v="journalism/audio"/>
    <n v="47.5"/>
    <x v="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D"/>
    <n v="1472604262"/>
    <n v="1470012262"/>
    <b v="0"/>
    <n v="0"/>
    <b v="0"/>
    <s v="journalism/audio"/>
    <s v="N/A"/>
    <x v="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s v="USD"/>
    <n v="1373174903"/>
    <n v="1369286903"/>
    <b v="0"/>
    <n v="123"/>
    <b v="0"/>
    <s v="games/video games"/>
    <n v="65.67"/>
    <x v="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D"/>
    <n v="1392800922"/>
    <n v="1390381722"/>
    <b v="0"/>
    <n v="5"/>
    <b v="0"/>
    <s v="games/video games"/>
    <n v="16.2"/>
    <x v="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0"/>
    <s v="USD"/>
    <n v="1375657582"/>
    <n v="1371769582"/>
    <b v="0"/>
    <n v="148"/>
    <b v="0"/>
    <s v="games/video games"/>
    <n v="34.130000000000003"/>
    <x v="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s v="USD"/>
    <n v="1387657931"/>
    <n v="1385065931"/>
    <b v="0"/>
    <n v="10"/>
    <b v="0"/>
    <s v="games/video games"/>
    <n v="13"/>
    <x v="2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s v="USD"/>
    <n v="1460274864"/>
    <n v="1457686464"/>
    <b v="0"/>
    <n v="4"/>
    <b v="0"/>
    <s v="games/video games"/>
    <n v="11.25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0"/>
    <s v="USD"/>
    <n v="1385447459"/>
    <n v="1382679059"/>
    <b v="0"/>
    <n v="21"/>
    <b v="0"/>
    <s v="games/video games"/>
    <n v="40.479999999999997"/>
    <x v="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s v="USD"/>
    <n v="1349050622"/>
    <n v="1347322622"/>
    <b v="0"/>
    <n v="2"/>
    <b v="0"/>
    <s v="games/video games"/>
    <n v="35"/>
    <x v="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10"/>
    <s v="NOK"/>
    <n v="1447787093"/>
    <n v="1445191493"/>
    <b v="0"/>
    <n v="0"/>
    <b v="0"/>
    <s v="games/video games"/>
    <s v="N/A"/>
    <x v="2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s v="USD"/>
    <n v="1391630297"/>
    <n v="1389038297"/>
    <b v="0"/>
    <n v="4"/>
    <b v="0"/>
    <s v="games/video games"/>
    <n v="12.75"/>
    <x v="2"/>
    <x v="6"/>
    <s v="video games"/>
  </r>
  <r>
    <n v="1073"/>
    <s v="Rainbow Ball to the Iphone"/>
    <s v="We want to bring our Game Rainbow Ball to the iphone and to do that we need a little help"/>
    <n v="750"/>
    <n v="10"/>
    <n v="1"/>
    <x v="0"/>
    <s v="USD"/>
    <n v="1318806541"/>
    <n v="1316214541"/>
    <b v="0"/>
    <n v="1"/>
    <b v="0"/>
    <s v="games/video games"/>
    <n v="10"/>
    <x v="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s v="USD"/>
    <n v="1388808545"/>
    <n v="1386216545"/>
    <b v="0"/>
    <n v="30"/>
    <b v="0"/>
    <s v="games/video games"/>
    <n v="113.57"/>
    <x v="2"/>
    <x v="6"/>
    <s v="video games"/>
  </r>
  <r>
    <n v="1075"/>
    <s v="Towers Of The Apocalypse"/>
    <s v="Fully 3D, post Apocalyptic themed tower defense video game. New take on the genre."/>
    <n v="1000"/>
    <n v="45"/>
    <n v="5"/>
    <x v="0"/>
    <s v="USD"/>
    <n v="1336340516"/>
    <n v="1333748516"/>
    <b v="0"/>
    <n v="3"/>
    <b v="0"/>
    <s v="games/video games"/>
    <n v="15"/>
    <x v="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s v="USD"/>
    <n v="1410426250"/>
    <n v="1405674250"/>
    <b v="0"/>
    <n v="975"/>
    <b v="0"/>
    <s v="games/video games"/>
    <n v="48.28"/>
    <x v="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s v="USD"/>
    <n v="1452744011"/>
    <n v="1450152011"/>
    <b v="0"/>
    <n v="167"/>
    <b v="0"/>
    <s v="games/video games"/>
    <n v="43.98"/>
    <x v="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s v="USD"/>
    <n v="1311309721"/>
    <n v="1307421721"/>
    <b v="0"/>
    <n v="5"/>
    <b v="0"/>
    <s v="games/video games"/>
    <n v="9"/>
    <x v="2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2"/>
    <s v="EUR"/>
    <n v="1463232936"/>
    <n v="1461072936"/>
    <b v="0"/>
    <n v="18"/>
    <b v="0"/>
    <s v="games/video games"/>
    <n v="37.67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0"/>
    <s v="USD"/>
    <n v="1399778333"/>
    <n v="1397186333"/>
    <b v="0"/>
    <n v="98"/>
    <b v="0"/>
    <s v="games/video games"/>
    <n v="18.579999999999998"/>
    <x v="2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0"/>
    <s v="USD"/>
    <n v="1422483292"/>
    <n v="1419891292"/>
    <b v="0"/>
    <n v="4"/>
    <b v="0"/>
    <s v="games/video games"/>
    <n v="3"/>
    <x v="2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0"/>
    <s v="USD"/>
    <n v="1344635088"/>
    <n v="1342043088"/>
    <b v="0"/>
    <n v="3"/>
    <b v="0"/>
    <s v="games/video games"/>
    <n v="18.670000000000002"/>
    <x v="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5"/>
    <s v="CAD"/>
    <n v="1406994583"/>
    <n v="1401810583"/>
    <b v="0"/>
    <n v="1"/>
    <b v="0"/>
    <s v="games/video games"/>
    <n v="410"/>
    <x v="2"/>
    <x v="6"/>
    <s v="video games"/>
  </r>
  <r>
    <n v="1084"/>
    <s v="My own channel"/>
    <s v="I want to start my own channel for gaming"/>
    <n v="550"/>
    <n v="0"/>
    <n v="0"/>
    <x v="0"/>
    <s v="USD"/>
    <n v="1407534804"/>
    <n v="1404942804"/>
    <b v="0"/>
    <n v="0"/>
    <b v="0"/>
    <s v="games/video games"/>
    <s v="N/A"/>
    <x v="2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5"/>
    <s v="CAD"/>
    <n v="1457967975"/>
    <n v="1455379575"/>
    <b v="0"/>
    <n v="9"/>
    <b v="0"/>
    <s v="games/video games"/>
    <n v="114"/>
    <x v="2"/>
    <x v="6"/>
    <s v="video games"/>
  </r>
  <r>
    <n v="1086"/>
    <s v="Cyber Universe Online"/>
    <s v="Humanity's future in the Galaxy"/>
    <n v="18000"/>
    <n v="15"/>
    <n v="0"/>
    <x v="0"/>
    <s v="USD"/>
    <n v="1408913291"/>
    <n v="1406321291"/>
    <b v="0"/>
    <n v="2"/>
    <b v="0"/>
    <s v="games/video games"/>
    <n v="7.5"/>
    <x v="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0"/>
    <s v="USD"/>
    <n v="1402852087"/>
    <n v="1400260087"/>
    <b v="0"/>
    <n v="0"/>
    <b v="0"/>
    <s v="games/video games"/>
    <s v="N/A"/>
    <x v="2"/>
    <x v="6"/>
    <s v="video games"/>
  </r>
  <r>
    <n v="1088"/>
    <s v="Still Alive"/>
    <s v="A fresh twist on survival games. Intense, high-stakes 30 minute rounds for up to 10 players."/>
    <n v="45000"/>
    <n v="6382.34"/>
    <n v="14"/>
    <x v="0"/>
    <s v="USD"/>
    <n v="1398366667"/>
    <n v="1395774667"/>
    <b v="0"/>
    <n v="147"/>
    <b v="0"/>
    <s v="games/video games"/>
    <n v="43.42"/>
    <x v="2"/>
    <x v="6"/>
    <s v="video games"/>
  </r>
  <r>
    <n v="1089"/>
    <s v="Farabel"/>
    <s v="Farabel is a single player turn-based fantasy strategy game for Mac/PC/Linux"/>
    <n v="15000"/>
    <n v="1174"/>
    <n v="8"/>
    <x v="6"/>
    <s v="EUR"/>
    <n v="1435293175"/>
    <n v="1432701175"/>
    <b v="0"/>
    <n v="49"/>
    <b v="0"/>
    <s v="games/video games"/>
    <n v="23.96"/>
    <x v="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D"/>
    <n v="1432873653"/>
    <n v="1430281653"/>
    <b v="0"/>
    <n v="1"/>
    <b v="0"/>
    <s v="games/video games"/>
    <n v="5"/>
    <x v="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P"/>
    <n v="1460313672"/>
    <n v="1457725272"/>
    <b v="0"/>
    <n v="2"/>
    <b v="0"/>
    <s v="games/video games"/>
    <n v="12.5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s v="USD"/>
    <n v="1357432638"/>
    <n v="1354840638"/>
    <b v="0"/>
    <n v="7"/>
    <b v="0"/>
    <s v="games/video games"/>
    <n v="3"/>
    <x v="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5"/>
    <s v="CAD"/>
    <n v="1455232937"/>
    <n v="1453936937"/>
    <b v="0"/>
    <n v="4"/>
    <b v="0"/>
    <s v="games/video games"/>
    <n v="10.56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s v="USD"/>
    <n v="1318180033"/>
    <n v="1315588033"/>
    <b v="0"/>
    <n v="27"/>
    <b v="0"/>
    <s v="games/video games"/>
    <n v="122"/>
    <x v="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0"/>
    <s v="USD"/>
    <n v="1377867220"/>
    <n v="1375275220"/>
    <b v="0"/>
    <n v="94"/>
    <b v="0"/>
    <s v="games/video games"/>
    <n v="267.81"/>
    <x v="2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s v="USD"/>
    <n v="1412393400"/>
    <n v="1409747154"/>
    <b v="0"/>
    <n v="29"/>
    <b v="0"/>
    <s v="games/video games"/>
    <n v="74.209999999999994"/>
    <x v="2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0"/>
    <s v="USD"/>
    <n v="1393786877"/>
    <n v="1390330877"/>
    <b v="0"/>
    <n v="7"/>
    <b v="0"/>
    <s v="games/video games"/>
    <n v="6.71"/>
    <x v="2"/>
    <x v="6"/>
    <s v="video games"/>
  </r>
  <r>
    <n v="1098"/>
    <s v="Kick, Punch... Fireball"/>
    <s v="Kick, Punch... Fireball is an FPS type arena game set inside the fantasy world."/>
    <n v="25000"/>
    <n v="1803"/>
    <n v="7"/>
    <x v="0"/>
    <s v="USD"/>
    <n v="1397413095"/>
    <n v="1394821095"/>
    <b v="0"/>
    <n v="22"/>
    <b v="0"/>
    <s v="games/video games"/>
    <n v="81.95"/>
    <x v="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P"/>
    <n v="1431547468"/>
    <n v="1428955468"/>
    <b v="0"/>
    <n v="1"/>
    <b v="0"/>
    <s v="games/video games"/>
    <n v="25"/>
    <x v="2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12"/>
    <s v="EUR"/>
    <n v="1455417571"/>
    <n v="1452825571"/>
    <b v="0"/>
    <n v="10"/>
    <b v="0"/>
    <s v="games/video games"/>
    <n v="10"/>
    <x v="2"/>
    <x v="6"/>
    <s v="video games"/>
  </r>
  <r>
    <n v="1101"/>
    <s v="Strain Wars"/>
    <s v="Different strains of marijuana leafs battling to the death to see which one is the top strain."/>
    <n v="100000"/>
    <n v="41"/>
    <n v="0"/>
    <x v="0"/>
    <s v="USD"/>
    <n v="1468519920"/>
    <n v="1466188338"/>
    <b v="0"/>
    <n v="6"/>
    <b v="0"/>
    <s v="games/video games"/>
    <n v="6.83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0"/>
    <s v="USD"/>
    <n v="1386568740"/>
    <n v="1383095125"/>
    <b v="0"/>
    <n v="24"/>
    <b v="0"/>
    <s v="games/video games"/>
    <n v="17.71"/>
    <x v="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0"/>
    <s v="USD"/>
    <n v="1466227190"/>
    <n v="1461043190"/>
    <b v="0"/>
    <n v="15"/>
    <b v="0"/>
    <s v="games/video games"/>
    <n v="16.2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P"/>
    <n v="1402480221"/>
    <n v="1399888221"/>
    <b v="0"/>
    <n v="37"/>
    <b v="0"/>
    <s v="games/video games"/>
    <n v="80.3"/>
    <x v="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s v="USD"/>
    <n v="1395627327"/>
    <n v="1393038927"/>
    <b v="0"/>
    <n v="20"/>
    <b v="0"/>
    <s v="games/video games"/>
    <n v="71.55"/>
    <x v="2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0"/>
    <s v="USD"/>
    <n v="1333557975"/>
    <n v="1330969575"/>
    <b v="0"/>
    <n v="7"/>
    <b v="0"/>
    <s v="games/video games"/>
    <n v="23.57"/>
    <x v="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s v="USD"/>
    <n v="1406148024"/>
    <n v="1403556024"/>
    <b v="0"/>
    <n v="0"/>
    <b v="0"/>
    <s v="games/video games"/>
    <s v="N/A"/>
    <x v="2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s v="USD"/>
    <n v="1334326635"/>
    <n v="1329146235"/>
    <b v="0"/>
    <n v="21"/>
    <b v="0"/>
    <s v="games/video games"/>
    <n v="34.880000000000003"/>
    <x v="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s v="USD"/>
    <n v="1479495790"/>
    <n v="1476900190"/>
    <b v="0"/>
    <n v="3"/>
    <b v="0"/>
    <s v="games/video games"/>
    <n v="15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s v="USD"/>
    <n v="1354919022"/>
    <n v="1352327022"/>
    <b v="0"/>
    <n v="11"/>
    <b v="0"/>
    <s v="games/video games"/>
    <n v="23.18"/>
    <x v="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s v="USD"/>
    <n v="1452228790"/>
    <n v="1449636790"/>
    <b v="0"/>
    <n v="1"/>
    <b v="0"/>
    <s v="games/video games"/>
    <n v="1"/>
    <x v="2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s v="USD"/>
    <n v="1421656200"/>
    <n v="1416507211"/>
    <b v="0"/>
    <n v="312"/>
    <b v="0"/>
    <s v="games/video games"/>
    <n v="100.23"/>
    <x v="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P"/>
    <n v="1408058820"/>
    <n v="1405466820"/>
    <b v="0"/>
    <n v="1"/>
    <b v="0"/>
    <s v="games/video games"/>
    <n v="5"/>
    <x v="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P"/>
    <n v="1381306687"/>
    <n v="1378714687"/>
    <b v="0"/>
    <n v="3"/>
    <b v="0"/>
    <s v="games/video games"/>
    <n v="3.33"/>
    <x v="2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s v="USD"/>
    <n v="1459352495"/>
    <n v="1456764095"/>
    <b v="0"/>
    <n v="4"/>
    <b v="0"/>
    <s v="games/video games"/>
    <n v="13.25"/>
    <x v="2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0"/>
    <s v="USD"/>
    <n v="1339273208"/>
    <n v="1334089208"/>
    <b v="0"/>
    <n v="10"/>
    <b v="0"/>
    <s v="games/video games"/>
    <n v="17.850000000000001"/>
    <x v="2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12"/>
    <s v="EUR"/>
    <n v="1451053313"/>
    <n v="1448461313"/>
    <b v="0"/>
    <n v="8"/>
    <b v="0"/>
    <s v="games/video games"/>
    <n v="10.38"/>
    <x v="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D"/>
    <n v="1396666779"/>
    <n v="1394078379"/>
    <b v="0"/>
    <n v="3"/>
    <b v="0"/>
    <s v="games/video games"/>
    <n v="36.33"/>
    <x v="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s v="USD"/>
    <n v="1396810864"/>
    <n v="1395687664"/>
    <b v="0"/>
    <n v="1"/>
    <b v="0"/>
    <s v="games/video games"/>
    <n v="5"/>
    <x v="2"/>
    <x v="6"/>
    <s v="video games"/>
  </r>
  <r>
    <n v="1120"/>
    <s v="PlanEt Ninjahwah"/>
    <s v="Planet Ninjahwah is a highly anticipated futuristic action adventure game that will blow your mind!!"/>
    <n v="25000"/>
    <n v="0"/>
    <n v="0"/>
    <x v="0"/>
    <s v="USD"/>
    <n v="1319835400"/>
    <n v="1315947400"/>
    <b v="0"/>
    <n v="0"/>
    <b v="0"/>
    <s v="games/video games"/>
    <s v="N/A"/>
    <x v="2"/>
    <x v="6"/>
    <s v="video games"/>
  </r>
  <r>
    <n v="1121"/>
    <s v="Pwincess"/>
    <s v="An action packed, side scrolling, platform jumping, laser shooting ADVENTURE that will be fun for everyone."/>
    <n v="250000"/>
    <n v="29"/>
    <n v="0"/>
    <x v="0"/>
    <s v="USD"/>
    <n v="1457904316"/>
    <n v="1455315916"/>
    <b v="0"/>
    <n v="5"/>
    <b v="0"/>
    <s v="games/video games"/>
    <n v="5.8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P"/>
    <n v="1369932825"/>
    <n v="1368723225"/>
    <b v="0"/>
    <n v="0"/>
    <b v="0"/>
    <s v="games/video games"/>
    <s v="N/A"/>
    <x v="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0"/>
    <s v="USD"/>
    <n v="1397910848"/>
    <n v="1395318848"/>
    <b v="0"/>
    <n v="3"/>
    <b v="0"/>
    <s v="games/video games"/>
    <n v="3.67"/>
    <x v="2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s v="USD"/>
    <n v="1430409651"/>
    <n v="1427817651"/>
    <b v="0"/>
    <n v="7"/>
    <b v="0"/>
    <s v="games/mobile games"/>
    <n v="60.71"/>
    <x v="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P"/>
    <n v="1443193130"/>
    <n v="1438009130"/>
    <b v="0"/>
    <n v="0"/>
    <b v="0"/>
    <s v="games/mobile games"/>
    <s v="N/A"/>
    <x v="2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0"/>
    <s v="USD"/>
    <n v="1468482694"/>
    <n v="1465890694"/>
    <b v="0"/>
    <n v="2"/>
    <b v="0"/>
    <s v="games/mobile games"/>
    <n v="5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s v="USD"/>
    <n v="1416000600"/>
    <n v="1413318600"/>
    <b v="0"/>
    <n v="23"/>
    <b v="0"/>
    <s v="games/mobile games"/>
    <n v="25.43"/>
    <x v="2"/>
    <x v="6"/>
    <s v="mobile games"/>
  </r>
  <r>
    <n v="1128"/>
    <s v="Flying Turds"/>
    <s v="#havingfunFTW"/>
    <n v="1000"/>
    <n v="1"/>
    <n v="0"/>
    <x v="1"/>
    <s v="GBP"/>
    <n v="1407425717"/>
    <n v="1404833717"/>
    <b v="0"/>
    <n v="1"/>
    <b v="0"/>
    <s v="games/mobile games"/>
    <n v="1"/>
    <x v="2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0"/>
    <s v="USD"/>
    <n v="1465107693"/>
    <n v="1462515693"/>
    <b v="0"/>
    <n v="2"/>
    <b v="0"/>
    <s v="games/mobile games"/>
    <n v="10.5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s v="USD"/>
    <n v="1416963300"/>
    <n v="1411775700"/>
    <b v="0"/>
    <n v="3"/>
    <b v="0"/>
    <s v="games/mobile games"/>
    <n v="3.67"/>
    <x v="2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D"/>
    <n v="1450993668"/>
    <n v="1448401668"/>
    <b v="0"/>
    <n v="0"/>
    <b v="0"/>
    <s v="games/mobile games"/>
    <s v="N/A"/>
    <x v="2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5"/>
    <s v="CAD"/>
    <n v="1483238771"/>
    <n v="1480646771"/>
    <b v="0"/>
    <n v="13"/>
    <b v="0"/>
    <s v="games/mobile games"/>
    <n v="110.6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1"/>
    <s v="GBP"/>
    <n v="1406799981"/>
    <n v="1404207981"/>
    <b v="0"/>
    <n v="1"/>
    <b v="0"/>
    <s v="games/mobile games"/>
    <n v="20"/>
    <x v="2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s v="AUD"/>
    <n v="1417235580"/>
    <n v="1416034228"/>
    <b v="0"/>
    <n v="1"/>
    <b v="0"/>
    <s v="games/mobile games"/>
    <n v="1"/>
    <x v="2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12"/>
    <s v="EUR"/>
    <n v="1470527094"/>
    <n v="1467935094"/>
    <b v="0"/>
    <n v="1"/>
    <b v="0"/>
    <s v="games/mobile games"/>
    <n v="50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6"/>
    <s v="EUR"/>
    <n v="1450541229"/>
    <n v="1447949229"/>
    <b v="0"/>
    <n v="6"/>
    <b v="0"/>
    <s v="games/mobile games"/>
    <n v="45"/>
    <x v="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s v="USD"/>
    <n v="1461440421"/>
    <n v="1458848421"/>
    <b v="0"/>
    <n v="39"/>
    <b v="0"/>
    <s v="games/mobile games"/>
    <n v="253.21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s v="USD"/>
    <n v="1485035131"/>
    <n v="1483307131"/>
    <b v="0"/>
    <n v="4"/>
    <b v="0"/>
    <s v="games/mobile games"/>
    <n v="31.25"/>
    <x v="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0"/>
    <s v="USD"/>
    <n v="1420100426"/>
    <n v="1417508426"/>
    <b v="0"/>
    <n v="1"/>
    <b v="0"/>
    <s v="games/mobile games"/>
    <n v="5"/>
    <x v="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P"/>
    <n v="1438859121"/>
    <n v="1436267121"/>
    <b v="0"/>
    <n v="0"/>
    <b v="0"/>
    <s v="games/mobile games"/>
    <s v="N/A"/>
    <x v="2"/>
    <x v="6"/>
    <s v="mobile games"/>
  </r>
  <r>
    <n v="1141"/>
    <s v="Arena Z - Zombie Survival"/>
    <s v="I think this will be a great game!"/>
    <n v="500"/>
    <n v="0"/>
    <n v="0"/>
    <x v="12"/>
    <s v="EUR"/>
    <n v="1436460450"/>
    <n v="1433868450"/>
    <b v="0"/>
    <n v="0"/>
    <b v="0"/>
    <s v="games/mobile games"/>
    <s v="N/A"/>
    <x v="2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s v="USD"/>
    <n v="1424131727"/>
    <n v="1421539727"/>
    <b v="0"/>
    <n v="0"/>
    <b v="0"/>
    <s v="games/mobile games"/>
    <s v="N/A"/>
    <x v="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s v="USD"/>
    <n v="1450327126"/>
    <n v="1447735126"/>
    <b v="0"/>
    <n v="8"/>
    <b v="0"/>
    <s v="games/mobile games"/>
    <n v="23.25"/>
    <x v="2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s v="USD"/>
    <n v="1430281320"/>
    <n v="1427689320"/>
    <b v="0"/>
    <n v="0"/>
    <b v="0"/>
    <s v="food/food trucks"/>
    <s v="N/A"/>
    <x v="2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0"/>
    <s v="USD"/>
    <n v="1412272592"/>
    <n v="1407088592"/>
    <b v="0"/>
    <n v="1"/>
    <b v="0"/>
    <s v="food/food trucks"/>
    <n v="100"/>
    <x v="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s v="USD"/>
    <n v="1399071173"/>
    <n v="1395787973"/>
    <b v="0"/>
    <n v="12"/>
    <b v="0"/>
    <s v="food/food trucks"/>
    <n v="44.17"/>
    <x v="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5"/>
    <s v="CAD"/>
    <n v="1413760783"/>
    <n v="1408576783"/>
    <b v="0"/>
    <n v="0"/>
    <b v="0"/>
    <s v="food/food trucks"/>
    <s v="N/A"/>
    <x v="2"/>
    <x v="7"/>
    <s v="food trucks"/>
  </r>
  <r>
    <n v="1148"/>
    <s v="Warren's / Adilyn's Rollin' Bistro"/>
    <s v="New local (Louisville, KY.) food truck with a refreshing spin on rolling kitchens."/>
    <n v="15000"/>
    <n v="73"/>
    <n v="0"/>
    <x v="0"/>
    <s v="USD"/>
    <n v="1480568781"/>
    <n v="1477973181"/>
    <b v="0"/>
    <n v="3"/>
    <b v="0"/>
    <s v="food/food trucks"/>
    <n v="24.33"/>
    <x v="2"/>
    <x v="7"/>
    <s v="food trucks"/>
  </r>
  <r>
    <n v="1149"/>
    <s v="The Floridian Food Truck"/>
    <s v="Bringing culturally diverse Floridian cuisine to the people!"/>
    <n v="50000"/>
    <n v="75"/>
    <n v="0"/>
    <x v="0"/>
    <s v="USD"/>
    <n v="1466096566"/>
    <n v="1463504566"/>
    <b v="0"/>
    <n v="2"/>
    <b v="0"/>
    <s v="food/food trucks"/>
    <n v="37.5"/>
    <x v="2"/>
    <x v="7"/>
    <s v="food trucks"/>
  </r>
  <r>
    <n v="1150"/>
    <s v="Chef Po's Food Truck"/>
    <s v="Bringing delicious authentic and fusion Taiwanese Food to the West Coast."/>
    <n v="2500"/>
    <n v="252"/>
    <n v="10"/>
    <x v="0"/>
    <s v="USD"/>
    <n v="1452293675"/>
    <n v="1447109675"/>
    <b v="0"/>
    <n v="6"/>
    <b v="0"/>
    <s v="food/food trucks"/>
    <n v="42"/>
    <x v="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s v="USD"/>
    <n v="1441592863"/>
    <n v="1439000863"/>
    <b v="0"/>
    <n v="0"/>
    <b v="0"/>
    <s v="food/food trucks"/>
    <s v="N/A"/>
    <x v="2"/>
    <x v="7"/>
    <s v="food trucks"/>
  </r>
  <r>
    <n v="1152"/>
    <s v="Peruvian King Food Truck"/>
    <s v="Peruvian food truck with an LA twist."/>
    <n v="16000"/>
    <n v="911"/>
    <n v="6"/>
    <x v="0"/>
    <s v="USD"/>
    <n v="1431709312"/>
    <n v="1429117312"/>
    <b v="0"/>
    <n v="15"/>
    <b v="0"/>
    <s v="food/food trucks"/>
    <n v="60.73"/>
    <x v="2"/>
    <x v="7"/>
    <s v="food trucks"/>
  </r>
  <r>
    <n v="1153"/>
    <s v="The Cold Spot Mobile Trailer"/>
    <s v="A mobile concession trailer for snow cones, ice cream, smoothies and more"/>
    <n v="8000"/>
    <n v="50"/>
    <n v="1"/>
    <x v="0"/>
    <s v="USD"/>
    <n v="1434647305"/>
    <n v="1432055305"/>
    <b v="0"/>
    <n v="1"/>
    <b v="0"/>
    <s v="food/food trucks"/>
    <n v="50"/>
    <x v="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0"/>
    <s v="USD"/>
    <n v="1441507006"/>
    <n v="1438915006"/>
    <b v="0"/>
    <n v="3"/>
    <b v="0"/>
    <s v="food/food trucks"/>
    <n v="108.33"/>
    <x v="2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s v="USD"/>
    <n v="1408040408"/>
    <n v="1405448408"/>
    <b v="0"/>
    <n v="8"/>
    <b v="0"/>
    <s v="food/food trucks"/>
    <n v="23.5"/>
    <x v="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0"/>
    <s v="USD"/>
    <n v="1424742162"/>
    <n v="1422150162"/>
    <b v="0"/>
    <n v="0"/>
    <b v="0"/>
    <s v="food/food trucks"/>
    <s v="N/A"/>
    <x v="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s v="USD"/>
    <n v="1417795480"/>
    <n v="1412607880"/>
    <b v="0"/>
    <n v="3"/>
    <b v="0"/>
    <s v="food/food trucks"/>
    <n v="50.33"/>
    <x v="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s v="USD"/>
    <n v="1418091128"/>
    <n v="1415499128"/>
    <b v="0"/>
    <n v="3"/>
    <b v="0"/>
    <s v="food/food trucks"/>
    <n v="11.67"/>
    <x v="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0"/>
    <s v="USD"/>
    <n v="1435679100"/>
    <n v="1433006765"/>
    <b v="0"/>
    <n v="0"/>
    <b v="0"/>
    <s v="food/food trucks"/>
    <s v="N/A"/>
    <x v="2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s v="USD"/>
    <n v="1427510586"/>
    <n v="1424922186"/>
    <b v="0"/>
    <n v="19"/>
    <b v="0"/>
    <s v="food/food trucks"/>
    <n v="60.79"/>
    <x v="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s v="USD"/>
    <n v="1432047989"/>
    <n v="1430233589"/>
    <b v="0"/>
    <n v="0"/>
    <b v="0"/>
    <s v="food/food trucks"/>
    <s v="N/A"/>
    <x v="2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s v="USD"/>
    <n v="1411662264"/>
    <n v="1408983864"/>
    <b v="0"/>
    <n v="2"/>
    <b v="0"/>
    <s v="food/food trucks"/>
    <n v="17.5"/>
    <x v="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s v="USD"/>
    <n v="1407604920"/>
    <n v="1405012920"/>
    <b v="0"/>
    <n v="0"/>
    <b v="0"/>
    <s v="food/food trucks"/>
    <s v="N/A"/>
    <x v="2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s v="USD"/>
    <n v="1466270582"/>
    <n v="1463678582"/>
    <b v="0"/>
    <n v="0"/>
    <b v="0"/>
    <s v="food/food trucks"/>
    <s v="N/A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s v="USD"/>
    <n v="1404623330"/>
    <n v="1401685730"/>
    <b v="0"/>
    <n v="25"/>
    <b v="0"/>
    <s v="food/food trucks"/>
    <n v="82.82"/>
    <x v="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s v="USD"/>
    <n v="1435291200"/>
    <n v="1432640342"/>
    <b v="0"/>
    <n v="8"/>
    <b v="0"/>
    <s v="food/food trucks"/>
    <n v="358.88"/>
    <x v="2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0"/>
    <s v="USD"/>
    <n v="1410543495"/>
    <n v="1407865095"/>
    <b v="0"/>
    <n v="16"/>
    <b v="0"/>
    <s v="food/food trucks"/>
    <n v="61.19"/>
    <x v="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0"/>
    <s v="USD"/>
    <n v="1474507065"/>
    <n v="1471915065"/>
    <b v="0"/>
    <n v="3"/>
    <b v="0"/>
    <s v="food/food trucks"/>
    <n v="340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s v="USD"/>
    <n v="1424593763"/>
    <n v="1422001763"/>
    <b v="0"/>
    <n v="3"/>
    <b v="0"/>
    <s v="food/food trucks"/>
    <n v="5.67"/>
    <x v="2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P"/>
    <n v="1433021171"/>
    <n v="1430429171"/>
    <b v="0"/>
    <n v="2"/>
    <b v="0"/>
    <s v="food/food trucks"/>
    <n v="50"/>
    <x v="2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0"/>
    <s v="USD"/>
    <n v="1415909927"/>
    <n v="1414351127"/>
    <b v="0"/>
    <n v="1"/>
    <b v="0"/>
    <s v="food/food trucks"/>
    <n v="25"/>
    <x v="2"/>
    <x v="7"/>
    <s v="food trucks"/>
  </r>
  <r>
    <n v="1172"/>
    <s v="let your dayz take you to the dogs."/>
    <s v="Bringing YOUR favorite dog recipes to the streets."/>
    <n v="9000"/>
    <n v="0"/>
    <n v="0"/>
    <x v="0"/>
    <s v="USD"/>
    <n v="1408551752"/>
    <n v="1405959752"/>
    <b v="0"/>
    <n v="0"/>
    <b v="0"/>
    <s v="food/food trucks"/>
    <s v="N/A"/>
    <x v="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s v="USD"/>
    <n v="1438576057"/>
    <n v="1435552057"/>
    <b v="0"/>
    <n v="1"/>
    <b v="0"/>
    <s v="food/food trucks"/>
    <n v="30"/>
    <x v="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0"/>
    <s v="USD"/>
    <n v="1462738327"/>
    <n v="1460146327"/>
    <b v="0"/>
    <n v="19"/>
    <b v="0"/>
    <s v="food/food trucks"/>
    <n v="46.63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s v="USD"/>
    <n v="1436981339"/>
    <n v="1434389339"/>
    <b v="0"/>
    <n v="9"/>
    <b v="0"/>
    <s v="food/food trucks"/>
    <n v="65"/>
    <x v="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D"/>
    <n v="1488805200"/>
    <n v="1484094498"/>
    <b v="0"/>
    <n v="1"/>
    <b v="0"/>
    <s v="food/food trucks"/>
    <n v="10"/>
    <x v="2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P"/>
    <n v="1413388296"/>
    <n v="1410796296"/>
    <b v="0"/>
    <n v="0"/>
    <b v="0"/>
    <s v="food/food trucks"/>
    <s v="N/A"/>
    <x v="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s v="USD"/>
    <n v="1408225452"/>
    <n v="1405633452"/>
    <b v="0"/>
    <n v="1"/>
    <b v="0"/>
    <s v="food/food trucks"/>
    <n v="5"/>
    <x v="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5"/>
    <s v="CAD"/>
    <n v="1446052627"/>
    <n v="1443460627"/>
    <b v="0"/>
    <n v="5"/>
    <b v="0"/>
    <s v="food/food trucks"/>
    <n v="640"/>
    <x v="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s v="USD"/>
    <n v="1403983314"/>
    <n v="1400786514"/>
    <b v="0"/>
    <n v="85"/>
    <b v="0"/>
    <s v="food/food trucks"/>
    <n v="69.12"/>
    <x v="2"/>
    <x v="7"/>
    <s v="food trucks"/>
  </r>
  <r>
    <n v="1181"/>
    <s v="Gringo Loco Tacos Food Truck"/>
    <s v="Bringing the best tacos to the streets of Chicago!"/>
    <n v="50000"/>
    <n v="4"/>
    <n v="0"/>
    <x v="0"/>
    <s v="USD"/>
    <n v="1425197321"/>
    <n v="1422605321"/>
    <b v="0"/>
    <n v="3"/>
    <b v="0"/>
    <s v="food/food trucks"/>
    <n v="1.33"/>
    <x v="2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s v="USD"/>
    <n v="1484239320"/>
    <n v="1482609088"/>
    <b v="0"/>
    <n v="4"/>
    <b v="0"/>
    <s v="food/food trucks"/>
    <n v="10.5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s v="USD"/>
    <n v="1478059140"/>
    <n v="1476391223"/>
    <b v="0"/>
    <n v="3"/>
    <b v="0"/>
    <s v="food/food trucks"/>
    <n v="33.3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s v="GBP"/>
    <n v="1486391011"/>
    <n v="1483712611"/>
    <b v="0"/>
    <n v="375"/>
    <b v="1"/>
    <s v="photography/photobooks"/>
    <n v="61.56"/>
    <x v="0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D"/>
    <n v="1433736000"/>
    <n v="1430945149"/>
    <b v="0"/>
    <n v="111"/>
    <b v="1"/>
    <s v="photography/photobooks"/>
    <n v="118.74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s v="GBP"/>
    <n v="1433198520"/>
    <n v="1430340195"/>
    <b v="0"/>
    <n v="123"/>
    <b v="1"/>
    <s v="photography/photobooks"/>
    <n v="65.08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D"/>
    <n v="1431885600"/>
    <n v="1429133323"/>
    <b v="0"/>
    <n v="70"/>
    <b v="1"/>
    <s v="photography/photobooks"/>
    <n v="130.16"/>
    <x v="0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5"/>
    <s v="CAD"/>
    <n v="1482943740"/>
    <n v="1481129340"/>
    <b v="0"/>
    <n v="85"/>
    <b v="1"/>
    <s v="photography/photobooks"/>
    <n v="37.78"/>
    <x v="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D"/>
    <n v="1467242995"/>
    <n v="1465428595"/>
    <b v="0"/>
    <n v="86"/>
    <b v="1"/>
    <s v="photography/photobooks"/>
    <n v="112.79"/>
    <x v="0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D"/>
    <n v="1409500725"/>
    <n v="1406908725"/>
    <b v="0"/>
    <n v="13"/>
    <b v="1"/>
    <s v="photography/photobooks"/>
    <n v="51.92"/>
    <x v="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D"/>
    <n v="1458480560"/>
    <n v="1455892160"/>
    <b v="0"/>
    <n v="33"/>
    <b v="1"/>
    <s v="photography/photobooks"/>
    <n v="89.24"/>
    <x v="0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1"/>
    <s v="GBP"/>
    <n v="1486814978"/>
    <n v="1484222978"/>
    <b v="0"/>
    <n v="15"/>
    <b v="1"/>
    <s v="photography/photobooks"/>
    <n v="19.329999999999998"/>
    <x v="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D"/>
    <n v="1460223453"/>
    <n v="1455043053"/>
    <b v="0"/>
    <n v="273"/>
    <b v="1"/>
    <s v="photography/photobooks"/>
    <n v="79.97"/>
    <x v="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7"/>
    <s v="EUR"/>
    <n v="1428493379"/>
    <n v="1425901379"/>
    <b v="0"/>
    <n v="714"/>
    <b v="1"/>
    <s v="photography/photobooks"/>
    <n v="56.41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3"/>
    <s v="EUR"/>
    <n v="1450602000"/>
    <n v="1445415653"/>
    <b v="0"/>
    <n v="170"/>
    <b v="1"/>
    <s v="photography/photobooks"/>
    <n v="79.41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1"/>
    <s v="GBP"/>
    <n v="1450467539"/>
    <n v="1447875539"/>
    <b v="0"/>
    <n v="512"/>
    <b v="1"/>
    <s v="photography/photobooks"/>
    <n v="76.44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D"/>
    <n v="1465797540"/>
    <n v="1463155034"/>
    <b v="0"/>
    <n v="314"/>
    <b v="1"/>
    <s v="photography/photobooks"/>
    <n v="121"/>
    <x v="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D"/>
    <n v="1451530800"/>
    <n v="1448463086"/>
    <b v="0"/>
    <n v="167"/>
    <b v="1"/>
    <s v="photography/photobooks"/>
    <n v="54.62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s v="GBP"/>
    <n v="1436380200"/>
    <n v="1433615400"/>
    <b v="0"/>
    <n v="9"/>
    <b v="1"/>
    <s v="photography/photobooks"/>
    <n v="299.22000000000003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D"/>
    <n v="1429183656"/>
    <n v="1427369256"/>
    <b v="0"/>
    <n v="103"/>
    <b v="1"/>
    <s v="photography/photobooks"/>
    <n v="58.53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s v="GBP"/>
    <n v="1468593246"/>
    <n v="1466001246"/>
    <b v="0"/>
    <n v="111"/>
    <b v="1"/>
    <s v="photography/photobooks"/>
    <n v="55.37"/>
    <x v="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s v="AUD"/>
    <n v="1435388154"/>
    <n v="1432796154"/>
    <b v="0"/>
    <n v="271"/>
    <b v="1"/>
    <s v="photography/photobooks"/>
    <n v="183.8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D"/>
    <n v="1433083527"/>
    <n v="1430491527"/>
    <b v="0"/>
    <n v="101"/>
    <b v="1"/>
    <s v="photography/photobooks"/>
    <n v="165.35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D"/>
    <n v="1449205200"/>
    <n v="1445363833"/>
    <b v="0"/>
    <n v="57"/>
    <b v="1"/>
    <s v="photography/photobooks"/>
    <n v="234.79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2"/>
    <s v="EUR"/>
    <n v="1434197351"/>
    <n v="1431605351"/>
    <b v="0"/>
    <n v="62"/>
    <b v="1"/>
    <s v="photography/photobooks"/>
    <n v="211.48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5"/>
    <s v="EUR"/>
    <n v="1489238940"/>
    <n v="1486406253"/>
    <b v="0"/>
    <n v="32"/>
    <b v="1"/>
    <s v="photography/photobooks"/>
    <n v="32.340000000000003"/>
    <x v="0"/>
    <x v="8"/>
    <s v="photobooks"/>
  </r>
  <r>
    <n v="1207"/>
    <s v="ITALIANA"/>
    <s v="A humanistic photo book about ancestral &amp; post-modern Italy."/>
    <n v="16700"/>
    <n v="17396"/>
    <n v="104"/>
    <x v="13"/>
    <s v="EUR"/>
    <n v="1459418400"/>
    <n v="1456827573"/>
    <b v="0"/>
    <n v="141"/>
    <b v="1"/>
    <s v="photography/photobooks"/>
    <n v="123.38"/>
    <x v="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D"/>
    <n v="1458835264"/>
    <n v="1456246864"/>
    <b v="0"/>
    <n v="75"/>
    <b v="1"/>
    <s v="photography/photobooks"/>
    <n v="207.07"/>
    <x v="0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D"/>
    <n v="1488053905"/>
    <n v="1485461905"/>
    <b v="0"/>
    <n v="46"/>
    <b v="1"/>
    <s v="photography/photobooks"/>
    <n v="138.26"/>
    <x v="0"/>
    <x v="8"/>
    <s v="photobooks"/>
  </r>
  <r>
    <n v="1210"/>
    <s v="Det Andra GÃ¶teborg"/>
    <s v="En fotobok om livet i det enda andra GÃ¶teborg i vÃ¤rlden"/>
    <n v="20000"/>
    <n v="50863"/>
    <n v="254"/>
    <x v="11"/>
    <s v="SEK"/>
    <n v="1433106000"/>
    <n v="1431124572"/>
    <b v="0"/>
    <n v="103"/>
    <b v="1"/>
    <s v="photography/photobooks"/>
    <n v="493.82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5"/>
    <s v="CAD"/>
    <n v="1465505261"/>
    <n v="1464209261"/>
    <b v="0"/>
    <n v="6"/>
    <b v="1"/>
    <s v="photography/photobooks"/>
    <n v="168.5"/>
    <x v="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D"/>
    <n v="1448586000"/>
    <n v="1447195695"/>
    <b v="0"/>
    <n v="83"/>
    <b v="1"/>
    <s v="photography/photobooks"/>
    <n v="38.869999999999997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s v="GBP"/>
    <n v="1485886100"/>
    <n v="1482862100"/>
    <b v="0"/>
    <n v="108"/>
    <b v="1"/>
    <s v="photography/photobooks"/>
    <n v="61.53"/>
    <x v="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D"/>
    <n v="1433880605"/>
    <n v="1428696605"/>
    <b v="0"/>
    <n v="25"/>
    <b v="1"/>
    <s v="photography/photobooks"/>
    <n v="105.4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D"/>
    <n v="1401487756"/>
    <n v="1398895756"/>
    <b v="0"/>
    <n v="549"/>
    <b v="1"/>
    <s v="photography/photobooks"/>
    <n v="71.59"/>
    <x v="0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s v="USD"/>
    <n v="1443826980"/>
    <n v="1441032457"/>
    <b v="0"/>
    <n v="222"/>
    <b v="1"/>
    <s v="photography/photobooks"/>
    <n v="91.88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D"/>
    <n v="1468524340"/>
    <n v="1465932340"/>
    <b v="0"/>
    <n v="183"/>
    <b v="1"/>
    <s v="photography/photobooks"/>
    <n v="148.57"/>
    <x v="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D"/>
    <n v="1446346800"/>
    <n v="1443714800"/>
    <b v="0"/>
    <n v="89"/>
    <b v="1"/>
    <s v="photography/photobooks"/>
    <n v="174.21"/>
    <x v="0"/>
    <x v="8"/>
    <s v="photobooks"/>
  </r>
  <r>
    <n v="1219"/>
    <s v="The Box"/>
    <s v="The Box is a fine art book of Ron Amato's innovative and seductive photography project."/>
    <n v="16350"/>
    <n v="26024"/>
    <n v="159"/>
    <x v="0"/>
    <s v="USD"/>
    <n v="1476961513"/>
    <n v="1474369513"/>
    <b v="0"/>
    <n v="253"/>
    <b v="1"/>
    <s v="photography/photobooks"/>
    <n v="102.86"/>
    <x v="0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12"/>
    <s v="EUR"/>
    <n v="1440515112"/>
    <n v="1437923112"/>
    <b v="0"/>
    <n v="140"/>
    <b v="1"/>
    <s v="photography/photobooks"/>
    <n v="111.18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s v="GBP"/>
    <n v="1480809600"/>
    <n v="1478431488"/>
    <b v="0"/>
    <n v="103"/>
    <b v="1"/>
    <s v="photography/photobooks"/>
    <n v="23.8"/>
    <x v="0"/>
    <x v="8"/>
    <s v="photobooks"/>
  </r>
  <r>
    <n v="1222"/>
    <s v="Project Pilgrim"/>
    <s v="Project Pilgrim is my effort to work towards normalizing mental health."/>
    <n v="4000"/>
    <n v="11215"/>
    <n v="280"/>
    <x v="5"/>
    <s v="CAD"/>
    <n v="1459483200"/>
    <n v="1456852647"/>
    <b v="0"/>
    <n v="138"/>
    <b v="1"/>
    <s v="photography/photobooks"/>
    <n v="81.27"/>
    <x v="0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s v="USD"/>
    <n v="1478754909"/>
    <n v="1476159309"/>
    <b v="0"/>
    <n v="191"/>
    <b v="1"/>
    <s v="photography/photobooks"/>
    <n v="116.21"/>
    <x v="0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0"/>
    <s v="USD"/>
    <n v="1402060302"/>
    <n v="1396876302"/>
    <b v="0"/>
    <n v="18"/>
    <b v="0"/>
    <s v="music/world music"/>
    <n v="58.89"/>
    <x v="1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D"/>
    <n v="1382478278"/>
    <n v="1377294278"/>
    <b v="0"/>
    <n v="3"/>
    <b v="0"/>
    <s v="music/world music"/>
    <n v="44"/>
    <x v="1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D"/>
    <n v="1398042000"/>
    <n v="1395089981"/>
    <b v="0"/>
    <n v="40"/>
    <b v="0"/>
    <s v="music/world music"/>
    <n v="48.43"/>
    <x v="1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D"/>
    <n v="1407394800"/>
    <n v="1404770616"/>
    <b v="0"/>
    <n v="0"/>
    <b v="0"/>
    <s v="music/world music"/>
    <s v="N/A"/>
    <x v="1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D"/>
    <n v="1317231008"/>
    <n v="1312047008"/>
    <b v="0"/>
    <n v="24"/>
    <b v="0"/>
    <s v="music/world music"/>
    <n v="61.04"/>
    <x v="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D"/>
    <n v="1334592000"/>
    <n v="1331982127"/>
    <b v="0"/>
    <n v="1"/>
    <b v="0"/>
    <s v="music/world music"/>
    <n v="25"/>
    <x v="1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D"/>
    <n v="1298589630"/>
    <n v="1295997630"/>
    <b v="0"/>
    <n v="0"/>
    <b v="0"/>
    <s v="music/world music"/>
    <s v="N/A"/>
    <x v="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D"/>
    <n v="1440723600"/>
    <n v="1436394968"/>
    <b v="0"/>
    <n v="0"/>
    <b v="0"/>
    <s v="music/world music"/>
    <s v="N/A"/>
    <x v="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D"/>
    <n v="1381090870"/>
    <n v="1377030070"/>
    <b v="0"/>
    <n v="1"/>
    <b v="0"/>
    <s v="music/world music"/>
    <n v="40"/>
    <x v="1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D"/>
    <n v="1329864374"/>
    <n v="1328049974"/>
    <b v="0"/>
    <n v="6"/>
    <b v="0"/>
    <s v="music/world music"/>
    <n v="19.329999999999998"/>
    <x v="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P"/>
    <n v="1422903342"/>
    <n v="1420311342"/>
    <b v="0"/>
    <n v="0"/>
    <b v="0"/>
    <s v="music/world music"/>
    <s v="N/A"/>
    <x v="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D"/>
    <n v="1387077299"/>
    <n v="1383621299"/>
    <b v="0"/>
    <n v="6"/>
    <b v="0"/>
    <s v="music/world music"/>
    <n v="35"/>
    <x v="1"/>
    <x v="4"/>
    <s v="world music"/>
  </r>
  <r>
    <n v="1236"/>
    <s v="&quot;Volando&quot; CD Release (Canceled)"/>
    <s v="Raising money to give the musicians their due."/>
    <n v="2500"/>
    <n v="0"/>
    <n v="0"/>
    <x v="0"/>
    <s v="USD"/>
    <n v="1343491200"/>
    <n v="1342801164"/>
    <b v="0"/>
    <n v="0"/>
    <b v="0"/>
    <s v="music/world music"/>
    <s v="N/A"/>
    <x v="1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D"/>
    <n v="1345790865"/>
    <n v="1344062865"/>
    <b v="0"/>
    <n v="0"/>
    <b v="0"/>
    <s v="music/world music"/>
    <s v="N/A"/>
    <x v="1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D"/>
    <n v="1312641536"/>
    <n v="1310049536"/>
    <b v="0"/>
    <n v="3"/>
    <b v="0"/>
    <s v="music/world music"/>
    <n v="59.33"/>
    <x v="1"/>
    <x v="4"/>
    <s v="world music"/>
  </r>
  <r>
    <n v="1239"/>
    <s v="Help Calmenco! finance new CD and Tour (Canceled)"/>
    <s v="Please consider helping us with our new CD and Riverdance Tour"/>
    <n v="2500"/>
    <n v="0"/>
    <n v="0"/>
    <x v="0"/>
    <s v="USD"/>
    <n v="1325804767"/>
    <n v="1323212767"/>
    <b v="0"/>
    <n v="0"/>
    <b v="0"/>
    <s v="music/world music"/>
    <s v="N/A"/>
    <x v="1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D"/>
    <n v="1373665860"/>
    <n v="1368579457"/>
    <b v="0"/>
    <n v="8"/>
    <b v="0"/>
    <s v="music/world music"/>
    <n v="30.13"/>
    <x v="1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D"/>
    <n v="1414994340"/>
    <n v="1413057980"/>
    <b v="0"/>
    <n v="34"/>
    <b v="0"/>
    <s v="music/world music"/>
    <n v="74.62"/>
    <x v="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D"/>
    <n v="1315747080"/>
    <n v="1314417502"/>
    <b v="0"/>
    <n v="1"/>
    <b v="0"/>
    <s v="music/world music"/>
    <n v="5"/>
    <x v="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D"/>
    <n v="1310158800"/>
    <n v="1304888771"/>
    <b v="0"/>
    <n v="38"/>
    <b v="0"/>
    <s v="music/world music"/>
    <n v="44.5"/>
    <x v="1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D"/>
    <n v="1366664400"/>
    <n v="1363981723"/>
    <b v="1"/>
    <n v="45"/>
    <b v="1"/>
    <s v="music/rock"/>
    <n v="46.13"/>
    <x v="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D"/>
    <n v="1402755834"/>
    <n v="1400163834"/>
    <b v="1"/>
    <n v="17"/>
    <b v="1"/>
    <s v="music/rock"/>
    <n v="141.47"/>
    <x v="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D"/>
    <n v="1323136949"/>
    <n v="1319245349"/>
    <b v="1"/>
    <n v="31"/>
    <b v="1"/>
    <s v="music/rock"/>
    <n v="75.48"/>
    <x v="0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s v="USD"/>
    <n v="1367823655"/>
    <n v="1365231655"/>
    <b v="1"/>
    <n v="50"/>
    <b v="1"/>
    <s v="music/rock"/>
    <n v="85.5"/>
    <x v="0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s v="USD"/>
    <n v="1402642740"/>
    <n v="1399563953"/>
    <b v="1"/>
    <n v="59"/>
    <b v="1"/>
    <s v="music/rock"/>
    <n v="64.25"/>
    <x v="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D"/>
    <n v="1341683211"/>
    <n v="1339091211"/>
    <b v="1"/>
    <n v="81"/>
    <b v="1"/>
    <s v="music/rock"/>
    <n v="64.47"/>
    <x v="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D"/>
    <n v="1410017131"/>
    <n v="1406129131"/>
    <b v="1"/>
    <n v="508"/>
    <b v="1"/>
    <s v="music/rock"/>
    <n v="118.2"/>
    <x v="0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s v="USD"/>
    <n v="1316979167"/>
    <n v="1311795167"/>
    <b v="1"/>
    <n v="74"/>
    <b v="1"/>
    <s v="music/rock"/>
    <n v="82.54"/>
    <x v="0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D"/>
    <n v="1382658169"/>
    <n v="1380238969"/>
    <b v="1"/>
    <n v="141"/>
    <b v="1"/>
    <s v="music/rock"/>
    <n v="34.17"/>
    <x v="0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D"/>
    <n v="1409770107"/>
    <n v="1407178107"/>
    <b v="1"/>
    <n v="711"/>
    <b v="1"/>
    <s v="music/rock"/>
    <n v="42.73"/>
    <x v="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D"/>
    <n v="1293857940"/>
    <n v="1288968886"/>
    <b v="1"/>
    <n v="141"/>
    <b v="1"/>
    <s v="music/rock"/>
    <n v="94.49"/>
    <x v="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D"/>
    <n v="1385932652"/>
    <n v="1383337052"/>
    <b v="1"/>
    <n v="109"/>
    <b v="1"/>
    <s v="music/rock"/>
    <n v="55.7"/>
    <x v="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D"/>
    <n v="1329084231"/>
    <n v="1326492231"/>
    <b v="1"/>
    <n v="361"/>
    <b v="1"/>
    <s v="music/rock"/>
    <n v="98.03"/>
    <x v="0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D"/>
    <n v="1301792590"/>
    <n v="1297562590"/>
    <b v="1"/>
    <n v="176"/>
    <b v="1"/>
    <s v="music/rock"/>
    <n v="92.1"/>
    <x v="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D"/>
    <n v="1377960012"/>
    <n v="1375368012"/>
    <b v="1"/>
    <n v="670"/>
    <b v="1"/>
    <s v="music/rock"/>
    <n v="38.18"/>
    <x v="0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s v="USD"/>
    <n v="1402286340"/>
    <n v="1399504664"/>
    <b v="1"/>
    <n v="96"/>
    <b v="1"/>
    <s v="music/rock"/>
    <n v="27.15"/>
    <x v="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D"/>
    <n v="1393445620"/>
    <n v="1390853620"/>
    <b v="1"/>
    <n v="74"/>
    <b v="1"/>
    <s v="music/rock"/>
    <n v="50.69"/>
    <x v="0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s v="USD"/>
    <n v="1390983227"/>
    <n v="1388391227"/>
    <b v="1"/>
    <n v="52"/>
    <b v="1"/>
    <s v="music/rock"/>
    <n v="38.94"/>
    <x v="0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5"/>
    <s v="CAD"/>
    <n v="1392574692"/>
    <n v="1389982692"/>
    <b v="1"/>
    <n v="105"/>
    <b v="1"/>
    <s v="music/rock"/>
    <n v="77.64"/>
    <x v="0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s v="USD"/>
    <n v="1396054800"/>
    <n v="1393034470"/>
    <b v="1"/>
    <n v="41"/>
    <b v="1"/>
    <s v="music/rock"/>
    <n v="43.54"/>
    <x v="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D"/>
    <n v="1383062083"/>
    <n v="1380556483"/>
    <b v="1"/>
    <n v="34"/>
    <b v="1"/>
    <s v="music/rock"/>
    <n v="31.82"/>
    <x v="0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D"/>
    <n v="1291131815"/>
    <n v="1287071015"/>
    <b v="1"/>
    <n v="66"/>
    <b v="1"/>
    <s v="music/rock"/>
    <n v="63.18"/>
    <x v="0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s v="USD"/>
    <n v="1389474145"/>
    <n v="1386882145"/>
    <b v="1"/>
    <n v="50"/>
    <b v="1"/>
    <s v="music/rock"/>
    <n v="190.9"/>
    <x v="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D"/>
    <n v="1374674558"/>
    <n v="1372082558"/>
    <b v="1"/>
    <n v="159"/>
    <b v="1"/>
    <s v="music/rock"/>
    <n v="140.86000000000001"/>
    <x v="0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D"/>
    <n v="1379708247"/>
    <n v="1377116247"/>
    <b v="1"/>
    <n v="182"/>
    <b v="1"/>
    <s v="music/rock"/>
    <n v="76.92"/>
    <x v="0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D"/>
    <n v="1460764800"/>
    <n v="1458157512"/>
    <b v="1"/>
    <n v="206"/>
    <b v="1"/>
    <s v="music/rock"/>
    <n v="99.16"/>
    <x v="0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D"/>
    <n v="1332704042"/>
    <n v="1327523642"/>
    <b v="1"/>
    <n v="169"/>
    <b v="1"/>
    <s v="music/rock"/>
    <n v="67.88"/>
    <x v="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D"/>
    <n v="1384363459"/>
    <n v="1381767859"/>
    <b v="1"/>
    <n v="31"/>
    <b v="1"/>
    <s v="music/rock"/>
    <n v="246.29"/>
    <x v="0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D"/>
    <n v="1276574400"/>
    <n v="1270576379"/>
    <b v="1"/>
    <n v="28"/>
    <b v="1"/>
    <s v="music/rock"/>
    <n v="189.29"/>
    <x v="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5"/>
    <s v="CAD"/>
    <n v="1409506291"/>
    <n v="1406914291"/>
    <b v="1"/>
    <n v="54"/>
    <b v="1"/>
    <s v="music/rock"/>
    <n v="76.67"/>
    <x v="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D"/>
    <n v="1346344425"/>
    <n v="1343320425"/>
    <b v="1"/>
    <n v="467"/>
    <b v="1"/>
    <s v="music/rock"/>
    <n v="82.96"/>
    <x v="0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D"/>
    <n v="1375908587"/>
    <n v="1372884587"/>
    <b v="1"/>
    <n v="389"/>
    <b v="1"/>
    <s v="music/rock"/>
    <n v="62.52"/>
    <x v="0"/>
    <x v="4"/>
    <s v="rock"/>
  </r>
  <r>
    <n v="1276"/>
    <s v="MR. DREAM GOES TO JAIL"/>
    <s v="Sponsor this Brooklyn punk band's debut seven-inch, MR. DREAM GOES TO JAIL."/>
    <n v="3000"/>
    <n v="3132.63"/>
    <n v="104"/>
    <x v="0"/>
    <s v="USD"/>
    <n v="1251777600"/>
    <n v="1247504047"/>
    <b v="1"/>
    <n v="68"/>
    <b v="1"/>
    <s v="music/rock"/>
    <n v="46.07"/>
    <x v="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D"/>
    <n v="1346765347"/>
    <n v="1343741347"/>
    <b v="1"/>
    <n v="413"/>
    <b v="1"/>
    <s v="music/rock"/>
    <n v="38.54"/>
    <x v="0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D"/>
    <n v="1403661600"/>
    <n v="1401196766"/>
    <b v="1"/>
    <n v="190"/>
    <b v="1"/>
    <s v="music/rock"/>
    <n v="53.01"/>
    <x v="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D"/>
    <n v="1395624170"/>
    <n v="1392171770"/>
    <b v="1"/>
    <n v="189"/>
    <b v="1"/>
    <s v="music/rock"/>
    <n v="73.36"/>
    <x v="0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D"/>
    <n v="1299003054"/>
    <n v="1291227054"/>
    <b v="1"/>
    <n v="130"/>
    <b v="1"/>
    <s v="music/rock"/>
    <n v="127.98"/>
    <x v="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D"/>
    <n v="1375033836"/>
    <n v="1373305836"/>
    <b v="1"/>
    <n v="74"/>
    <b v="1"/>
    <s v="music/rock"/>
    <n v="104.73"/>
    <x v="0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D"/>
    <n v="1386565140"/>
    <n v="1383909855"/>
    <b v="1"/>
    <n v="274"/>
    <b v="1"/>
    <s v="music/rock"/>
    <n v="67.67"/>
    <x v="0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s v="USD"/>
    <n v="1362974400"/>
    <n v="1360948389"/>
    <b v="1"/>
    <n v="22"/>
    <b v="1"/>
    <s v="music/rock"/>
    <n v="95.93"/>
    <x v="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D"/>
    <n v="1483203540"/>
    <n v="1481175482"/>
    <b v="0"/>
    <n v="31"/>
    <b v="1"/>
    <s v="theater/plays"/>
    <n v="65.16"/>
    <x v="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1"/>
    <s v="GBP"/>
    <n v="1434808775"/>
    <n v="1433512775"/>
    <b v="0"/>
    <n v="63"/>
    <b v="1"/>
    <s v="theater/plays"/>
    <n v="32.270000000000003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1"/>
    <s v="GBP"/>
    <n v="1424181600"/>
    <n v="1423041227"/>
    <b v="0"/>
    <n v="20"/>
    <b v="1"/>
    <s v="theater/plays"/>
    <n v="81.25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s v="GBP"/>
    <n v="1434120856"/>
    <n v="1428936856"/>
    <b v="0"/>
    <n v="25"/>
    <b v="1"/>
    <s v="theater/plays"/>
    <n v="24.2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D"/>
    <n v="1470801600"/>
    <n v="1468122163"/>
    <b v="0"/>
    <n v="61"/>
    <b v="1"/>
    <s v="theater/plays"/>
    <n v="65.87"/>
    <x v="0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s v="USD"/>
    <n v="1483499645"/>
    <n v="1480907645"/>
    <b v="0"/>
    <n v="52"/>
    <b v="1"/>
    <s v="theater/plays"/>
    <n v="36.08"/>
    <x v="0"/>
    <x v="1"/>
    <s v="plays"/>
  </r>
  <r>
    <n v="1290"/>
    <s v="I Died... I Came Back, ... Whatever"/>
    <s v="Sometimes your Heart has to STOP for your Life to START."/>
    <n v="3500"/>
    <n v="3800"/>
    <n v="109"/>
    <x v="0"/>
    <s v="USD"/>
    <n v="1429772340"/>
    <n v="1427121931"/>
    <b v="0"/>
    <n v="86"/>
    <b v="1"/>
    <s v="theater/plays"/>
    <n v="44.19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D"/>
    <n v="1428390000"/>
    <n v="1425224391"/>
    <b v="0"/>
    <n v="42"/>
    <b v="1"/>
    <s v="theater/plays"/>
    <n v="104.07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s v="GBP"/>
    <n v="1444172340"/>
    <n v="1441822828"/>
    <b v="0"/>
    <n v="52"/>
    <b v="1"/>
    <s v="theater/plays"/>
    <n v="35.96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D"/>
    <n v="1447523371"/>
    <n v="1444927771"/>
    <b v="0"/>
    <n v="120"/>
    <b v="1"/>
    <s v="theater/plays"/>
    <n v="127.79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1"/>
    <s v="GBP"/>
    <n v="1445252400"/>
    <n v="1443696797"/>
    <b v="0"/>
    <n v="22"/>
    <b v="1"/>
    <s v="theater/plays"/>
    <n v="27.73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s v="GBP"/>
    <n v="1438189200"/>
    <n v="1435585497"/>
    <b v="0"/>
    <n v="64"/>
    <b v="1"/>
    <s v="theater/plays"/>
    <n v="39.83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s v="GBP"/>
    <n v="1457914373"/>
    <n v="1456189973"/>
    <b v="0"/>
    <n v="23"/>
    <b v="1"/>
    <s v="theater/plays"/>
    <n v="52.17"/>
    <x v="0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D"/>
    <n v="1462125358"/>
    <n v="1459533358"/>
    <b v="0"/>
    <n v="238"/>
    <b v="1"/>
    <s v="theater/plays"/>
    <n v="92.04"/>
    <x v="0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1"/>
    <s v="GBP"/>
    <n v="1461860432"/>
    <n v="1459268432"/>
    <b v="0"/>
    <n v="33"/>
    <b v="1"/>
    <s v="theater/plays"/>
    <n v="63.42"/>
    <x v="0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s v="USD"/>
    <n v="1436902359"/>
    <n v="1434310359"/>
    <b v="0"/>
    <n v="32"/>
    <b v="1"/>
    <s v="theater/plays"/>
    <n v="135.63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D"/>
    <n v="1464807420"/>
    <n v="1461427938"/>
    <b v="0"/>
    <n v="24"/>
    <b v="1"/>
    <s v="theater/plays"/>
    <n v="168.75"/>
    <x v="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D"/>
    <n v="1437447600"/>
    <n v="1436551178"/>
    <b v="0"/>
    <n v="29"/>
    <b v="1"/>
    <s v="theater/plays"/>
    <n v="70.86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D"/>
    <n v="1480559011"/>
    <n v="1477963411"/>
    <b v="0"/>
    <n v="50"/>
    <b v="1"/>
    <s v="theater/plays"/>
    <n v="50"/>
    <x v="0"/>
    <x v="1"/>
    <s v="plays"/>
  </r>
  <r>
    <n v="1303"/>
    <s v="Forward Arena Theatre Company: Summer Season"/>
    <s v="Groundbreaking queer theatre."/>
    <n v="3500"/>
    <n v="4559.13"/>
    <n v="130"/>
    <x v="1"/>
    <s v="GBP"/>
    <n v="1469962800"/>
    <n v="1468578920"/>
    <b v="0"/>
    <n v="108"/>
    <b v="1"/>
    <s v="theater/plays"/>
    <n v="42.21"/>
    <x v="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P"/>
    <n v="1489376405"/>
    <n v="1484196005"/>
    <b v="0"/>
    <n v="104"/>
    <b v="0"/>
    <s v="technology/wearables"/>
    <n v="152.41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D"/>
    <n v="1469122200"/>
    <n v="1466611108"/>
    <b v="0"/>
    <n v="86"/>
    <b v="0"/>
    <s v="technology/wearables"/>
    <n v="90.62"/>
    <x v="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D"/>
    <n v="1417690734"/>
    <n v="1415098734"/>
    <b v="0"/>
    <n v="356"/>
    <b v="0"/>
    <s v="technology/wearables"/>
    <n v="201.6"/>
    <x v="1"/>
    <x v="2"/>
    <s v="wearables"/>
  </r>
  <r>
    <n v="1307"/>
    <s v="VR Card - Customized Virtual Reality Viewer (Canceled)"/>
    <s v="Get VR to Everyone with Mailable, Ready to Use Viewers"/>
    <n v="50000"/>
    <n v="5757"/>
    <n v="12"/>
    <x v="0"/>
    <s v="USD"/>
    <n v="1455710679"/>
    <n v="1453118679"/>
    <b v="0"/>
    <n v="45"/>
    <b v="0"/>
    <s v="technology/wearables"/>
    <n v="127.93"/>
    <x v="1"/>
    <x v="2"/>
    <s v="wearables"/>
  </r>
  <r>
    <n v="1308"/>
    <s v="Boost Band: Wristband Phone Charger (Canceled)"/>
    <s v="Boost Band, a wristband that charges any device"/>
    <n v="10000"/>
    <n v="1136"/>
    <n v="11"/>
    <x v="0"/>
    <s v="USD"/>
    <n v="1475937812"/>
    <n v="1472481812"/>
    <b v="0"/>
    <n v="38"/>
    <b v="0"/>
    <s v="technology/wearables"/>
    <n v="29.89"/>
    <x v="1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0"/>
    <s v="USD"/>
    <n v="1444943468"/>
    <n v="1441919468"/>
    <b v="0"/>
    <n v="35"/>
    <b v="0"/>
    <s v="technology/wearables"/>
    <n v="367.97"/>
    <x v="1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0"/>
    <s v="USD"/>
    <n v="1471622450"/>
    <n v="1467734450"/>
    <b v="0"/>
    <n v="24"/>
    <b v="0"/>
    <s v="technology/wearables"/>
    <n v="129.16999999999999"/>
    <x v="1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D"/>
    <n v="1480536919"/>
    <n v="1477509319"/>
    <b v="0"/>
    <n v="100"/>
    <b v="0"/>
    <s v="technology/wearables"/>
    <n v="800.7"/>
    <x v="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D"/>
    <n v="1429375922"/>
    <n v="1426783922"/>
    <b v="0"/>
    <n v="1"/>
    <b v="0"/>
    <s v="technology/wearables"/>
    <n v="28"/>
    <x v="1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D"/>
    <n v="1457024514"/>
    <n v="1454432514"/>
    <b v="0"/>
    <n v="122"/>
    <b v="0"/>
    <s v="technology/wearables"/>
    <n v="102.02"/>
    <x v="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D"/>
    <n v="1477065860"/>
    <n v="1471881860"/>
    <b v="0"/>
    <n v="11"/>
    <b v="0"/>
    <s v="technology/wearables"/>
    <n v="184.36"/>
    <x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D"/>
    <n v="1446771600"/>
    <n v="1443700648"/>
    <b v="0"/>
    <n v="248"/>
    <b v="0"/>
    <s v="technology/wearables"/>
    <n v="162.91999999999999"/>
    <x v="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D"/>
    <n v="1456700709"/>
    <n v="1453676709"/>
    <b v="0"/>
    <n v="1"/>
    <b v="0"/>
    <s v="technology/wearables"/>
    <n v="1"/>
    <x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8"/>
    <s v="DKK"/>
    <n v="1469109600"/>
    <n v="1464586746"/>
    <b v="0"/>
    <n v="19"/>
    <b v="0"/>
    <s v="technology/wearables"/>
    <n v="603.53"/>
    <x v="1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D"/>
    <n v="1420938172"/>
    <n v="1418346172"/>
    <b v="0"/>
    <n v="135"/>
    <b v="0"/>
    <s v="technology/wearables"/>
    <n v="45.41"/>
    <x v="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P"/>
    <n v="1405094400"/>
    <n v="1403810965"/>
    <b v="0"/>
    <n v="9"/>
    <b v="0"/>
    <s v="technology/wearables"/>
    <n v="97.33"/>
    <x v="1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9"/>
    <s v="EUR"/>
    <n v="1483138800"/>
    <n v="1480610046"/>
    <b v="0"/>
    <n v="3"/>
    <b v="0"/>
    <s v="technology/wearables"/>
    <n v="167.67"/>
    <x v="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1"/>
    <s v="SEK"/>
    <n v="1482515937"/>
    <n v="1479923937"/>
    <b v="0"/>
    <n v="7"/>
    <b v="0"/>
    <s v="technology/wearables"/>
    <n v="859.86"/>
    <x v="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P"/>
    <n v="1432223125"/>
    <n v="1429631125"/>
    <b v="0"/>
    <n v="4"/>
    <b v="0"/>
    <s v="technology/wearables"/>
    <n v="26.5"/>
    <x v="1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D"/>
    <n v="1461653700"/>
    <n v="1458665146"/>
    <b v="0"/>
    <n v="44"/>
    <b v="0"/>
    <s v="technology/wearables"/>
    <n v="30.27"/>
    <x v="1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D"/>
    <n v="1476371552"/>
    <n v="1473779552"/>
    <b v="0"/>
    <n v="90"/>
    <b v="0"/>
    <s v="technology/wearables"/>
    <n v="54.67"/>
    <x v="1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D"/>
    <n v="1483063435"/>
    <n v="1480471435"/>
    <b v="0"/>
    <n v="8"/>
    <b v="0"/>
    <s v="technology/wearables"/>
    <n v="60.75"/>
    <x v="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D"/>
    <n v="1421348428"/>
    <n v="1417460428"/>
    <b v="0"/>
    <n v="11"/>
    <b v="0"/>
    <s v="technology/wearables"/>
    <n v="102.73"/>
    <x v="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D"/>
    <n v="1432916235"/>
    <n v="1430324235"/>
    <b v="0"/>
    <n v="41"/>
    <b v="0"/>
    <s v="technology/wearables"/>
    <n v="41.59"/>
    <x v="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D"/>
    <n v="1476458734"/>
    <n v="1472570734"/>
    <b v="0"/>
    <n v="15"/>
    <b v="0"/>
    <s v="technology/wearables"/>
    <n v="116.53"/>
    <x v="1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D"/>
    <n v="1417501145"/>
    <n v="1414041545"/>
    <b v="0"/>
    <n v="9"/>
    <b v="0"/>
    <s v="technology/wearables"/>
    <n v="45.33"/>
    <x v="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D"/>
    <n v="1467432000"/>
    <n v="1464763109"/>
    <b v="0"/>
    <n v="50"/>
    <b v="0"/>
    <s v="technology/wearables"/>
    <n v="157.46"/>
    <x v="1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D"/>
    <n v="1471435554"/>
    <n v="1468843554"/>
    <b v="0"/>
    <n v="34"/>
    <b v="0"/>
    <s v="technology/wearables"/>
    <n v="100.5"/>
    <x v="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6"/>
    <s v="CHF"/>
    <n v="1485480408"/>
    <n v="1482888408"/>
    <b v="0"/>
    <n v="0"/>
    <b v="0"/>
    <s v="technology/wearables"/>
    <s v="N/A"/>
    <x v="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s v="AUD"/>
    <n v="1405478025"/>
    <n v="1402886025"/>
    <b v="0"/>
    <n v="0"/>
    <b v="0"/>
    <s v="technology/wearables"/>
    <s v="N/A"/>
    <x v="1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D"/>
    <n v="1457721287"/>
    <n v="1455129287"/>
    <b v="0"/>
    <n v="276"/>
    <b v="0"/>
    <s v="technology/wearables"/>
    <n v="51.82"/>
    <x v="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D"/>
    <n v="1449354502"/>
    <n v="1446762502"/>
    <b v="0"/>
    <n v="16"/>
    <b v="0"/>
    <s v="technology/wearables"/>
    <n v="308.75"/>
    <x v="1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D"/>
    <n v="1418849028"/>
    <n v="1415825028"/>
    <b v="0"/>
    <n v="224"/>
    <b v="0"/>
    <s v="technology/wearables"/>
    <n v="379.23"/>
    <x v="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D"/>
    <n v="1488549079"/>
    <n v="1485957079"/>
    <b v="0"/>
    <n v="140"/>
    <b v="0"/>
    <s v="technology/wearables"/>
    <n v="176.36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D"/>
    <n v="1438543033"/>
    <n v="1435951033"/>
    <b v="0"/>
    <n v="15"/>
    <b v="0"/>
    <s v="technology/wearables"/>
    <n v="66.069999999999993"/>
    <x v="1"/>
    <x v="2"/>
    <s v="wearables"/>
  </r>
  <r>
    <n v="1339"/>
    <s v="Linkoo (Canceled)"/>
    <s v="World's Smallest customizable Phone &amp; GPS Watch for kids !"/>
    <n v="50000"/>
    <n v="3317"/>
    <n v="7"/>
    <x v="0"/>
    <s v="USD"/>
    <n v="1418056315"/>
    <n v="1414164715"/>
    <b v="0"/>
    <n v="37"/>
    <b v="0"/>
    <s v="technology/wearables"/>
    <n v="89.65"/>
    <x v="1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0"/>
    <s v="USD"/>
    <n v="1408112253"/>
    <n v="1405520253"/>
    <b v="0"/>
    <n v="0"/>
    <b v="0"/>
    <s v="technology/wearables"/>
    <s v="N/A"/>
    <x v="1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P"/>
    <n v="1475333917"/>
    <n v="1472569117"/>
    <b v="0"/>
    <n v="46"/>
    <b v="0"/>
    <s v="technology/wearables"/>
    <n v="382.39"/>
    <x v="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D"/>
    <n v="1437161739"/>
    <n v="1434569739"/>
    <b v="0"/>
    <n v="1"/>
    <b v="0"/>
    <s v="technology/wearables"/>
    <n v="100"/>
    <x v="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D"/>
    <n v="1471579140"/>
    <n v="1466512683"/>
    <b v="0"/>
    <n v="323"/>
    <b v="0"/>
    <s v="technology/wearables"/>
    <n v="158.36000000000001"/>
    <x v="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5"/>
    <s v="CAD"/>
    <n v="1467313039"/>
    <n v="1464807439"/>
    <b v="0"/>
    <n v="139"/>
    <b v="1"/>
    <s v="publishing/nonfiction"/>
    <n v="40.76"/>
    <x v="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D"/>
    <n v="1405366359"/>
    <n v="1402342359"/>
    <b v="0"/>
    <n v="7"/>
    <b v="1"/>
    <s v="publishing/nonfiction"/>
    <n v="53.57"/>
    <x v="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D"/>
    <n v="1372297751"/>
    <n v="1369705751"/>
    <b v="0"/>
    <n v="149"/>
    <b v="1"/>
    <s v="publishing/nonfiction"/>
    <n v="48.45"/>
    <x v="0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D"/>
    <n v="1425741525"/>
    <n v="1423149525"/>
    <b v="0"/>
    <n v="31"/>
    <b v="1"/>
    <s v="publishing/nonfiction"/>
    <n v="82.42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D"/>
    <n v="1418904533"/>
    <n v="1416485333"/>
    <b v="0"/>
    <n v="26"/>
    <b v="1"/>
    <s v="publishing/nonfiction"/>
    <n v="230.19"/>
    <x v="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5"/>
    <s v="CAD"/>
    <n v="1450249140"/>
    <n v="1447055935"/>
    <b v="0"/>
    <n v="172"/>
    <b v="1"/>
    <s v="publishing/nonfiction"/>
    <n v="59.36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D"/>
    <n v="1451089134"/>
    <n v="1448497134"/>
    <b v="0"/>
    <n v="78"/>
    <b v="1"/>
    <s v="publishing/nonfiction"/>
    <n v="66.7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s v="USD"/>
    <n v="1455299144"/>
    <n v="1452707144"/>
    <b v="0"/>
    <n v="120"/>
    <b v="1"/>
    <s v="publishing/nonfiction"/>
    <n v="168.78"/>
    <x v="0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D"/>
    <n v="1441425540"/>
    <n v="1436968366"/>
    <b v="0"/>
    <n v="227"/>
    <b v="1"/>
    <s v="publishing/nonfiction"/>
    <n v="59.97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D"/>
    <n v="1362960000"/>
    <n v="1359946188"/>
    <b v="0"/>
    <n v="42"/>
    <b v="1"/>
    <s v="publishing/nonfiction"/>
    <n v="31.81"/>
    <x v="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s v="GBP"/>
    <n v="1465672979"/>
    <n v="1463080979"/>
    <b v="0"/>
    <n v="64"/>
    <b v="1"/>
    <s v="publishing/nonfiction"/>
    <n v="24.42"/>
    <x v="0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s v="GBP"/>
    <n v="1354269600"/>
    <n v="1351663605"/>
    <b v="0"/>
    <n v="121"/>
    <b v="1"/>
    <s v="publishing/nonfiction"/>
    <n v="25.35"/>
    <x v="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D"/>
    <n v="1372985760"/>
    <n v="1370393760"/>
    <b v="0"/>
    <n v="87"/>
    <b v="1"/>
    <s v="publishing/nonfiction"/>
    <n v="71.44"/>
    <x v="0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s v="USD"/>
    <n v="1362117540"/>
    <n v="1359587137"/>
    <b v="0"/>
    <n v="65"/>
    <b v="1"/>
    <s v="publishing/nonfiction"/>
    <n v="38.549999999999997"/>
    <x v="0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s v="USD"/>
    <n v="1309009323"/>
    <n v="1306417323"/>
    <b v="0"/>
    <n v="49"/>
    <b v="1"/>
    <s v="publishing/nonfiction"/>
    <n v="68.37"/>
    <x v="0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D"/>
    <n v="1309980790"/>
    <n v="1304623990"/>
    <b v="0"/>
    <n v="19"/>
    <b v="1"/>
    <s v="publishing/nonfiction"/>
    <n v="40.21"/>
    <x v="0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s v="USD"/>
    <n v="1343943420"/>
    <n v="1341524220"/>
    <b v="0"/>
    <n v="81"/>
    <b v="1"/>
    <s v="publishing/nonfiction"/>
    <n v="32.07"/>
    <x v="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s v="GBP"/>
    <n v="1403370772"/>
    <n v="1400778772"/>
    <b v="0"/>
    <n v="264"/>
    <b v="1"/>
    <s v="publishing/nonfiction"/>
    <n v="28.63"/>
    <x v="0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D"/>
    <n v="1378592731"/>
    <n v="1373408731"/>
    <b v="0"/>
    <n v="25"/>
    <b v="1"/>
    <s v="publishing/nonfiction"/>
    <n v="43.64"/>
    <x v="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D"/>
    <n v="1455523140"/>
    <n v="1453925727"/>
    <b v="0"/>
    <n v="5"/>
    <b v="1"/>
    <s v="publishing/nonfiction"/>
    <n v="40"/>
    <x v="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8"/>
    <s v="DKK"/>
    <n v="1420648906"/>
    <n v="1415464906"/>
    <b v="0"/>
    <n v="144"/>
    <b v="1"/>
    <s v="music/rock"/>
    <n v="346.04"/>
    <x v="0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D"/>
    <n v="1426523752"/>
    <n v="1423935352"/>
    <b v="0"/>
    <n v="92"/>
    <b v="1"/>
    <s v="music/rock"/>
    <n v="81.739999999999995"/>
    <x v="0"/>
    <x v="4"/>
    <s v="rock"/>
  </r>
  <r>
    <n v="1366"/>
    <s v="Kick It! A Tribute to the A.K.s"/>
    <s v="A musical memorial for Alexi Petersen."/>
    <n v="7500"/>
    <n v="9486.69"/>
    <n v="126"/>
    <x v="0"/>
    <s v="USD"/>
    <n v="1417049663"/>
    <n v="1413158063"/>
    <b v="0"/>
    <n v="147"/>
    <b v="1"/>
    <s v="music/rock"/>
    <n v="64.540000000000006"/>
    <x v="0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D"/>
    <n v="1447463050"/>
    <n v="1444867450"/>
    <b v="0"/>
    <n v="90"/>
    <b v="1"/>
    <s v="music/rock"/>
    <n v="63.48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D"/>
    <n v="1434342894"/>
    <n v="1432269294"/>
    <b v="0"/>
    <n v="87"/>
    <b v="1"/>
    <s v="music/rock"/>
    <n v="63.62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D"/>
    <n v="1397225746"/>
    <n v="1394633746"/>
    <b v="0"/>
    <n v="406"/>
    <b v="1"/>
    <s v="music/rock"/>
    <n v="83.97"/>
    <x v="0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s v="USD"/>
    <n v="1381881890"/>
    <n v="1380585890"/>
    <b v="0"/>
    <n v="20"/>
    <b v="1"/>
    <s v="music/rock"/>
    <n v="77.75"/>
    <x v="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D"/>
    <n v="1431022342"/>
    <n v="1428430342"/>
    <b v="0"/>
    <n v="70"/>
    <b v="1"/>
    <s v="music/rock"/>
    <n v="107.07"/>
    <x v="0"/>
    <x v="4"/>
    <s v="rock"/>
  </r>
  <r>
    <n v="1372"/>
    <s v="Ted Lukas &amp; the Misled new CD - &quot;FEED&quot;"/>
    <s v="Please help us raise funds to press our new CD!"/>
    <n v="500"/>
    <n v="620"/>
    <n v="124"/>
    <x v="0"/>
    <s v="USD"/>
    <n v="1342115132"/>
    <n v="1339523132"/>
    <b v="0"/>
    <n v="16"/>
    <b v="1"/>
    <s v="music/rock"/>
    <n v="38.75"/>
    <x v="0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s v="USD"/>
    <n v="1483138233"/>
    <n v="1480546233"/>
    <b v="0"/>
    <n v="52"/>
    <b v="1"/>
    <s v="music/rock"/>
    <n v="201.94"/>
    <x v="0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D"/>
    <n v="1458874388"/>
    <n v="1456285988"/>
    <b v="0"/>
    <n v="66"/>
    <b v="1"/>
    <s v="music/rock"/>
    <n v="43.06"/>
    <x v="0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6"/>
    <s v="EUR"/>
    <n v="1484444119"/>
    <n v="1481852119"/>
    <b v="0"/>
    <n v="109"/>
    <b v="1"/>
    <s v="music/rock"/>
    <n v="62.87"/>
    <x v="0"/>
    <x v="4"/>
    <s v="rock"/>
  </r>
  <r>
    <n v="1376"/>
    <s v="Dead Pirates / HIGHMARE LP 2nd pressing"/>
    <s v="Dead Pirates are planning a second pressing of HIGHMARE LP, who wants one ?"/>
    <n v="3700"/>
    <n v="9342"/>
    <n v="252"/>
    <x v="1"/>
    <s v="GBP"/>
    <n v="1480784606"/>
    <n v="1478189006"/>
    <b v="0"/>
    <n v="168"/>
    <b v="1"/>
    <s v="music/rock"/>
    <n v="55.61"/>
    <x v="0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D"/>
    <n v="1486095060"/>
    <n v="1484198170"/>
    <b v="0"/>
    <n v="31"/>
    <b v="1"/>
    <s v="music/rock"/>
    <n v="48.71"/>
    <x v="0"/>
    <x v="4"/>
    <s v="rock"/>
  </r>
  <r>
    <n v="1378"/>
    <s v="SIX BY SEVEN"/>
    <s v="A psychedelic post rock masterpiece!"/>
    <n v="2000"/>
    <n v="4067"/>
    <n v="203"/>
    <x v="1"/>
    <s v="GBP"/>
    <n v="1470075210"/>
    <n v="1468779210"/>
    <b v="0"/>
    <n v="133"/>
    <b v="1"/>
    <s v="music/rock"/>
    <n v="30.58"/>
    <x v="0"/>
    <x v="4"/>
    <s v="rock"/>
  </r>
  <r>
    <n v="1379"/>
    <s v="J. Walter Makes a Record"/>
    <s v="---------The long-awaited debut full-length from Justin Ruddy--------"/>
    <n v="10000"/>
    <n v="11160"/>
    <n v="112"/>
    <x v="0"/>
    <s v="USD"/>
    <n v="1433504876"/>
    <n v="1430912876"/>
    <b v="0"/>
    <n v="151"/>
    <b v="1"/>
    <s v="music/rock"/>
    <n v="73.91"/>
    <x v="0"/>
    <x v="4"/>
    <s v="rock"/>
  </r>
  <r>
    <n v="1380"/>
    <s v="BARNFEST 2015"/>
    <s v="A DIY MUSIC FESTIVAL FROM ST. LOUIS MO! Bands make their own festival, help make it legit!"/>
    <n v="25"/>
    <n v="106"/>
    <n v="424"/>
    <x v="0"/>
    <s v="USD"/>
    <n v="1433815200"/>
    <n v="1431886706"/>
    <b v="0"/>
    <n v="5"/>
    <b v="1"/>
    <s v="music/rock"/>
    <n v="21.2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D"/>
    <n v="1482988125"/>
    <n v="1480396125"/>
    <b v="0"/>
    <n v="73"/>
    <b v="1"/>
    <s v="music/rock"/>
    <n v="73.36"/>
    <x v="0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D"/>
    <n v="1367867536"/>
    <n v="1365275536"/>
    <b v="0"/>
    <n v="148"/>
    <b v="1"/>
    <s v="music/rock"/>
    <n v="56.41"/>
    <x v="0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5"/>
    <s v="CAD"/>
    <n v="1482457678"/>
    <n v="1480729678"/>
    <b v="0"/>
    <n v="93"/>
    <b v="1"/>
    <s v="music/rock"/>
    <n v="50.25"/>
    <x v="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D"/>
    <n v="1436117922"/>
    <n v="1433525922"/>
    <b v="0"/>
    <n v="63"/>
    <b v="1"/>
    <s v="music/rock"/>
    <n v="68.9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12"/>
    <s v="EUR"/>
    <n v="1461931860"/>
    <n v="1457109121"/>
    <b v="0"/>
    <n v="134"/>
    <b v="1"/>
    <s v="music/rock"/>
    <n v="65.91"/>
    <x v="0"/>
    <x v="4"/>
    <s v="rock"/>
  </r>
  <r>
    <n v="1386"/>
    <s v="MALTESE CROSS: The First Album"/>
    <s v="We are a classic hard rock/heavy metal band just trying to keep rock alive!"/>
    <n v="400"/>
    <n v="875"/>
    <n v="219"/>
    <x v="0"/>
    <s v="USD"/>
    <n v="1438183889"/>
    <n v="1435591889"/>
    <b v="0"/>
    <n v="14"/>
    <b v="1"/>
    <s v="music/rock"/>
    <n v="62.5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D"/>
    <n v="1433305800"/>
    <n v="1430604395"/>
    <b v="0"/>
    <n v="78"/>
    <b v="1"/>
    <s v="music/rock"/>
    <n v="70.06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D"/>
    <n v="1476720840"/>
    <n v="1474469117"/>
    <b v="0"/>
    <n v="112"/>
    <b v="1"/>
    <s v="music/rock"/>
    <n v="60.18"/>
    <x v="0"/>
    <x v="4"/>
    <s v="rock"/>
  </r>
  <r>
    <n v="1389"/>
    <s v="Pre-order DANCEHALL's first record!!!"/>
    <s v="Help fund the pressing of DANCEHALL's first record by pre-ordering it in advance!!!"/>
    <n v="500"/>
    <n v="727"/>
    <n v="145"/>
    <x v="1"/>
    <s v="GBP"/>
    <n v="1471087957"/>
    <n v="1468495957"/>
    <b v="0"/>
    <n v="34"/>
    <b v="1"/>
    <s v="music/rock"/>
    <n v="21.38"/>
    <x v="0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s v="USD"/>
    <n v="1430154720"/>
    <n v="1427224606"/>
    <b v="0"/>
    <n v="19"/>
    <b v="1"/>
    <s v="music/rock"/>
    <n v="160.79"/>
    <x v="0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s v="USD"/>
    <n v="1440219540"/>
    <n v="1436369818"/>
    <b v="0"/>
    <n v="13"/>
    <b v="1"/>
    <s v="music/rock"/>
    <n v="42.38"/>
    <x v="0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s v="USD"/>
    <n v="1456976586"/>
    <n v="1454298186"/>
    <b v="0"/>
    <n v="104"/>
    <b v="1"/>
    <s v="music/rock"/>
    <n v="27.32"/>
    <x v="0"/>
    <x v="4"/>
    <s v="rock"/>
  </r>
  <r>
    <n v="1393"/>
    <s v="WolfHunt | Social Commentary Rock Project"/>
    <s v="Rock n' Roll tales of our times"/>
    <n v="10000"/>
    <n v="10235"/>
    <n v="102"/>
    <x v="0"/>
    <s v="USD"/>
    <n v="1470068523"/>
    <n v="1467476523"/>
    <b v="0"/>
    <n v="52"/>
    <b v="1"/>
    <s v="music/rock"/>
    <n v="196.83"/>
    <x v="0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D"/>
    <n v="1488337200"/>
    <n v="1484623726"/>
    <b v="0"/>
    <n v="17"/>
    <b v="1"/>
    <s v="music/rock"/>
    <n v="53.88"/>
    <x v="0"/>
    <x v="4"/>
    <s v="rock"/>
  </r>
  <r>
    <n v="1395"/>
    <s v="Quiet Oaks Full Length Album"/>
    <s v="Help Quiet Oaks record their debut album!!!"/>
    <n v="3500"/>
    <n v="3916"/>
    <n v="112"/>
    <x v="0"/>
    <s v="USD"/>
    <n v="1484430481"/>
    <n v="1481838481"/>
    <b v="0"/>
    <n v="82"/>
    <b v="1"/>
    <s v="music/rock"/>
    <n v="47.76"/>
    <x v="0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D"/>
    <n v="1423871882"/>
    <n v="1421279882"/>
    <b v="0"/>
    <n v="73"/>
    <b v="1"/>
    <s v="music/rock"/>
    <n v="88.19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D"/>
    <n v="1477603140"/>
    <n v="1475013710"/>
    <b v="0"/>
    <n v="158"/>
    <b v="1"/>
    <s v="music/rock"/>
    <n v="72.06"/>
    <x v="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D"/>
    <n v="1467752334"/>
    <n v="1465160334"/>
    <b v="0"/>
    <n v="65"/>
    <b v="1"/>
    <s v="music/rock"/>
    <n v="74.25"/>
    <x v="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D"/>
    <n v="1412640373"/>
    <n v="1410048373"/>
    <b v="0"/>
    <n v="184"/>
    <b v="1"/>
    <s v="music/rock"/>
    <n v="61.7"/>
    <x v="0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s v="GBP"/>
    <n v="1465709400"/>
    <n v="1462695073"/>
    <b v="0"/>
    <n v="34"/>
    <b v="1"/>
    <s v="music/rock"/>
    <n v="17.239999999999998"/>
    <x v="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D"/>
    <n v="1369612474"/>
    <n v="1367798074"/>
    <b v="0"/>
    <n v="240"/>
    <b v="1"/>
    <s v="music/rock"/>
    <n v="51.72"/>
    <x v="0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s v="GBP"/>
    <n v="1430439411"/>
    <n v="1425259011"/>
    <b v="0"/>
    <n v="113"/>
    <b v="1"/>
    <s v="music/rock"/>
    <n v="24.15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D"/>
    <n v="1374802235"/>
    <n v="1372210235"/>
    <b v="0"/>
    <n v="66"/>
    <b v="1"/>
    <s v="music/rock"/>
    <n v="62.17"/>
    <x v="0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P"/>
    <n v="1424607285"/>
    <n v="1422447285"/>
    <b v="1"/>
    <n v="5"/>
    <b v="0"/>
    <s v="publishing/translations"/>
    <n v="48.2"/>
    <x v="2"/>
    <x v="3"/>
    <s v="translations"/>
  </r>
  <r>
    <n v="1405"/>
    <s v="The Bible translated into Emoticons"/>
    <s v="Will more people read the Bible if it were translated into Emoticons?"/>
    <n v="25000"/>
    <n v="105"/>
    <n v="0"/>
    <x v="0"/>
    <s v="USD"/>
    <n v="1417195201"/>
    <n v="1414599601"/>
    <b v="1"/>
    <n v="17"/>
    <b v="0"/>
    <s v="publishing/translations"/>
    <n v="6.18"/>
    <x v="2"/>
    <x v="3"/>
    <s v="translations"/>
  </r>
  <r>
    <n v="1406"/>
    <s v="Man Down! Translation project"/>
    <s v="The White coat and the battle dress uniform"/>
    <n v="12000"/>
    <n v="15"/>
    <n v="0"/>
    <x v="13"/>
    <s v="EUR"/>
    <n v="1449914400"/>
    <n v="1445336607"/>
    <b v="0"/>
    <n v="3"/>
    <b v="0"/>
    <s v="publishing/translations"/>
    <n v="5"/>
    <x v="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s v="USD"/>
    <n v="1407847978"/>
    <n v="1405687978"/>
    <b v="0"/>
    <n v="2"/>
    <b v="0"/>
    <s v="publishing/translations"/>
    <n v="7.5"/>
    <x v="2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P"/>
    <n v="1447451756"/>
    <n v="1444856156"/>
    <b v="0"/>
    <n v="6"/>
    <b v="0"/>
    <s v="publishing/translations"/>
    <n v="12"/>
    <x v="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s v="USD"/>
    <n v="1420085535"/>
    <n v="1414897935"/>
    <b v="0"/>
    <n v="0"/>
    <b v="0"/>
    <s v="publishing/translations"/>
    <s v="N/A"/>
    <x v="2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3"/>
    <s v="EUR"/>
    <n v="1464939520"/>
    <n v="1461051520"/>
    <b v="0"/>
    <n v="1"/>
    <b v="0"/>
    <s v="publishing/translations"/>
    <n v="1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P"/>
    <n v="1423185900"/>
    <n v="1420766700"/>
    <b v="0"/>
    <n v="3"/>
    <b v="0"/>
    <s v="publishing/translations"/>
    <n v="2.33"/>
    <x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0"/>
    <s v="USD"/>
    <n v="1417656699"/>
    <n v="1415064699"/>
    <b v="0"/>
    <n v="13"/>
    <b v="0"/>
    <s v="publishing/translations"/>
    <n v="24.62"/>
    <x v="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3"/>
    <s v="EUR"/>
    <n v="1455964170"/>
    <n v="1450780170"/>
    <b v="0"/>
    <n v="1"/>
    <b v="0"/>
    <s v="publishing/translations"/>
    <n v="100"/>
    <x v="2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s v="USD"/>
    <n v="1483423467"/>
    <n v="1480831467"/>
    <b v="0"/>
    <n v="1"/>
    <b v="0"/>
    <s v="publishing/translations"/>
    <n v="1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s v="USD"/>
    <n v="1439741591"/>
    <n v="1436285591"/>
    <b v="0"/>
    <n v="9"/>
    <b v="0"/>
    <s v="publishing/translations"/>
    <n v="88.89"/>
    <x v="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s v="USD"/>
    <n v="1448147619"/>
    <n v="1445552019"/>
    <b v="0"/>
    <n v="0"/>
    <b v="0"/>
    <s v="publishing/translations"/>
    <s v="N/A"/>
    <x v="2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s v="USD"/>
    <n v="1442315460"/>
    <n v="1439696174"/>
    <b v="0"/>
    <n v="2"/>
    <b v="0"/>
    <s v="publishing/translations"/>
    <n v="27.5"/>
    <x v="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UR"/>
    <n v="1456397834"/>
    <n v="1453805834"/>
    <b v="0"/>
    <n v="1"/>
    <b v="0"/>
    <s v="publishing/translations"/>
    <n v="6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s v="USD"/>
    <n v="1476010619"/>
    <n v="1473418619"/>
    <b v="0"/>
    <n v="10"/>
    <b v="0"/>
    <s v="publishing/translations"/>
    <n v="44.5"/>
    <x v="2"/>
    <x v="3"/>
    <s v="translations"/>
  </r>
  <r>
    <n v="1420"/>
    <s v="Shakespeare in the Hood - Romeo and Juliet"/>
    <s v="Help me butcher Shakespeare in a satirical fashion."/>
    <n v="110"/>
    <n v="3"/>
    <n v="3"/>
    <x v="0"/>
    <s v="USD"/>
    <n v="1467129686"/>
    <n v="1464969686"/>
    <b v="0"/>
    <n v="3"/>
    <b v="0"/>
    <s v="publishing/translations"/>
    <n v="1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1"/>
    <s v="SEK"/>
    <n v="1423432709"/>
    <n v="1420840709"/>
    <b v="0"/>
    <n v="2"/>
    <b v="0"/>
    <s v="publishing/translations"/>
    <n v="100"/>
    <x v="2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4"/>
    <s v="NZD"/>
    <n v="1474436704"/>
    <n v="1471844704"/>
    <b v="0"/>
    <n v="2"/>
    <b v="0"/>
    <s v="publishing/translations"/>
    <n v="13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D"/>
    <n v="1451637531"/>
    <n v="1449045531"/>
    <b v="0"/>
    <n v="1"/>
    <b v="0"/>
    <s v="publishing/translations"/>
    <n v="100"/>
    <x v="2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0"/>
    <s v="USD"/>
    <n v="1479233602"/>
    <n v="1478106802"/>
    <b v="0"/>
    <n v="14"/>
    <b v="0"/>
    <s v="publishing/translations"/>
    <n v="109.07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s v="USD"/>
    <n v="1430276959"/>
    <n v="1427684959"/>
    <b v="0"/>
    <n v="0"/>
    <b v="0"/>
    <s v="publishing/translations"/>
    <s v="N/A"/>
    <x v="2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2"/>
    <s v="EUR"/>
    <n v="1440408120"/>
    <n v="1435224120"/>
    <b v="0"/>
    <n v="0"/>
    <b v="0"/>
    <s v="publishing/translations"/>
    <s v="N/A"/>
    <x v="2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12"/>
    <s v="EUR"/>
    <n v="1474230385"/>
    <n v="1471638385"/>
    <b v="0"/>
    <n v="4"/>
    <b v="0"/>
    <s v="publishing/translations"/>
    <n v="104.75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UR"/>
    <n v="1459584417"/>
    <n v="1456996017"/>
    <b v="0"/>
    <n v="3"/>
    <b v="0"/>
    <s v="publishing/translations"/>
    <n v="15"/>
    <x v="2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0"/>
    <s v="USD"/>
    <n v="1428629242"/>
    <n v="1426037242"/>
    <b v="0"/>
    <n v="0"/>
    <b v="0"/>
    <s v="publishing/translations"/>
    <s v="N/A"/>
    <x v="2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0"/>
    <s v="USD"/>
    <n v="1419017488"/>
    <n v="1416339088"/>
    <b v="0"/>
    <n v="5"/>
    <b v="0"/>
    <s v="publishing/translations"/>
    <n v="80.599999999999994"/>
    <x v="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s v="USD"/>
    <n v="1448517816"/>
    <n v="1445922216"/>
    <b v="0"/>
    <n v="47"/>
    <b v="0"/>
    <s v="publishing/translations"/>
    <n v="115.55"/>
    <x v="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s v="USD"/>
    <n v="1437417828"/>
    <n v="1434825828"/>
    <b v="0"/>
    <n v="0"/>
    <b v="0"/>
    <s v="publishing/translations"/>
    <s v="N/A"/>
    <x v="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3"/>
    <s v="EUR"/>
    <n v="1481367600"/>
    <n v="1477839675"/>
    <b v="0"/>
    <n v="10"/>
    <b v="0"/>
    <s v="publishing/translations"/>
    <n v="80.5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8"/>
    <s v="DKK"/>
    <n v="1433775600"/>
    <n v="1431973478"/>
    <b v="0"/>
    <n v="11"/>
    <b v="0"/>
    <s v="publishing/translations"/>
    <n v="744.55"/>
    <x v="2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13"/>
    <s v="EUR"/>
    <n v="1444589020"/>
    <n v="1441997020"/>
    <b v="0"/>
    <n v="2"/>
    <b v="0"/>
    <s v="publishing/translations"/>
    <n v="7.5"/>
    <x v="2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2"/>
    <s v="EUR"/>
    <n v="1456043057"/>
    <n v="1453451057"/>
    <b v="0"/>
    <n v="2"/>
    <b v="0"/>
    <s v="publishing/translations"/>
    <n v="38.5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s v="USD"/>
    <n v="1405227540"/>
    <n v="1402058739"/>
    <b v="0"/>
    <n v="22"/>
    <b v="0"/>
    <s v="publishing/translations"/>
    <n v="36.68"/>
    <x v="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8"/>
    <s v="DKK"/>
    <n v="1461765300"/>
    <n v="1459198499"/>
    <b v="0"/>
    <n v="8"/>
    <b v="0"/>
    <s v="publishing/translations"/>
    <n v="75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5"/>
    <s v="CAD"/>
    <n v="1425758101"/>
    <n v="1423166101"/>
    <b v="0"/>
    <n v="6"/>
    <b v="0"/>
    <s v="publishing/translations"/>
    <n v="30"/>
    <x v="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3"/>
    <s v="EUR"/>
    <n v="1464285463"/>
    <n v="1461693463"/>
    <b v="0"/>
    <n v="1"/>
    <b v="0"/>
    <s v="publishing/translations"/>
    <n v="1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P"/>
    <n v="1441995769"/>
    <n v="1436811769"/>
    <b v="0"/>
    <n v="3"/>
    <b v="0"/>
    <s v="publishing/translations"/>
    <n v="673.33"/>
    <x v="2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s v="USD"/>
    <n v="1464190158"/>
    <n v="1461598158"/>
    <b v="0"/>
    <n v="0"/>
    <b v="0"/>
    <s v="publishing/translations"/>
    <s v="N/A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6"/>
    <s v="EUR"/>
    <n v="1483395209"/>
    <n v="1480803209"/>
    <b v="0"/>
    <n v="0"/>
    <b v="0"/>
    <s v="publishing/translations"/>
    <s v="N/A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12"/>
    <s v="EUR"/>
    <n v="1442091462"/>
    <n v="1436907462"/>
    <b v="0"/>
    <n v="0"/>
    <b v="0"/>
    <s v="publishing/translations"/>
    <s v="N/A"/>
    <x v="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2"/>
    <s v="EUR"/>
    <n v="1434286855"/>
    <n v="1431694855"/>
    <b v="0"/>
    <n v="0"/>
    <b v="0"/>
    <s v="publishing/translations"/>
    <s v="N/A"/>
    <x v="2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3"/>
    <s v="EUR"/>
    <n v="1461235478"/>
    <n v="1459507478"/>
    <b v="0"/>
    <n v="0"/>
    <b v="0"/>
    <s v="publishing/translations"/>
    <s v="N/A"/>
    <x v="2"/>
    <x v="3"/>
    <s v="translations"/>
  </r>
  <r>
    <n v="1447"/>
    <s v="Indian Language Dictionary"/>
    <s v="I'm creating a dictionary of multiple Indian languages."/>
    <n v="500000"/>
    <n v="75"/>
    <n v="0"/>
    <x v="0"/>
    <s v="USD"/>
    <n v="1467999134"/>
    <n v="1465407134"/>
    <b v="0"/>
    <n v="3"/>
    <b v="0"/>
    <s v="publishing/translations"/>
    <n v="25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D"/>
    <n v="1432272300"/>
    <n v="1429655318"/>
    <b v="0"/>
    <n v="0"/>
    <b v="0"/>
    <s v="publishing/translations"/>
    <s v="N/A"/>
    <x v="2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s v="USD"/>
    <n v="1431286105"/>
    <n v="1427138905"/>
    <b v="0"/>
    <n v="0"/>
    <b v="0"/>
    <s v="publishing/translations"/>
    <s v="N/A"/>
    <x v="2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s v="USD"/>
    <n v="1455941197"/>
    <n v="1453349197"/>
    <b v="0"/>
    <n v="1"/>
    <b v="0"/>
    <s v="publishing/translations"/>
    <n v="1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D"/>
    <n v="1416355259"/>
    <n v="1413759659"/>
    <b v="0"/>
    <n v="2"/>
    <b v="0"/>
    <s v="publishing/translations"/>
    <n v="1"/>
    <x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0"/>
    <s v="USD"/>
    <n v="1406566363"/>
    <n v="1403974363"/>
    <b v="0"/>
    <n v="0"/>
    <b v="0"/>
    <s v="publishing/translations"/>
    <s v="N/A"/>
    <x v="1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6"/>
    <s v="EUR"/>
    <n v="1492270947"/>
    <n v="1488386547"/>
    <b v="0"/>
    <n v="0"/>
    <b v="0"/>
    <s v="publishing/translations"/>
    <s v="N/A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3"/>
    <s v="EUR"/>
    <n v="1461535140"/>
    <n v="1459716480"/>
    <b v="0"/>
    <n v="1"/>
    <b v="0"/>
    <s v="publishing/translations"/>
    <n v="15"/>
    <x v="1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D"/>
    <n v="1409924340"/>
    <n v="1405181320"/>
    <b v="0"/>
    <n v="7"/>
    <b v="0"/>
    <s v="publishing/translations"/>
    <n v="225"/>
    <x v="1"/>
    <x v="3"/>
    <s v="translations"/>
  </r>
  <r>
    <n v="1456"/>
    <s v="Sometimes you don't need love (Canceled)"/>
    <s v="English Version of my auto-published novel"/>
    <n v="5000"/>
    <n v="145"/>
    <n v="3"/>
    <x v="13"/>
    <s v="EUR"/>
    <n v="1483459365"/>
    <n v="1480867365"/>
    <b v="0"/>
    <n v="3"/>
    <b v="0"/>
    <s v="publishing/translations"/>
    <n v="48.33"/>
    <x v="1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0"/>
    <s v="USD"/>
    <n v="1447281044"/>
    <n v="1444685444"/>
    <b v="0"/>
    <n v="0"/>
    <b v="0"/>
    <s v="publishing/translations"/>
    <s v="N/A"/>
    <x v="1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D"/>
    <n v="1407729600"/>
    <n v="1405097760"/>
    <b v="0"/>
    <n v="0"/>
    <b v="0"/>
    <s v="publishing/translations"/>
    <s v="N/A"/>
    <x v="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8"/>
    <s v="DKK"/>
    <n v="1449077100"/>
    <n v="1446612896"/>
    <b v="0"/>
    <n v="0"/>
    <b v="0"/>
    <s v="publishing/translations"/>
    <s v="N/A"/>
    <x v="1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0"/>
    <s v="USD"/>
    <n v="1417391100"/>
    <n v="1412371898"/>
    <b v="0"/>
    <n v="0"/>
    <b v="0"/>
    <s v="publishing/translations"/>
    <s v="N/A"/>
    <x v="1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s v="USD"/>
    <n v="1413849600"/>
    <n v="1410967754"/>
    <b v="1"/>
    <n v="340"/>
    <b v="1"/>
    <s v="publishing/radio &amp; podcasts"/>
    <n v="44.67"/>
    <x v="0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s v="USD"/>
    <n v="1365609271"/>
    <n v="1363017271"/>
    <b v="1"/>
    <n v="150"/>
    <b v="1"/>
    <s v="publishing/radio &amp; podcasts"/>
    <n v="28.94"/>
    <x v="0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D"/>
    <n v="1365367938"/>
    <n v="1361483538"/>
    <b v="1"/>
    <n v="25"/>
    <b v="1"/>
    <s v="publishing/radio &amp; podcasts"/>
    <n v="35.44"/>
    <x v="0"/>
    <x v="3"/>
    <s v="radio &amp; podcasts"/>
  </r>
  <r>
    <n v="1464"/>
    <s v="Science Studio"/>
    <s v="The Best Science Media on the Web"/>
    <n v="5000"/>
    <n v="8160"/>
    <n v="163"/>
    <x v="0"/>
    <s v="USD"/>
    <n v="1361029958"/>
    <n v="1358437958"/>
    <b v="1"/>
    <n v="234"/>
    <b v="1"/>
    <s v="publishing/radio &amp; podcasts"/>
    <n v="34.869999999999997"/>
    <x v="0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D"/>
    <n v="1332385200"/>
    <n v="1329759452"/>
    <b v="1"/>
    <n v="2602"/>
    <b v="1"/>
    <s v="publishing/radio &amp; podcasts"/>
    <n v="52.62"/>
    <x v="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D"/>
    <n v="1452574800"/>
    <n v="1449029266"/>
    <b v="1"/>
    <n v="248"/>
    <b v="1"/>
    <s v="publishing/radio &amp; podcasts"/>
    <n v="69.599999999999994"/>
    <x v="0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s v="USD"/>
    <n v="1332699285"/>
    <n v="1327518885"/>
    <b v="1"/>
    <n v="600"/>
    <b v="1"/>
    <s v="publishing/radio &amp; podcasts"/>
    <n v="76.72"/>
    <x v="0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D"/>
    <n v="1307838049"/>
    <n v="1302654049"/>
    <b v="1"/>
    <n v="293"/>
    <b v="1"/>
    <s v="publishing/radio &amp; podcasts"/>
    <n v="33.19"/>
    <x v="0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s v="USD"/>
    <n v="1360938109"/>
    <n v="1358346109"/>
    <b v="1"/>
    <n v="321"/>
    <b v="1"/>
    <s v="publishing/radio &amp; podcasts"/>
    <n v="149.46"/>
    <x v="0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D"/>
    <n v="1356724263"/>
    <n v="1354909863"/>
    <b v="1"/>
    <n v="81"/>
    <b v="1"/>
    <s v="publishing/radio &amp; podcasts"/>
    <n v="23.17"/>
    <x v="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D"/>
    <n v="1428620334"/>
    <n v="1426028334"/>
    <b v="1"/>
    <n v="343"/>
    <b v="1"/>
    <s v="publishing/radio &amp; podcasts"/>
    <n v="96.88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D"/>
    <n v="1381928503"/>
    <n v="1379336503"/>
    <b v="1"/>
    <n v="336"/>
    <b v="1"/>
    <s v="publishing/radio &amp; podcasts"/>
    <n v="103.2"/>
    <x v="0"/>
    <x v="3"/>
    <s v="radio &amp; podcasts"/>
  </r>
  <r>
    <n v="1473"/>
    <s v="ONE LOVES ONLY FORM"/>
    <s v="Public Radio Project"/>
    <n v="1500"/>
    <n v="1807.74"/>
    <n v="121"/>
    <x v="0"/>
    <s v="USD"/>
    <n v="1330644639"/>
    <n v="1328052639"/>
    <b v="1"/>
    <n v="47"/>
    <b v="1"/>
    <s v="publishing/radio &amp; podcasts"/>
    <n v="38.46"/>
    <x v="0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D"/>
    <n v="1379093292"/>
    <n v="1376501292"/>
    <b v="1"/>
    <n v="76"/>
    <b v="1"/>
    <s v="publishing/radio &amp; podcasts"/>
    <n v="44.32"/>
    <x v="0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D"/>
    <n v="1419051540"/>
    <n v="1416244863"/>
    <b v="1"/>
    <n v="441"/>
    <b v="1"/>
    <s v="publishing/radio &amp; podcasts"/>
    <n v="64.17"/>
    <x v="0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s v="USD"/>
    <n v="1315616422"/>
    <n v="1313024422"/>
    <b v="1"/>
    <n v="916"/>
    <b v="1"/>
    <s v="publishing/radio &amp; podcasts"/>
    <n v="43.33"/>
    <x v="0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D"/>
    <n v="1324609200"/>
    <n v="1319467604"/>
    <b v="1"/>
    <n v="369"/>
    <b v="1"/>
    <s v="publishing/radio &amp; podcasts"/>
    <n v="90.5"/>
    <x v="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D"/>
    <n v="1368564913"/>
    <n v="1367355313"/>
    <b v="1"/>
    <n v="20242"/>
    <b v="1"/>
    <s v="publishing/radio &amp; podcasts"/>
    <n v="29.19"/>
    <x v="0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D"/>
    <n v="1399694340"/>
    <n v="1398448389"/>
    <b v="1"/>
    <n v="71"/>
    <b v="1"/>
    <s v="publishing/radio &amp; podcasts"/>
    <n v="30.96"/>
    <x v="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D"/>
    <n v="1374858000"/>
    <n v="1373408699"/>
    <b v="1"/>
    <n v="635"/>
    <b v="1"/>
    <s v="publishing/radio &amp; podcasts"/>
    <n v="92.16"/>
    <x v="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5"/>
    <s v="CAD"/>
    <n v="1383430145"/>
    <n v="1380838145"/>
    <b v="0"/>
    <n v="6"/>
    <b v="0"/>
    <s v="publishing/fiction"/>
    <n v="17.5"/>
    <x v="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s v="USD"/>
    <n v="1347004260"/>
    <n v="1345062936"/>
    <b v="0"/>
    <n v="1"/>
    <b v="0"/>
    <s v="publishing/fiction"/>
    <n v="5"/>
    <x v="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s v="USD"/>
    <n v="1469162275"/>
    <n v="1467002275"/>
    <b v="0"/>
    <n v="2"/>
    <b v="0"/>
    <s v="publishing/fiction"/>
    <n v="25"/>
    <x v="2"/>
    <x v="3"/>
    <s v="fiction"/>
  </r>
  <r>
    <n v="1484"/>
    <s v="a book called filtered down thru the stars"/>
    <s v="The mussings of an old wizard"/>
    <n v="2000"/>
    <n v="0"/>
    <n v="0"/>
    <x v="0"/>
    <s v="USD"/>
    <n v="1342882260"/>
    <n v="1337834963"/>
    <b v="0"/>
    <n v="0"/>
    <b v="0"/>
    <s v="publishing/fiction"/>
    <s v="N/A"/>
    <x v="2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s v="USD"/>
    <n v="1434827173"/>
    <n v="1430939173"/>
    <b v="0"/>
    <n v="3"/>
    <b v="0"/>
    <s v="publishing/fiction"/>
    <n v="50"/>
    <x v="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s v="USD"/>
    <n v="1425009761"/>
    <n v="1422417761"/>
    <b v="0"/>
    <n v="3"/>
    <b v="0"/>
    <s v="publishing/fiction"/>
    <n v="16"/>
    <x v="2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0"/>
    <s v="USD"/>
    <n v="1470175271"/>
    <n v="1467583271"/>
    <b v="0"/>
    <n v="0"/>
    <b v="0"/>
    <s v="publishing/fiction"/>
    <s v="N/A"/>
    <x v="2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s v="AUD"/>
    <n v="1388928660"/>
    <n v="1386336660"/>
    <b v="0"/>
    <n v="6"/>
    <b v="0"/>
    <s v="publishing/fiction"/>
    <n v="60"/>
    <x v="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s v="USD"/>
    <n v="1352994052"/>
    <n v="1350398452"/>
    <b v="0"/>
    <n v="0"/>
    <b v="0"/>
    <s v="publishing/fiction"/>
    <s v="N/A"/>
    <x v="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s v="USD"/>
    <n v="1380720474"/>
    <n v="1378214874"/>
    <b v="0"/>
    <n v="19"/>
    <b v="0"/>
    <s v="publishing/fiction"/>
    <n v="47.11"/>
    <x v="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0"/>
    <s v="USD"/>
    <n v="1424014680"/>
    <n v="1418922443"/>
    <b v="0"/>
    <n v="1"/>
    <b v="0"/>
    <s v="publishing/fiction"/>
    <n v="100"/>
    <x v="2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s v="USD"/>
    <n v="1308431646"/>
    <n v="1305839646"/>
    <b v="0"/>
    <n v="2"/>
    <b v="0"/>
    <s v="publishing/fiction"/>
    <n v="15"/>
    <x v="2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0"/>
    <s v="USD"/>
    <n v="1371415675"/>
    <n v="1368823675"/>
    <b v="0"/>
    <n v="0"/>
    <b v="0"/>
    <s v="publishing/fiction"/>
    <s v="N/A"/>
    <x v="2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s v="USD"/>
    <n v="1428075480"/>
    <n v="1425489613"/>
    <b v="0"/>
    <n v="11"/>
    <b v="0"/>
    <s v="publishing/fiction"/>
    <n v="40.450000000000003"/>
    <x v="2"/>
    <x v="3"/>
    <s v="fiction"/>
  </r>
  <r>
    <n v="1495"/>
    <s v="A Magical Bildungsroman with a Female Heroine"/>
    <s v="The Adventures of Penelope Hawthorne. Part One: The Spellbook of Dracone."/>
    <n v="2000"/>
    <n v="0"/>
    <n v="0"/>
    <x v="0"/>
    <s v="USD"/>
    <n v="1314471431"/>
    <n v="1311879431"/>
    <b v="0"/>
    <n v="0"/>
    <b v="0"/>
    <s v="publishing/fiction"/>
    <s v="N/A"/>
    <x v="2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s v="USD"/>
    <n v="1410866659"/>
    <n v="1405682659"/>
    <b v="0"/>
    <n v="0"/>
    <b v="0"/>
    <s v="publishing/fiction"/>
    <s v="N/A"/>
    <x v="2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0"/>
    <s v="USD"/>
    <n v="1375299780"/>
    <n v="1371655522"/>
    <b v="0"/>
    <n v="1"/>
    <b v="0"/>
    <s v="publishing/fiction"/>
    <n v="1"/>
    <x v="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s v="USD"/>
    <n v="1409787378"/>
    <n v="1405899378"/>
    <b v="0"/>
    <n v="3"/>
    <b v="0"/>
    <s v="publishing/fiction"/>
    <n v="19"/>
    <x v="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s v="USD"/>
    <n v="1470355833"/>
    <n v="1465171833"/>
    <b v="0"/>
    <n v="1"/>
    <b v="0"/>
    <s v="publishing/fiction"/>
    <n v="5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s v="USD"/>
    <n v="1367444557"/>
    <n v="1364852557"/>
    <b v="0"/>
    <n v="15"/>
    <b v="0"/>
    <s v="publishing/fiction"/>
    <n v="46.73"/>
    <x v="2"/>
    <x v="3"/>
    <s v="fiction"/>
  </r>
  <r>
    <n v="1501"/>
    <s v="This is Nowhere"/>
    <s v="A hardcover book of surf, outdoor and nature photos from the British Columbia coast."/>
    <n v="52000"/>
    <n v="86492"/>
    <n v="166"/>
    <x v="5"/>
    <s v="CAD"/>
    <n v="1436364023"/>
    <n v="1433772023"/>
    <b v="1"/>
    <n v="885"/>
    <b v="1"/>
    <s v="photography/photobooks"/>
    <n v="97.73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s v="GBP"/>
    <n v="1458943200"/>
    <n v="1456491680"/>
    <b v="1"/>
    <n v="329"/>
    <b v="1"/>
    <s v="photography/photobooks"/>
    <n v="67.84"/>
    <x v="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8"/>
    <s v="EUR"/>
    <n v="1477210801"/>
    <n v="1472026801"/>
    <b v="1"/>
    <n v="71"/>
    <b v="1"/>
    <s v="photography/photobooks"/>
    <n v="56.98"/>
    <x v="0"/>
    <x v="8"/>
    <s v="photobooks"/>
  </r>
  <r>
    <n v="1504"/>
    <s v="RYU X RIO"/>
    <s v="A football photography book like no other about the 2014 World Cup in Brazil, by Ryu Voelkel."/>
    <n v="6500"/>
    <n v="18066"/>
    <n v="278"/>
    <x v="1"/>
    <s v="GBP"/>
    <n v="1402389180"/>
    <n v="1399996024"/>
    <b v="1"/>
    <n v="269"/>
    <b v="1"/>
    <s v="photography/photobooks"/>
    <n v="67.16"/>
    <x v="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2"/>
    <s v="EUR"/>
    <n v="1458676860"/>
    <n v="1455446303"/>
    <b v="1"/>
    <n v="345"/>
    <b v="1"/>
    <s v="photography/photobooks"/>
    <n v="48.04"/>
    <x v="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s v="GBP"/>
    <n v="1406227904"/>
    <n v="1403635904"/>
    <b v="1"/>
    <n v="43"/>
    <b v="1"/>
    <s v="photography/photobooks"/>
    <n v="38.86"/>
    <x v="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D"/>
    <n v="1273911000"/>
    <n v="1268822909"/>
    <b v="1"/>
    <n v="33"/>
    <b v="1"/>
    <s v="photography/photobooks"/>
    <n v="78.180000000000007"/>
    <x v="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D"/>
    <n v="1403880281"/>
    <n v="1401201881"/>
    <b v="1"/>
    <n v="211"/>
    <b v="1"/>
    <s v="photography/photobooks"/>
    <n v="97.11"/>
    <x v="0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2"/>
    <s v="EUR"/>
    <n v="1487113140"/>
    <n v="1484570885"/>
    <b v="1"/>
    <n v="196"/>
    <b v="1"/>
    <s v="photography/photobooks"/>
    <n v="110.39"/>
    <x v="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s v="GBP"/>
    <n v="1405761278"/>
    <n v="1403169278"/>
    <b v="1"/>
    <n v="405"/>
    <b v="1"/>
    <s v="photography/photobooks"/>
    <n v="39.92"/>
    <x v="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D"/>
    <n v="1447858804"/>
    <n v="1445263204"/>
    <b v="1"/>
    <n v="206"/>
    <b v="1"/>
    <s v="photography/photobooks"/>
    <n v="75.98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D"/>
    <n v="1486311939"/>
    <n v="1483719939"/>
    <b v="1"/>
    <n v="335"/>
    <b v="1"/>
    <s v="photography/photobooks"/>
    <n v="58.38"/>
    <x v="0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1"/>
    <s v="GBP"/>
    <n v="1405523866"/>
    <n v="1402931866"/>
    <b v="1"/>
    <n v="215"/>
    <b v="1"/>
    <s v="photography/photobooks"/>
    <n v="55.82"/>
    <x v="0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s v="USD"/>
    <n v="1443363640"/>
    <n v="1439907640"/>
    <b v="1"/>
    <n v="176"/>
    <b v="1"/>
    <s v="photography/photobooks"/>
    <n v="151.2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0"/>
    <s v="NOK"/>
    <n v="1458104697"/>
    <n v="1455516297"/>
    <b v="1"/>
    <n v="555"/>
    <b v="1"/>
    <s v="photography/photobooks"/>
    <n v="849.67"/>
    <x v="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D"/>
    <n v="1475762400"/>
    <n v="1473160292"/>
    <b v="1"/>
    <n v="116"/>
    <b v="1"/>
    <s v="photography/photobooks"/>
    <n v="159.24"/>
    <x v="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D"/>
    <n v="1417845600"/>
    <n v="1415194553"/>
    <b v="1"/>
    <n v="615"/>
    <b v="1"/>
    <s v="photography/photobooks"/>
    <n v="39.51"/>
    <x v="0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s v="USD"/>
    <n v="1401565252"/>
    <n v="1398973252"/>
    <b v="1"/>
    <n v="236"/>
    <b v="1"/>
    <s v="photography/photobooks"/>
    <n v="130.53"/>
    <x v="0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D"/>
    <n v="1403301540"/>
    <n v="1400867283"/>
    <b v="1"/>
    <n v="145"/>
    <b v="1"/>
    <s v="photography/photobooks"/>
    <n v="64.16"/>
    <x v="0"/>
    <x v="8"/>
    <s v="photobooks"/>
  </r>
  <r>
    <n v="1520"/>
    <s v="TULIPS"/>
    <s v="A self-published photography book by Andrew Miksys from his new series about Belarus"/>
    <n v="18000"/>
    <n v="18625"/>
    <n v="103"/>
    <x v="0"/>
    <s v="USD"/>
    <n v="1418961600"/>
    <n v="1415824513"/>
    <b v="1"/>
    <n v="167"/>
    <b v="1"/>
    <s v="photography/photobooks"/>
    <n v="111.53"/>
    <x v="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D"/>
    <n v="1465272091"/>
    <n v="1462248091"/>
    <b v="1"/>
    <n v="235"/>
    <b v="1"/>
    <s v="photography/photobooks"/>
    <n v="170.45"/>
    <x v="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D"/>
    <n v="1413575739"/>
    <n v="1410983739"/>
    <b v="1"/>
    <n v="452"/>
    <b v="1"/>
    <s v="photography/photobooks"/>
    <n v="133.74"/>
    <x v="0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D"/>
    <n v="1419292800"/>
    <n v="1416592916"/>
    <b v="1"/>
    <n v="241"/>
    <b v="1"/>
    <s v="photography/photobooks"/>
    <n v="95.83"/>
    <x v="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11"/>
    <s v="SEK"/>
    <n v="1487592090"/>
    <n v="1485000090"/>
    <b v="1"/>
    <n v="28"/>
    <b v="1"/>
    <s v="photography/photobooks"/>
    <n v="221.79"/>
    <x v="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D"/>
    <n v="1471539138"/>
    <n v="1468947138"/>
    <b v="1"/>
    <n v="140"/>
    <b v="1"/>
    <s v="photography/photobooks"/>
    <n v="32.32"/>
    <x v="0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D"/>
    <n v="1453185447"/>
    <n v="1448951847"/>
    <b v="1"/>
    <n v="280"/>
    <b v="1"/>
    <s v="photography/photobooks"/>
    <n v="98.84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D"/>
    <n v="1489497886"/>
    <n v="1487082286"/>
    <b v="1"/>
    <n v="70"/>
    <b v="1"/>
    <s v="photography/photobooks"/>
    <n v="55.22"/>
    <x v="0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s v="USD"/>
    <n v="1485907200"/>
    <n v="1483292122"/>
    <b v="1"/>
    <n v="160"/>
    <b v="1"/>
    <s v="photography/photobooks"/>
    <n v="52.79"/>
    <x v="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D"/>
    <n v="1426773920"/>
    <n v="1424185520"/>
    <b v="1"/>
    <n v="141"/>
    <b v="1"/>
    <s v="photography/photobooks"/>
    <n v="135.6699999999999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D"/>
    <n v="1445624695"/>
    <n v="1443464695"/>
    <b v="1"/>
    <n v="874"/>
    <b v="1"/>
    <s v="photography/photobooks"/>
    <n v="53.99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D"/>
    <n v="1417402800"/>
    <n v="1414610126"/>
    <b v="1"/>
    <n v="73"/>
    <b v="1"/>
    <s v="photography/photobooks"/>
    <n v="56.64"/>
    <x v="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s v="AUD"/>
    <n v="1455548400"/>
    <n v="1453461865"/>
    <b v="1"/>
    <n v="294"/>
    <b v="1"/>
    <s v="photography/photobooks"/>
    <n v="82.32"/>
    <x v="0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s v="USD"/>
    <n v="1462161540"/>
    <n v="1457913777"/>
    <b v="1"/>
    <n v="740"/>
    <b v="1"/>
    <s v="photography/photobooks"/>
    <n v="88.26"/>
    <x v="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D"/>
    <n v="1441383062"/>
    <n v="1438791062"/>
    <b v="1"/>
    <n v="369"/>
    <b v="1"/>
    <s v="photography/photobooks"/>
    <n v="84.91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D"/>
    <n v="1464040800"/>
    <n v="1461527631"/>
    <b v="1"/>
    <n v="110"/>
    <b v="1"/>
    <s v="photography/photobooks"/>
    <n v="48.15"/>
    <x v="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D"/>
    <n v="1440702910"/>
    <n v="1438110910"/>
    <b v="1"/>
    <n v="455"/>
    <b v="1"/>
    <s v="photography/photobooks"/>
    <n v="66.02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12"/>
    <s v="EUR"/>
    <n v="1470506400"/>
    <n v="1467358427"/>
    <b v="1"/>
    <n v="224"/>
    <b v="1"/>
    <s v="photography/photobooks"/>
    <n v="96.38"/>
    <x v="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D"/>
    <n v="1421952370"/>
    <n v="1418064370"/>
    <b v="1"/>
    <n v="46"/>
    <b v="1"/>
    <s v="photography/photobooks"/>
    <n v="156.16999999999999"/>
    <x v="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D"/>
    <n v="1483481019"/>
    <n v="1480629819"/>
    <b v="0"/>
    <n v="284"/>
    <b v="1"/>
    <s v="photography/photobooks"/>
    <n v="95.76"/>
    <x v="0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D"/>
    <n v="1416964500"/>
    <n v="1414368616"/>
    <b v="1"/>
    <n v="98"/>
    <b v="1"/>
    <s v="photography/photobooks"/>
    <n v="180.41"/>
    <x v="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0"/>
    <s v="USD"/>
    <n v="1420045538"/>
    <n v="1417453538"/>
    <b v="0"/>
    <n v="2"/>
    <b v="0"/>
    <s v="photography/nature"/>
    <n v="3"/>
    <x v="2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5"/>
    <s v="CAD"/>
    <n v="1435708500"/>
    <n v="1434412500"/>
    <b v="0"/>
    <n v="1"/>
    <b v="0"/>
    <s v="photography/nature"/>
    <n v="20"/>
    <x v="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0"/>
    <s v="USD"/>
    <n v="1416662034"/>
    <n v="1414066434"/>
    <b v="0"/>
    <n v="1"/>
    <b v="0"/>
    <s v="photography/nature"/>
    <n v="10"/>
    <x v="2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0"/>
    <s v="USD"/>
    <n v="1427847480"/>
    <n v="1424222024"/>
    <b v="0"/>
    <n v="0"/>
    <b v="0"/>
    <s v="photography/nature"/>
    <s v="N/A"/>
    <x v="2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0"/>
    <s v="USD"/>
    <n v="1425330960"/>
    <n v="1422393234"/>
    <b v="0"/>
    <n v="1"/>
    <b v="0"/>
    <s v="photography/nature"/>
    <n v="1"/>
    <x v="2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P"/>
    <n v="1410930399"/>
    <n v="1405746399"/>
    <b v="0"/>
    <n v="11"/>
    <b v="0"/>
    <s v="photography/nature"/>
    <n v="26.27"/>
    <x v="2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0"/>
    <s v="USD"/>
    <n v="1487844882"/>
    <n v="1487240082"/>
    <b v="0"/>
    <n v="0"/>
    <b v="0"/>
    <s v="photography/nature"/>
    <s v="N/A"/>
    <x v="2"/>
    <x v="8"/>
    <s v="nature"/>
  </r>
  <r>
    <n v="1548"/>
    <s v="Change the World through Color"/>
    <s v="Beauty is in the eye of the beholder and I want to inspire conservation through color."/>
    <n v="700"/>
    <n v="60"/>
    <n v="9"/>
    <x v="0"/>
    <s v="USD"/>
    <n v="1447020620"/>
    <n v="1444425020"/>
    <b v="0"/>
    <n v="1"/>
    <b v="0"/>
    <s v="photography/nature"/>
    <n v="60"/>
    <x v="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0"/>
    <s v="USD"/>
    <n v="1446524159"/>
    <n v="1443928559"/>
    <b v="0"/>
    <n v="6"/>
    <b v="0"/>
    <s v="photography/nature"/>
    <n v="28.33"/>
    <x v="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P"/>
    <n v="1463050034"/>
    <n v="1460458034"/>
    <b v="0"/>
    <n v="7"/>
    <b v="0"/>
    <s v="photography/nature"/>
    <n v="14.43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s v="USD"/>
    <n v="1432756039"/>
    <n v="1430164039"/>
    <b v="0"/>
    <n v="0"/>
    <b v="0"/>
    <s v="photography/nature"/>
    <s v="N/A"/>
    <x v="2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s v="USD"/>
    <n v="1412135940"/>
    <n v="1410366708"/>
    <b v="0"/>
    <n v="16"/>
    <b v="0"/>
    <s v="photography/nature"/>
    <n v="132.19"/>
    <x v="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s v="USD"/>
    <n v="1441176447"/>
    <n v="1438584447"/>
    <b v="0"/>
    <n v="0"/>
    <b v="0"/>
    <s v="photography/nature"/>
    <s v="N/A"/>
    <x v="2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D"/>
    <n v="1438495390"/>
    <n v="1435903390"/>
    <b v="0"/>
    <n v="0"/>
    <b v="0"/>
    <s v="photography/nature"/>
    <s v="N/A"/>
    <x v="2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0"/>
    <s v="USD"/>
    <n v="1442509200"/>
    <n v="1440513832"/>
    <b v="0"/>
    <n v="0"/>
    <b v="0"/>
    <s v="photography/nature"/>
    <s v="N/A"/>
    <x v="2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5"/>
    <s v="CAD"/>
    <n v="1467603624"/>
    <n v="1465011624"/>
    <b v="0"/>
    <n v="12"/>
    <b v="0"/>
    <s v="photography/nature"/>
    <n v="56.42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0"/>
    <s v="USD"/>
    <n v="1411227633"/>
    <n v="1408549233"/>
    <b v="0"/>
    <n v="1"/>
    <b v="0"/>
    <s v="photography/nature"/>
    <n v="100"/>
    <x v="2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1"/>
    <s v="GBP"/>
    <n v="1440763920"/>
    <n v="1435656759"/>
    <b v="0"/>
    <n v="3"/>
    <b v="0"/>
    <s v="photography/nature"/>
    <n v="11.67"/>
    <x v="2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0"/>
    <s v="USD"/>
    <n v="1430270199"/>
    <n v="1428974199"/>
    <b v="0"/>
    <n v="1"/>
    <b v="0"/>
    <s v="photography/nature"/>
    <n v="50"/>
    <x v="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s v="USD"/>
    <n v="1415842193"/>
    <n v="1414110593"/>
    <b v="0"/>
    <n v="4"/>
    <b v="0"/>
    <s v="photography/nature"/>
    <n v="23.5"/>
    <x v="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D"/>
    <n v="1383789603"/>
    <n v="1381194003"/>
    <b v="0"/>
    <n v="1"/>
    <b v="0"/>
    <s v="publishing/art books"/>
    <n v="67"/>
    <x v="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D"/>
    <n v="1259715000"/>
    <n v="1253712916"/>
    <b v="0"/>
    <n v="0"/>
    <b v="0"/>
    <s v="publishing/art books"/>
    <s v="N/A"/>
    <x v="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P"/>
    <n v="1394815751"/>
    <n v="1389635351"/>
    <b v="0"/>
    <n v="2"/>
    <b v="0"/>
    <s v="publishing/art books"/>
    <n v="42.5"/>
    <x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D"/>
    <n v="1432843500"/>
    <n v="1430124509"/>
    <b v="0"/>
    <n v="1"/>
    <b v="0"/>
    <s v="publishing/art books"/>
    <n v="10"/>
    <x v="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D"/>
    <n v="1307554261"/>
    <n v="1304962261"/>
    <b v="0"/>
    <n v="1"/>
    <b v="0"/>
    <s v="publishing/art books"/>
    <n v="100"/>
    <x v="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D"/>
    <n v="1469656800"/>
    <n v="1467151204"/>
    <b v="0"/>
    <n v="59"/>
    <b v="0"/>
    <s v="publishing/art books"/>
    <n v="108.05"/>
    <x v="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D"/>
    <n v="1392595200"/>
    <n v="1391293745"/>
    <b v="0"/>
    <n v="13"/>
    <b v="0"/>
    <s v="publishing/art books"/>
    <n v="26.92"/>
    <x v="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D"/>
    <n v="1419384585"/>
    <n v="1416360585"/>
    <b v="0"/>
    <n v="22"/>
    <b v="0"/>
    <s v="publishing/art books"/>
    <n v="155"/>
    <x v="1"/>
    <x v="3"/>
    <s v="art books"/>
  </r>
  <r>
    <n v="1569"/>
    <s v="to be removed (Canceled)"/>
    <s v="to be removed"/>
    <n v="30000"/>
    <n v="0"/>
    <n v="0"/>
    <x v="0"/>
    <s v="USD"/>
    <n v="1369498714"/>
    <n v="1366906714"/>
    <b v="0"/>
    <n v="0"/>
    <b v="0"/>
    <s v="publishing/art books"/>
    <s v="N/A"/>
    <x v="1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0"/>
    <s v="USD"/>
    <n v="1460140282"/>
    <n v="1457551882"/>
    <b v="0"/>
    <n v="52"/>
    <b v="0"/>
    <s v="publishing/art books"/>
    <n v="47.77"/>
    <x v="1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P"/>
    <n v="1434738483"/>
    <n v="1432146483"/>
    <b v="0"/>
    <n v="4"/>
    <b v="0"/>
    <s v="publishing/art books"/>
    <n v="20"/>
    <x v="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P"/>
    <n v="1456703940"/>
    <n v="1454546859"/>
    <b v="0"/>
    <n v="3"/>
    <b v="0"/>
    <s v="publishing/art books"/>
    <n v="41.67"/>
    <x v="1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5"/>
    <s v="CAD"/>
    <n v="1491019140"/>
    <n v="1487548802"/>
    <b v="0"/>
    <n v="3"/>
    <b v="0"/>
    <s v="publishing/art books"/>
    <n v="74.3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D"/>
    <n v="1424211329"/>
    <n v="1421187329"/>
    <b v="0"/>
    <n v="6"/>
    <b v="0"/>
    <s v="publishing/art books"/>
    <n v="84.33"/>
    <x v="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D"/>
    <n v="1404909296"/>
    <n v="1402317296"/>
    <b v="0"/>
    <n v="35"/>
    <b v="0"/>
    <s v="publishing/art books"/>
    <n v="65.459999999999994"/>
    <x v="1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0"/>
    <s v="USD"/>
    <n v="1435698368"/>
    <n v="1431810368"/>
    <b v="0"/>
    <n v="10"/>
    <b v="0"/>
    <s v="publishing/art books"/>
    <n v="65"/>
    <x v="1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D"/>
    <n v="1343161248"/>
    <n v="1337977248"/>
    <b v="0"/>
    <n v="2"/>
    <b v="0"/>
    <s v="publishing/art books"/>
    <n v="27.5"/>
    <x v="1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D"/>
    <n v="1283392800"/>
    <n v="1281317691"/>
    <b v="0"/>
    <n v="4"/>
    <b v="0"/>
    <s v="publishing/art books"/>
    <n v="51.25"/>
    <x v="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D"/>
    <n v="1377734091"/>
    <n v="1374882891"/>
    <b v="0"/>
    <n v="2"/>
    <b v="0"/>
    <s v="publishing/art books"/>
    <n v="14"/>
    <x v="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D"/>
    <n v="1337562726"/>
    <n v="1332378726"/>
    <b v="0"/>
    <n v="0"/>
    <b v="0"/>
    <s v="publishing/art books"/>
    <s v="N/A"/>
    <x v="1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1"/>
    <s v="GBP"/>
    <n v="1450521990"/>
    <n v="1447757190"/>
    <b v="0"/>
    <n v="1"/>
    <b v="0"/>
    <s v="photography/places"/>
    <n v="5"/>
    <x v="2"/>
    <x v="8"/>
    <s v="places"/>
  </r>
  <r>
    <n v="1582"/>
    <s v="Scenes from New Orleans"/>
    <s v="I create canvas prints of images from in and around New Orleans"/>
    <n v="1000"/>
    <n v="93"/>
    <n v="9"/>
    <x v="0"/>
    <s v="USD"/>
    <n v="1445894400"/>
    <n v="1440961053"/>
    <b v="0"/>
    <n v="3"/>
    <b v="0"/>
    <s v="photography/places"/>
    <n v="31"/>
    <x v="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P"/>
    <n v="1411681391"/>
    <n v="1409089391"/>
    <b v="0"/>
    <n v="1"/>
    <b v="0"/>
    <s v="photography/places"/>
    <n v="15"/>
    <x v="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s v="USD"/>
    <n v="1401464101"/>
    <n v="1400600101"/>
    <b v="0"/>
    <n v="0"/>
    <b v="0"/>
    <s v="photography/places"/>
    <s v="N/A"/>
    <x v="2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5"/>
    <s v="CAD"/>
    <n v="1482663600"/>
    <n v="1480800568"/>
    <b v="0"/>
    <n v="12"/>
    <b v="0"/>
    <s v="photography/places"/>
    <n v="131.66999999999999"/>
    <x v="2"/>
    <x v="8"/>
    <s v="places"/>
  </r>
  <r>
    <n v="1586"/>
    <s v="Missouri In Pictures"/>
    <s v="Show the world the beauty that is in all of our back yards!"/>
    <n v="1500"/>
    <n v="0"/>
    <n v="0"/>
    <x v="0"/>
    <s v="USD"/>
    <n v="1428197422"/>
    <n v="1425609022"/>
    <b v="0"/>
    <n v="0"/>
    <b v="0"/>
    <s v="photography/places"/>
    <s v="N/A"/>
    <x v="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s v="USD"/>
    <n v="1418510965"/>
    <n v="1415918965"/>
    <b v="0"/>
    <n v="1"/>
    <b v="0"/>
    <s v="photography/places"/>
    <n v="1"/>
    <x v="2"/>
    <x v="8"/>
    <s v="places"/>
  </r>
  <r>
    <n v="1588"/>
    <s v="The Right Side of Texas"/>
    <s v="Southeast Texas as seen through the lens of a cell phone camera"/>
    <n v="516"/>
    <n v="0"/>
    <n v="0"/>
    <x v="0"/>
    <s v="USD"/>
    <n v="1422735120"/>
    <n v="1420091999"/>
    <b v="0"/>
    <n v="0"/>
    <b v="0"/>
    <s v="photography/places"/>
    <s v="N/A"/>
    <x v="2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0"/>
    <s v="USD"/>
    <n v="1444433886"/>
    <n v="1441841886"/>
    <b v="0"/>
    <n v="0"/>
    <b v="0"/>
    <s v="photography/places"/>
    <s v="N/A"/>
    <x v="2"/>
    <x v="8"/>
    <s v="places"/>
  </r>
  <r>
    <n v="1590"/>
    <s v="An Italian Adventure"/>
    <s v="Discover Italy through photography."/>
    <n v="60000"/>
    <n v="1020"/>
    <n v="2"/>
    <x v="13"/>
    <s v="EUR"/>
    <n v="1443040464"/>
    <n v="1440448464"/>
    <b v="0"/>
    <n v="2"/>
    <b v="0"/>
    <s v="photography/places"/>
    <n v="510"/>
    <x v="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P"/>
    <n v="1459700741"/>
    <n v="1457112341"/>
    <b v="0"/>
    <n v="92"/>
    <b v="0"/>
    <s v="photography/places"/>
    <n v="44.48"/>
    <x v="2"/>
    <x v="8"/>
    <s v="places"/>
  </r>
  <r>
    <n v="1592"/>
    <s v="The Views of Pittsburgh"/>
    <s v="A portfolio collage of beautiful pictures of authentic Pittsburgh locations and scenery."/>
    <n v="25"/>
    <n v="0"/>
    <n v="0"/>
    <x v="0"/>
    <s v="USD"/>
    <n v="1427503485"/>
    <n v="1423619085"/>
    <b v="0"/>
    <n v="0"/>
    <b v="0"/>
    <s v="photography/places"/>
    <s v="N/A"/>
    <x v="2"/>
    <x v="8"/>
    <s v="places"/>
  </r>
  <r>
    <n v="1593"/>
    <s v="Picturing Italy"/>
    <s v="A trip to fulfill a dream of capturing the wonders and history of ancient Italy in person."/>
    <n v="22000"/>
    <n v="3"/>
    <n v="0"/>
    <x v="0"/>
    <s v="USD"/>
    <n v="1425154655"/>
    <n v="1422562655"/>
    <b v="0"/>
    <n v="3"/>
    <b v="0"/>
    <s v="photography/places"/>
    <n v="1"/>
    <x v="2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0"/>
    <s v="USD"/>
    <n v="1463329260"/>
    <n v="1458147982"/>
    <b v="0"/>
    <n v="10"/>
    <b v="0"/>
    <s v="photography/places"/>
    <n v="20.5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s v="USD"/>
    <n v="1403122380"/>
    <n v="1400634728"/>
    <b v="0"/>
    <n v="7"/>
    <b v="0"/>
    <s v="photography/places"/>
    <n v="40"/>
    <x v="2"/>
    <x v="8"/>
    <s v="places"/>
  </r>
  <r>
    <n v="1596"/>
    <s v="The Town We Live In"/>
    <s v="London is beautiful. I want to create a book of stunning images from in and around our great city"/>
    <n v="3250"/>
    <n v="75"/>
    <n v="2"/>
    <x v="1"/>
    <s v="GBP"/>
    <n v="1418469569"/>
    <n v="1414577969"/>
    <b v="0"/>
    <n v="3"/>
    <b v="0"/>
    <s v="photography/places"/>
    <n v="25"/>
    <x v="2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0"/>
    <s v="USD"/>
    <n v="1474360197"/>
    <n v="1471768197"/>
    <b v="0"/>
    <n v="0"/>
    <b v="0"/>
    <s v="photography/places"/>
    <s v="N/A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s v="USD"/>
    <n v="1437926458"/>
    <n v="1432742458"/>
    <b v="0"/>
    <n v="1"/>
    <b v="0"/>
    <s v="photography/places"/>
    <n v="1"/>
    <x v="2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1"/>
    <s v="GBP"/>
    <n v="1460116576"/>
    <n v="1457528176"/>
    <b v="0"/>
    <n v="0"/>
    <b v="0"/>
    <s v="photography/places"/>
    <s v="N/A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s v="USD"/>
    <n v="1405401060"/>
    <n v="1401585752"/>
    <b v="0"/>
    <n v="9"/>
    <b v="0"/>
    <s v="photography/places"/>
    <n v="40.78"/>
    <x v="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D"/>
    <n v="1304561633"/>
    <n v="1301969633"/>
    <b v="0"/>
    <n v="56"/>
    <b v="1"/>
    <s v="music/rock"/>
    <n v="48.33"/>
    <x v="0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D"/>
    <n v="1318633200"/>
    <n v="1314947317"/>
    <b v="0"/>
    <n v="32"/>
    <b v="1"/>
    <s v="music/rock"/>
    <n v="46.95"/>
    <x v="0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s v="USD"/>
    <n v="1327723459"/>
    <n v="1322539459"/>
    <b v="0"/>
    <n v="30"/>
    <b v="1"/>
    <s v="music/rock"/>
    <n v="66.69"/>
    <x v="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D"/>
    <n v="1332011835"/>
    <n v="1328559435"/>
    <b v="0"/>
    <n v="70"/>
    <b v="1"/>
    <s v="music/rock"/>
    <n v="48.84"/>
    <x v="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D"/>
    <n v="1312182000"/>
    <n v="1311380313"/>
    <b v="0"/>
    <n v="44"/>
    <b v="1"/>
    <s v="music/rock"/>
    <n v="137.31"/>
    <x v="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D"/>
    <n v="1300930838"/>
    <n v="1293158438"/>
    <b v="0"/>
    <n v="92"/>
    <b v="1"/>
    <s v="music/rock"/>
    <n v="87.83"/>
    <x v="0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D"/>
    <n v="1339701851"/>
    <n v="1337887451"/>
    <b v="0"/>
    <n v="205"/>
    <b v="1"/>
    <s v="music/rock"/>
    <n v="70.790000000000006"/>
    <x v="0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D"/>
    <n v="1388553960"/>
    <n v="1385754986"/>
    <b v="0"/>
    <n v="23"/>
    <b v="1"/>
    <s v="music/rock"/>
    <n v="52.83"/>
    <x v="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D"/>
    <n v="1320220800"/>
    <n v="1315612909"/>
    <b v="0"/>
    <n v="4"/>
    <b v="1"/>
    <s v="music/rock"/>
    <n v="443.75"/>
    <x v="0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s v="USD"/>
    <n v="1355609510"/>
    <n v="1353017510"/>
    <b v="0"/>
    <n v="112"/>
    <b v="1"/>
    <s v="music/rock"/>
    <n v="48.54"/>
    <x v="0"/>
    <x v="4"/>
    <s v="rock"/>
  </r>
  <r>
    <n v="1611"/>
    <s v="Skelton-Luns CD/7&quot;             No Big Deal."/>
    <s v="Skelton-Luns CD/7&quot; No Big Deal."/>
    <n v="800"/>
    <n v="1001"/>
    <n v="125"/>
    <x v="0"/>
    <s v="USD"/>
    <n v="1370390432"/>
    <n v="1368576032"/>
    <b v="0"/>
    <n v="27"/>
    <b v="1"/>
    <s v="music/rock"/>
    <n v="37.07"/>
    <x v="0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D"/>
    <n v="1357160384"/>
    <n v="1354568384"/>
    <b v="0"/>
    <n v="11"/>
    <b v="1"/>
    <s v="music/rock"/>
    <n v="50"/>
    <x v="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D"/>
    <n v="1342921202"/>
    <n v="1340329202"/>
    <b v="0"/>
    <n v="26"/>
    <b v="1"/>
    <s v="music/rock"/>
    <n v="39.04"/>
    <x v="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D"/>
    <n v="1407085200"/>
    <n v="1401924769"/>
    <b v="0"/>
    <n v="77"/>
    <b v="1"/>
    <s v="music/rock"/>
    <n v="66.69"/>
    <x v="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D"/>
    <n v="1323742396"/>
    <n v="1319850796"/>
    <b v="0"/>
    <n v="136"/>
    <b v="1"/>
    <s v="music/rock"/>
    <n v="67.13"/>
    <x v="0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D"/>
    <n v="1353621600"/>
    <n v="1350061821"/>
    <b v="0"/>
    <n v="157"/>
    <b v="1"/>
    <s v="music/rock"/>
    <n v="66.37"/>
    <x v="0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s v="USD"/>
    <n v="1383332400"/>
    <n v="1380470188"/>
    <b v="0"/>
    <n v="158"/>
    <b v="1"/>
    <s v="music/rock"/>
    <n v="64.62"/>
    <x v="0"/>
    <x v="4"/>
    <s v="rock"/>
  </r>
  <r>
    <n v="1618"/>
    <s v="Janus Word Album"/>
    <s v="Janus Word combines hard rock with melodic acoustic music for a unique and awesome sound."/>
    <n v="1500"/>
    <n v="1576"/>
    <n v="105"/>
    <x v="0"/>
    <s v="USD"/>
    <n v="1362757335"/>
    <n v="1359301335"/>
    <b v="0"/>
    <n v="27"/>
    <b v="1"/>
    <s v="music/rock"/>
    <n v="58.37"/>
    <x v="0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D"/>
    <n v="1410755286"/>
    <n v="1408940886"/>
    <b v="0"/>
    <n v="23"/>
    <b v="1"/>
    <s v="music/rock"/>
    <n v="86.96"/>
    <x v="0"/>
    <x v="4"/>
    <s v="rock"/>
  </r>
  <r>
    <n v="1620"/>
    <s v="Kickstart my music career with 300 CDs"/>
    <s v="Kickstarting my music career with 300 hard copy CDs of my first release."/>
    <n v="1000"/>
    <n v="1130"/>
    <n v="113"/>
    <x v="0"/>
    <s v="USD"/>
    <n v="1361606940"/>
    <n v="1361002140"/>
    <b v="0"/>
    <n v="17"/>
    <b v="1"/>
    <s v="music/rock"/>
    <n v="66.47"/>
    <x v="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D"/>
    <n v="1338177540"/>
    <n v="1333550015"/>
    <b v="0"/>
    <n v="37"/>
    <b v="1"/>
    <s v="music/rock"/>
    <n v="163.78"/>
    <x v="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D"/>
    <n v="1418803140"/>
    <n v="1415343874"/>
    <b v="0"/>
    <n v="65"/>
    <b v="1"/>
    <s v="music/rock"/>
    <n v="107.98"/>
    <x v="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s v="GBP"/>
    <n v="1377621089"/>
    <n v="1372437089"/>
    <b v="0"/>
    <n v="18"/>
    <b v="1"/>
    <s v="music/rock"/>
    <n v="42.11"/>
    <x v="0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s v="USD"/>
    <n v="1357721335"/>
    <n v="1354265335"/>
    <b v="0"/>
    <n v="25"/>
    <b v="1"/>
    <s v="music/rock"/>
    <n v="47.2"/>
    <x v="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D"/>
    <n v="1347382053"/>
    <n v="1344962853"/>
    <b v="0"/>
    <n v="104"/>
    <b v="1"/>
    <s v="music/rock"/>
    <n v="112.02"/>
    <x v="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D"/>
    <n v="1385932867"/>
    <n v="1383337267"/>
    <b v="0"/>
    <n v="108"/>
    <b v="1"/>
    <s v="music/rock"/>
    <n v="74.95"/>
    <x v="0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D"/>
    <n v="1353905940"/>
    <n v="1351011489"/>
    <b v="0"/>
    <n v="38"/>
    <b v="1"/>
    <s v="music/rock"/>
    <n v="61.58"/>
    <x v="0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s v="USD"/>
    <n v="1403026882"/>
    <n v="1400175682"/>
    <b v="0"/>
    <n v="88"/>
    <b v="1"/>
    <s v="music/rock"/>
    <n v="45.88"/>
    <x v="0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s v="USD"/>
    <n v="1392929333"/>
    <n v="1389041333"/>
    <b v="0"/>
    <n v="82"/>
    <b v="1"/>
    <s v="music/rock"/>
    <n v="75.849999999999994"/>
    <x v="0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D"/>
    <n v="1330671540"/>
    <n v="1328040375"/>
    <b v="0"/>
    <n v="126"/>
    <b v="1"/>
    <s v="music/rock"/>
    <n v="84.21"/>
    <x v="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D"/>
    <n v="1350074261"/>
    <n v="1347482261"/>
    <b v="0"/>
    <n v="133"/>
    <b v="1"/>
    <s v="music/rock"/>
    <n v="117.23"/>
    <x v="0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D"/>
    <n v="1316851854"/>
    <n v="1311667854"/>
    <b v="0"/>
    <n v="47"/>
    <b v="1"/>
    <s v="music/rock"/>
    <n v="86.49"/>
    <x v="0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D"/>
    <n v="1326690000"/>
    <n v="1324329156"/>
    <b v="0"/>
    <n v="58"/>
    <b v="1"/>
    <s v="music/rock"/>
    <n v="172.41"/>
    <x v="0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s v="USD"/>
    <n v="1306994340"/>
    <n v="1303706001"/>
    <b v="0"/>
    <n v="32"/>
    <b v="1"/>
    <s v="music/rock"/>
    <n v="62.81"/>
    <x v="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D"/>
    <n v="1468270261"/>
    <n v="1463086261"/>
    <b v="0"/>
    <n v="37"/>
    <b v="1"/>
    <s v="music/rock"/>
    <n v="67.73"/>
    <x v="0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D"/>
    <n v="1307851200"/>
    <n v="1304129088"/>
    <b v="0"/>
    <n v="87"/>
    <b v="1"/>
    <s v="music/rock"/>
    <n v="53.56"/>
    <x v="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D"/>
    <n v="1262302740"/>
    <n v="1257444140"/>
    <b v="0"/>
    <n v="15"/>
    <b v="1"/>
    <s v="music/rock"/>
    <n v="34.6"/>
    <x v="0"/>
    <x v="4"/>
    <s v="rock"/>
  </r>
  <r>
    <n v="1638"/>
    <s v="Avenues EP 2013"/>
    <s v="Avenues will be going in to the studio to record a new EP with Matt Allison!"/>
    <n v="1000"/>
    <n v="1050"/>
    <n v="105"/>
    <x v="0"/>
    <s v="USD"/>
    <n v="1362086700"/>
    <n v="1358180968"/>
    <b v="0"/>
    <n v="27"/>
    <b v="1"/>
    <s v="music/rock"/>
    <n v="38.89"/>
    <x v="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D"/>
    <n v="1330789165"/>
    <n v="1328197165"/>
    <b v="0"/>
    <n v="19"/>
    <b v="1"/>
    <s v="music/rock"/>
    <n v="94.74"/>
    <x v="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D"/>
    <n v="1280800740"/>
    <n v="1279603955"/>
    <b v="0"/>
    <n v="17"/>
    <b v="1"/>
    <s v="music/rock"/>
    <n v="39.97"/>
    <x v="0"/>
    <x v="4"/>
    <s v="rock"/>
  </r>
  <r>
    <n v="1641"/>
    <s v="Tanya Dartson- Run for Your Life music video"/>
    <s v="Music Video For Upbeat and Inspiring Song - Run For Your Life"/>
    <n v="2500"/>
    <n v="2535"/>
    <n v="101"/>
    <x v="0"/>
    <s v="USD"/>
    <n v="1418998744"/>
    <n v="1416406744"/>
    <b v="0"/>
    <n v="26"/>
    <b v="1"/>
    <s v="music/pop"/>
    <n v="97.5"/>
    <x v="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D"/>
    <n v="1308011727"/>
    <n v="1306283727"/>
    <b v="0"/>
    <n v="28"/>
    <b v="1"/>
    <s v="music/pop"/>
    <n v="42.86"/>
    <x v="0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s v="USD"/>
    <n v="1348516012"/>
    <n v="1345924012"/>
    <b v="0"/>
    <n v="37"/>
    <b v="1"/>
    <s v="music/pop"/>
    <n v="168.51"/>
    <x v="0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D"/>
    <n v="1353551160"/>
    <n v="1348363560"/>
    <b v="0"/>
    <n v="128"/>
    <b v="1"/>
    <s v="music/pop"/>
    <n v="85.55"/>
    <x v="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D"/>
    <n v="1379515740"/>
    <n v="1378306140"/>
    <b v="0"/>
    <n v="10"/>
    <b v="1"/>
    <s v="music/pop"/>
    <n v="554"/>
    <x v="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s v="GBP"/>
    <n v="1408039860"/>
    <n v="1405248503"/>
    <b v="0"/>
    <n v="83"/>
    <b v="1"/>
    <s v="music/pop"/>
    <n v="26.55"/>
    <x v="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D"/>
    <n v="1339235377"/>
    <n v="1336643377"/>
    <b v="0"/>
    <n v="46"/>
    <b v="1"/>
    <s v="music/pop"/>
    <n v="113.83"/>
    <x v="0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D"/>
    <n v="1300636482"/>
    <n v="1298048082"/>
    <b v="0"/>
    <n v="90"/>
    <b v="1"/>
    <s v="music/pop"/>
    <n v="32.01"/>
    <x v="0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D"/>
    <n v="1400862355"/>
    <n v="1396974355"/>
    <b v="0"/>
    <n v="81"/>
    <b v="1"/>
    <s v="music/pop"/>
    <n v="47.19"/>
    <x v="0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s v="USD"/>
    <n v="1381314437"/>
    <n v="1378722437"/>
    <b v="0"/>
    <n v="32"/>
    <b v="1"/>
    <s v="music/pop"/>
    <n v="88.47"/>
    <x v="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D"/>
    <n v="1303801140"/>
    <n v="1300916220"/>
    <b v="0"/>
    <n v="20"/>
    <b v="1"/>
    <s v="music/pop"/>
    <n v="100.75"/>
    <x v="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D"/>
    <n v="1385297393"/>
    <n v="1382701793"/>
    <b v="0"/>
    <n v="70"/>
    <b v="1"/>
    <s v="music/pop"/>
    <n v="64.709999999999994"/>
    <x v="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D"/>
    <n v="1303675296"/>
    <n v="1300996896"/>
    <b v="0"/>
    <n v="168"/>
    <b v="1"/>
    <s v="music/pop"/>
    <n v="51.85"/>
    <x v="0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D"/>
    <n v="1334784160"/>
    <n v="1332192160"/>
    <b v="0"/>
    <n v="34"/>
    <b v="1"/>
    <s v="music/pop"/>
    <n v="38.79"/>
    <x v="0"/>
    <x v="4"/>
    <s v="pop"/>
  </r>
  <r>
    <n v="1655"/>
    <s v="Meg Porter Debut EP!"/>
    <s v="Berklee College of Music student, Meg Porter needs YOUR help to fund her very first EP!"/>
    <n v="1500"/>
    <n v="2143"/>
    <n v="143"/>
    <x v="0"/>
    <s v="USD"/>
    <n v="1333648820"/>
    <n v="1331060420"/>
    <b v="0"/>
    <n v="48"/>
    <b v="1"/>
    <s v="music/pop"/>
    <n v="44.65"/>
    <x v="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D"/>
    <n v="1355437052"/>
    <n v="1352845052"/>
    <b v="0"/>
    <n v="48"/>
    <b v="1"/>
    <s v="music/pop"/>
    <n v="156.77000000000001"/>
    <x v="0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D"/>
    <n v="1337885168"/>
    <n v="1335293168"/>
    <b v="0"/>
    <n v="221"/>
    <b v="1"/>
    <s v="music/pop"/>
    <n v="118.7"/>
    <x v="0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D"/>
    <n v="1355840400"/>
    <n v="1352524767"/>
    <b v="0"/>
    <n v="107"/>
    <b v="1"/>
    <s v="music/pop"/>
    <n v="74.150000000000006"/>
    <x v="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s v="GBP"/>
    <n v="1387281600"/>
    <n v="1384811721"/>
    <b v="0"/>
    <n v="45"/>
    <b v="1"/>
    <s v="music/pop"/>
    <n v="12.53"/>
    <x v="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3"/>
    <s v="EUR"/>
    <n v="1462053540"/>
    <n v="1459355950"/>
    <b v="0"/>
    <n v="36"/>
    <b v="1"/>
    <s v="music/pop"/>
    <n v="27.86"/>
    <x v="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15"/>
    <s v="EUR"/>
    <n v="1453064400"/>
    <n v="1449359831"/>
    <b v="0"/>
    <n v="101"/>
    <b v="1"/>
    <s v="music/pop"/>
    <n v="80.180000000000007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D"/>
    <n v="1325310336"/>
    <n v="1320122736"/>
    <b v="0"/>
    <n v="62"/>
    <b v="1"/>
    <s v="music/pop"/>
    <n v="132.44"/>
    <x v="0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s v="USD"/>
    <n v="1422750707"/>
    <n v="1420158707"/>
    <b v="0"/>
    <n v="32"/>
    <b v="1"/>
    <s v="music/pop"/>
    <n v="33.75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s v="USD"/>
    <n v="1331870340"/>
    <n v="1328033818"/>
    <b v="0"/>
    <n v="89"/>
    <b v="1"/>
    <s v="music/pop"/>
    <n v="34.380000000000003"/>
    <x v="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D"/>
    <n v="1298343600"/>
    <n v="1295624113"/>
    <b v="0"/>
    <n v="93"/>
    <b v="1"/>
    <s v="music/pop"/>
    <n v="44.96"/>
    <x v="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D"/>
    <n v="1364447073"/>
    <n v="1361858673"/>
    <b v="0"/>
    <n v="98"/>
    <b v="1"/>
    <s v="music/pop"/>
    <n v="41.04"/>
    <x v="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D"/>
    <n v="1394521140"/>
    <n v="1392169298"/>
    <b v="0"/>
    <n v="82"/>
    <b v="1"/>
    <s v="music/pop"/>
    <n v="52.6"/>
    <x v="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D"/>
    <n v="1322454939"/>
    <n v="1319859339"/>
    <b v="0"/>
    <n v="116"/>
    <b v="1"/>
    <s v="music/pop"/>
    <n v="70.78"/>
    <x v="0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D"/>
    <n v="1464729276"/>
    <n v="1459545276"/>
    <b v="0"/>
    <n v="52"/>
    <b v="1"/>
    <s v="music/pop"/>
    <n v="53.75"/>
    <x v="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D"/>
    <n v="1278302400"/>
    <n v="1273961999"/>
    <b v="0"/>
    <n v="23"/>
    <b v="1"/>
    <s v="music/pop"/>
    <n v="44.61"/>
    <x v="0"/>
    <x v="4"/>
    <s v="pop"/>
  </r>
  <r>
    <n v="1671"/>
    <s v="Luke O'Brien's Kickstarter"/>
    <s v="I am seeking funding in order to help take my music from a hobby to a career."/>
    <n v="2000"/>
    <n v="2013.47"/>
    <n v="101"/>
    <x v="0"/>
    <s v="USD"/>
    <n v="1470056614"/>
    <n v="1467464614"/>
    <b v="0"/>
    <n v="77"/>
    <b v="1"/>
    <s v="music/pop"/>
    <n v="26.15"/>
    <x v="0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s v="USD"/>
    <n v="1338824730"/>
    <n v="1336232730"/>
    <b v="0"/>
    <n v="49"/>
    <b v="1"/>
    <s v="music/pop"/>
    <n v="39.18"/>
    <x v="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D"/>
    <n v="1425675892"/>
    <n v="1423083892"/>
    <b v="0"/>
    <n v="59"/>
    <b v="1"/>
    <s v="music/pop"/>
    <n v="45.59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D"/>
    <n v="1471503540"/>
    <n v="1468852306"/>
    <b v="0"/>
    <n v="113"/>
    <b v="1"/>
    <s v="music/pop"/>
    <n v="89.25"/>
    <x v="0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s v="USD"/>
    <n v="1318802580"/>
    <n v="1316194540"/>
    <b v="0"/>
    <n v="34"/>
    <b v="1"/>
    <s v="music/pop"/>
    <n v="40.42"/>
    <x v="0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s v="USD"/>
    <n v="1334980740"/>
    <n v="1330968347"/>
    <b v="0"/>
    <n v="42"/>
    <b v="1"/>
    <s v="music/pop"/>
    <n v="82.38"/>
    <x v="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3"/>
    <s v="EUR"/>
    <n v="1460786340"/>
    <n v="1455615976"/>
    <b v="0"/>
    <n v="42"/>
    <b v="1"/>
    <s v="music/pop"/>
    <n v="159.52000000000001"/>
    <x v="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D"/>
    <n v="1391718671"/>
    <n v="1390509071"/>
    <b v="0"/>
    <n v="49"/>
    <b v="1"/>
    <s v="music/pop"/>
    <n v="36.24"/>
    <x v="0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D"/>
    <n v="1311298745"/>
    <n v="1309311545"/>
    <b v="0"/>
    <n v="56"/>
    <b v="1"/>
    <s v="music/pop"/>
    <n v="62.5"/>
    <x v="0"/>
    <x v="4"/>
    <s v="pop"/>
  </r>
  <r>
    <n v="1680"/>
    <s v="Kick Out a Record"/>
    <s v="Working Musician dilemma #164: how the taxman put Kick the Record 2.0 on hold"/>
    <n v="1000"/>
    <n v="1175"/>
    <n v="118"/>
    <x v="0"/>
    <s v="USD"/>
    <n v="1405188667"/>
    <n v="1402596667"/>
    <b v="0"/>
    <n v="25"/>
    <b v="1"/>
    <s v="music/pop"/>
    <n v="47"/>
    <x v="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0"/>
    <s v="USD"/>
    <n v="1490752800"/>
    <n v="1486522484"/>
    <b v="0"/>
    <n v="884"/>
    <b v="0"/>
    <s v="music/faith"/>
    <n v="74.58"/>
    <x v="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0"/>
    <s v="USD"/>
    <n v="1492142860"/>
    <n v="1486962460"/>
    <b v="0"/>
    <n v="0"/>
    <b v="0"/>
    <s v="music/faith"/>
    <s v="N/A"/>
    <x v="3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6"/>
    <s v="EUR"/>
    <n v="1491590738"/>
    <n v="1489517138"/>
    <b v="0"/>
    <n v="10"/>
    <b v="0"/>
    <s v="music/faith"/>
    <n v="76"/>
    <x v="3"/>
    <x v="4"/>
    <s v="faith"/>
  </r>
  <r>
    <n v="1684"/>
    <s v="Goodness &amp; Mercy EP - Marty Mikles"/>
    <s v="New Music from Marty Mikles!  A new EP all about God's Goodness &amp; Mercy."/>
    <n v="8000"/>
    <n v="8730"/>
    <n v="109"/>
    <x v="0"/>
    <s v="USD"/>
    <n v="1489775641"/>
    <n v="1487360041"/>
    <b v="0"/>
    <n v="101"/>
    <b v="0"/>
    <s v="music/faith"/>
    <n v="86.44"/>
    <x v="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0"/>
    <s v="USD"/>
    <n v="1490331623"/>
    <n v="1487743223"/>
    <b v="0"/>
    <n v="15"/>
    <b v="0"/>
    <s v="music/faith"/>
    <n v="24"/>
    <x v="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5"/>
    <s v="CAD"/>
    <n v="1493320519"/>
    <n v="1488140119"/>
    <b v="0"/>
    <n v="1"/>
    <b v="0"/>
    <s v="music/faith"/>
    <n v="18"/>
    <x v="3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0"/>
    <s v="USD"/>
    <n v="1491855300"/>
    <n v="1488935245"/>
    <b v="0"/>
    <n v="39"/>
    <b v="0"/>
    <s v="music/faith"/>
    <n v="80.13"/>
    <x v="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0"/>
    <s v="USD"/>
    <n v="1491738594"/>
    <n v="1489150194"/>
    <b v="0"/>
    <n v="7"/>
    <b v="0"/>
    <s v="music/faith"/>
    <n v="253.14"/>
    <x v="3"/>
    <x v="4"/>
    <s v="faith"/>
  </r>
  <r>
    <n v="1689"/>
    <s v="Fly Away"/>
    <s v="Praising the Living God in the second half of life."/>
    <n v="2400"/>
    <n v="2400"/>
    <n v="100"/>
    <x v="0"/>
    <s v="USD"/>
    <n v="1489700230"/>
    <n v="1487111830"/>
    <b v="0"/>
    <n v="14"/>
    <b v="0"/>
    <s v="music/faith"/>
    <n v="171.43"/>
    <x v="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0"/>
    <s v="USD"/>
    <n v="1491470442"/>
    <n v="1488882042"/>
    <b v="0"/>
    <n v="11"/>
    <b v="0"/>
    <s v="music/faith"/>
    <n v="57.73"/>
    <x v="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0"/>
    <s v="USD"/>
    <n v="1491181200"/>
    <n v="1488387008"/>
    <b v="0"/>
    <n v="38"/>
    <b v="0"/>
    <s v="music/faith"/>
    <n v="264.26"/>
    <x v="3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0"/>
    <s v="USD"/>
    <n v="1490572740"/>
    <n v="1487734667"/>
    <b v="0"/>
    <n v="15"/>
    <b v="0"/>
    <s v="music/faith"/>
    <n v="159.33000000000001"/>
    <x v="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1"/>
    <s v="GBP"/>
    <n v="1491768000"/>
    <n v="1489097112"/>
    <b v="0"/>
    <n v="8"/>
    <b v="0"/>
    <s v="music/faith"/>
    <n v="35"/>
    <x v="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0"/>
    <s v="USD"/>
    <n v="1490589360"/>
    <n v="1488038674"/>
    <b v="0"/>
    <n v="1"/>
    <b v="0"/>
    <s v="music/faith"/>
    <n v="5"/>
    <x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0"/>
    <s v="USD"/>
    <n v="1491786000"/>
    <n v="1488847514"/>
    <b v="0"/>
    <n v="23"/>
    <b v="0"/>
    <s v="music/faith"/>
    <n v="61.09"/>
    <x v="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0"/>
    <s v="USD"/>
    <n v="1491007211"/>
    <n v="1488418811"/>
    <b v="0"/>
    <n v="0"/>
    <b v="0"/>
    <s v="music/faith"/>
    <s v="N/A"/>
    <x v="3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0"/>
    <s v="USD"/>
    <n v="1491781648"/>
    <n v="1489193248"/>
    <b v="0"/>
    <n v="22"/>
    <b v="0"/>
    <s v="music/faith"/>
    <n v="114.82"/>
    <x v="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0"/>
    <s v="USD"/>
    <n v="1490499180"/>
    <n v="1488430760"/>
    <b v="0"/>
    <n v="0"/>
    <b v="0"/>
    <s v="music/faith"/>
    <s v="N/A"/>
    <x v="3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0"/>
    <s v="USD"/>
    <n v="1491943445"/>
    <n v="1489351445"/>
    <b v="0"/>
    <n v="4"/>
    <b v="0"/>
    <s v="music/faith"/>
    <n v="54"/>
    <x v="3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0"/>
    <s v="USD"/>
    <n v="1491019200"/>
    <n v="1488418990"/>
    <b v="0"/>
    <n v="79"/>
    <b v="0"/>
    <s v="music/faith"/>
    <n v="65.97"/>
    <x v="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s v="USD"/>
    <n v="1421337405"/>
    <n v="1418745405"/>
    <b v="0"/>
    <n v="2"/>
    <b v="0"/>
    <s v="music/faith"/>
    <n v="5"/>
    <x v="2"/>
    <x v="4"/>
    <s v="faith"/>
  </r>
  <r>
    <n v="1702"/>
    <s v="lyndale lewis and new vision prosper cd release"/>
    <s v="I can do all things through christ jesus"/>
    <n v="16500"/>
    <n v="1"/>
    <n v="0"/>
    <x v="0"/>
    <s v="USD"/>
    <n v="1427745150"/>
    <n v="1425156750"/>
    <b v="0"/>
    <n v="1"/>
    <b v="0"/>
    <s v="music/faith"/>
    <n v="1"/>
    <x v="2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0"/>
    <s v="USD"/>
    <n v="1441003537"/>
    <n v="1435819537"/>
    <b v="0"/>
    <n v="2"/>
    <b v="0"/>
    <s v="music/faith"/>
    <n v="25.5"/>
    <x v="2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0"/>
    <s v="USD"/>
    <n v="1424056873"/>
    <n v="1421464873"/>
    <b v="0"/>
    <n v="11"/>
    <b v="0"/>
    <s v="music/faith"/>
    <n v="118.36"/>
    <x v="2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0"/>
    <s v="USD"/>
    <n v="1441814400"/>
    <n v="1440807846"/>
    <b v="0"/>
    <n v="0"/>
    <b v="0"/>
    <s v="music/faith"/>
    <s v="N/A"/>
    <x v="2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12"/>
    <s v="EUR"/>
    <n v="1440314472"/>
    <n v="1435130472"/>
    <b v="0"/>
    <n v="0"/>
    <b v="0"/>
    <s v="music/faith"/>
    <s v="N/A"/>
    <x v="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s v="USD"/>
    <n v="1459181895"/>
    <n v="1456593495"/>
    <b v="0"/>
    <n v="9"/>
    <b v="0"/>
    <s v="music/faith"/>
    <n v="54.11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s v="USD"/>
    <n v="1462135706"/>
    <n v="1458679706"/>
    <b v="0"/>
    <n v="0"/>
    <b v="0"/>
    <s v="music/faith"/>
    <s v="N/A"/>
    <x v="2"/>
    <x v="4"/>
    <s v="faith"/>
  </r>
  <r>
    <n v="1709"/>
    <s v="Psalms"/>
    <s v="A project to set psalms to music. The psalms are taken from the English Standard Version (ESV) of the Bible."/>
    <n v="1750"/>
    <n v="85"/>
    <n v="5"/>
    <x v="0"/>
    <s v="USD"/>
    <n v="1409513940"/>
    <n v="1405949514"/>
    <b v="0"/>
    <n v="4"/>
    <b v="0"/>
    <s v="music/faith"/>
    <n v="21.25"/>
    <x v="2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12"/>
    <s v="EUR"/>
    <n v="1453122000"/>
    <n v="1449151888"/>
    <b v="0"/>
    <n v="1"/>
    <b v="0"/>
    <s v="music/faith"/>
    <n v="34"/>
    <x v="2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s v="USD"/>
    <n v="1409585434"/>
    <n v="1406907034"/>
    <b v="0"/>
    <n v="2"/>
    <b v="0"/>
    <s v="music/faith"/>
    <n v="525"/>
    <x v="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s v="USD"/>
    <n v="1435701353"/>
    <n v="1430517353"/>
    <b v="0"/>
    <n v="0"/>
    <b v="0"/>
    <s v="music/faith"/>
    <s v="N/A"/>
    <x v="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s v="USD"/>
    <n v="1412536412"/>
    <n v="1409944412"/>
    <b v="0"/>
    <n v="1"/>
    <b v="0"/>
    <s v="music/faith"/>
    <n v="50"/>
    <x v="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s v="USD"/>
    <n v="1430517761"/>
    <n v="1427925761"/>
    <b v="0"/>
    <n v="17"/>
    <b v="0"/>
    <s v="music/faith"/>
    <n v="115.71"/>
    <x v="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s v="USD"/>
    <n v="1427772120"/>
    <n v="1425186785"/>
    <b v="0"/>
    <n v="2"/>
    <b v="0"/>
    <s v="music/faith"/>
    <n v="5.5"/>
    <x v="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s v="USD"/>
    <n v="1481295099"/>
    <n v="1477835499"/>
    <b v="0"/>
    <n v="3"/>
    <b v="0"/>
    <s v="music/faith"/>
    <n v="50"/>
    <x v="2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0"/>
    <s v="USD"/>
    <n v="1461211200"/>
    <n v="1459467238"/>
    <b v="0"/>
    <n v="41"/>
    <b v="0"/>
    <s v="music/faith"/>
    <n v="34.020000000000003"/>
    <x v="2"/>
    <x v="4"/>
    <s v="faith"/>
  </r>
  <r>
    <n v="1718"/>
    <s v="The Prodigal Son"/>
    <s v="A melody for the galaxy."/>
    <n v="35000"/>
    <n v="75"/>
    <n v="0"/>
    <x v="0"/>
    <s v="USD"/>
    <n v="1463201940"/>
    <n v="1459435149"/>
    <b v="0"/>
    <n v="2"/>
    <b v="0"/>
    <s v="music/faith"/>
    <n v="37.5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s v="USD"/>
    <n v="1410958191"/>
    <n v="1408366191"/>
    <b v="0"/>
    <n v="3"/>
    <b v="0"/>
    <s v="music/faith"/>
    <n v="11.67"/>
    <x v="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s v="USD"/>
    <n v="1415562471"/>
    <n v="1412966871"/>
    <b v="0"/>
    <n v="8"/>
    <b v="0"/>
    <s v="music/faith"/>
    <n v="28.13"/>
    <x v="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s v="USD"/>
    <n v="1449831863"/>
    <n v="1447239863"/>
    <b v="0"/>
    <n v="0"/>
    <b v="0"/>
    <s v="music/faith"/>
    <s v="N/A"/>
    <x v="2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s v="USD"/>
    <n v="1459642200"/>
    <n v="1456441429"/>
    <b v="0"/>
    <n v="1"/>
    <b v="0"/>
    <s v="music/faith"/>
    <n v="1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s v="USD"/>
    <n v="1435730400"/>
    <n v="1430855315"/>
    <b v="0"/>
    <n v="3"/>
    <b v="0"/>
    <s v="music/faith"/>
    <n v="216.67"/>
    <x v="2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s v="USD"/>
    <n v="1414707762"/>
    <n v="1412115762"/>
    <b v="0"/>
    <n v="4"/>
    <b v="0"/>
    <s v="music/faith"/>
    <n v="8.75"/>
    <x v="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s v="USD"/>
    <n v="1408922049"/>
    <n v="1406330049"/>
    <b v="0"/>
    <n v="9"/>
    <b v="0"/>
    <s v="music/faith"/>
    <n v="62.22"/>
    <x v="2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0"/>
    <s v="USD"/>
    <n v="1403906664"/>
    <n v="1401401064"/>
    <b v="0"/>
    <n v="16"/>
    <b v="0"/>
    <s v="music/faith"/>
    <n v="137.25"/>
    <x v="2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P"/>
    <n v="1428231600"/>
    <n v="1423520177"/>
    <b v="0"/>
    <n v="1"/>
    <b v="0"/>
    <s v="music/faith"/>
    <n v="1"/>
    <x v="2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0"/>
    <s v="USD"/>
    <n v="1445439674"/>
    <n v="1442847674"/>
    <b v="0"/>
    <n v="7"/>
    <b v="0"/>
    <s v="music/faith"/>
    <n v="122.14"/>
    <x v="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s v="USD"/>
    <n v="1465521306"/>
    <n v="1460337306"/>
    <b v="0"/>
    <n v="0"/>
    <b v="0"/>
    <s v="music/faith"/>
    <s v="N/A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s v="USD"/>
    <n v="1445738783"/>
    <n v="1443146783"/>
    <b v="0"/>
    <n v="0"/>
    <b v="0"/>
    <s v="music/faith"/>
    <s v="N/A"/>
    <x v="2"/>
    <x v="4"/>
    <s v="faith"/>
  </r>
  <r>
    <n v="1731"/>
    <s v="Sam Cox Band First Christian Tour"/>
    <s v="We are a Christin Worship band looking to midwest tour. God Bless!"/>
    <n v="1000"/>
    <n v="0"/>
    <n v="0"/>
    <x v="0"/>
    <s v="USD"/>
    <n v="1434034800"/>
    <n v="1432849552"/>
    <b v="0"/>
    <n v="0"/>
    <b v="0"/>
    <s v="music/faith"/>
    <s v="N/A"/>
    <x v="2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s v="USD"/>
    <n v="1452920400"/>
    <n v="1447777481"/>
    <b v="0"/>
    <n v="0"/>
    <b v="0"/>
    <s v="music/faith"/>
    <s v="N/A"/>
    <x v="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0"/>
    <s v="USD"/>
    <n v="1473802200"/>
    <n v="1472746374"/>
    <b v="0"/>
    <n v="0"/>
    <b v="0"/>
    <s v="music/faith"/>
    <s v="N/A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s v="USD"/>
    <n v="1431046356"/>
    <n v="1428454356"/>
    <b v="0"/>
    <n v="1"/>
    <b v="0"/>
    <s v="music/faith"/>
    <n v="1"/>
    <x v="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s v="USD"/>
    <n v="1470598345"/>
    <n v="1468006345"/>
    <b v="0"/>
    <n v="2"/>
    <b v="0"/>
    <s v="music/faith"/>
    <n v="55"/>
    <x v="2"/>
    <x v="4"/>
    <s v="faith"/>
  </r>
  <r>
    <n v="1736"/>
    <s v="In His Presence"/>
    <s v="A unique meditative album reflecting on the life of Christ, inviting Him into your presence"/>
    <n v="3000"/>
    <n v="22"/>
    <n v="1"/>
    <x v="0"/>
    <s v="USD"/>
    <n v="1447018833"/>
    <n v="1444423233"/>
    <b v="0"/>
    <n v="1"/>
    <b v="0"/>
    <s v="music/faith"/>
    <n v="22"/>
    <x v="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0"/>
    <s v="USD"/>
    <n v="1437432392"/>
    <n v="1434840392"/>
    <b v="0"/>
    <n v="15"/>
    <b v="0"/>
    <s v="music/faith"/>
    <n v="56.67"/>
    <x v="2"/>
    <x v="4"/>
    <s v="faith"/>
  </r>
  <r>
    <n v="1738"/>
    <s v="The Flashing Lights"/>
    <s v="Music that inspires and gives hope for overcoming and change. And it is good music."/>
    <n v="5000"/>
    <n v="20"/>
    <n v="0"/>
    <x v="0"/>
    <s v="USD"/>
    <n v="1412283542"/>
    <n v="1409691542"/>
    <b v="0"/>
    <n v="1"/>
    <b v="0"/>
    <s v="music/faith"/>
    <n v="20"/>
    <x v="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s v="USD"/>
    <n v="1462391932"/>
    <n v="1457297932"/>
    <b v="0"/>
    <n v="1"/>
    <b v="0"/>
    <s v="music/faith"/>
    <n v="1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s v="USD"/>
    <n v="1437075422"/>
    <n v="1434483422"/>
    <b v="0"/>
    <n v="0"/>
    <b v="0"/>
    <s v="music/faith"/>
    <s v="N/A"/>
    <x v="2"/>
    <x v="4"/>
    <s v="faith"/>
  </r>
  <r>
    <n v="1741"/>
    <s v="Caught off Guard"/>
    <s v="A photo journal documenting my experiences and travels across New Zealand"/>
    <n v="1200"/>
    <n v="1330"/>
    <n v="111"/>
    <x v="1"/>
    <s v="GBP"/>
    <n v="1433948671"/>
    <n v="1430060671"/>
    <b v="0"/>
    <n v="52"/>
    <b v="1"/>
    <s v="photography/photobooks"/>
    <n v="25.58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D"/>
    <n v="1483822800"/>
    <n v="1481058170"/>
    <b v="0"/>
    <n v="34"/>
    <b v="1"/>
    <s v="photography/photobooks"/>
    <n v="63.97"/>
    <x v="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D"/>
    <n v="1472270340"/>
    <n v="1470348775"/>
    <b v="0"/>
    <n v="67"/>
    <b v="1"/>
    <s v="photography/photobooks"/>
    <n v="89.93"/>
    <x v="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s v="GBP"/>
    <n v="1425821477"/>
    <n v="1421937077"/>
    <b v="0"/>
    <n v="70"/>
    <b v="1"/>
    <s v="photography/photobooks"/>
    <n v="93.07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D"/>
    <n v="1482372000"/>
    <n v="1479276838"/>
    <b v="0"/>
    <n v="89"/>
    <b v="1"/>
    <s v="photography/photobooks"/>
    <n v="89.67"/>
    <x v="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D"/>
    <n v="1479952800"/>
    <n v="1477368867"/>
    <b v="0"/>
    <n v="107"/>
    <b v="1"/>
    <s v="photography/photobooks"/>
    <n v="207.62"/>
    <x v="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s v="GBP"/>
    <n v="1447426800"/>
    <n v="1444904830"/>
    <b v="0"/>
    <n v="159"/>
    <b v="1"/>
    <s v="photography/photobooks"/>
    <n v="59.41"/>
    <x v="0"/>
    <x v="8"/>
    <s v="photobooks"/>
  </r>
  <r>
    <n v="1748"/>
    <s v="So It Is: Vancouver"/>
    <s v="Telling the story of the city through remarkable people who live in Vancouver today."/>
    <n v="50000"/>
    <n v="64974"/>
    <n v="130"/>
    <x v="5"/>
    <s v="CAD"/>
    <n v="1441234143"/>
    <n v="1438642143"/>
    <b v="0"/>
    <n v="181"/>
    <b v="1"/>
    <s v="photography/photobooks"/>
    <n v="358.97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19"/>
    <s v="EUR"/>
    <n v="1488394800"/>
    <n v="1485213921"/>
    <b v="0"/>
    <n v="131"/>
    <b v="1"/>
    <s v="photography/photobooks"/>
    <n v="94.74"/>
    <x v="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D"/>
    <n v="1461096304"/>
    <n v="1458936304"/>
    <b v="0"/>
    <n v="125"/>
    <b v="1"/>
    <s v="photography/photobooks"/>
    <n v="80.650000000000006"/>
    <x v="0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s v="USD"/>
    <n v="1426787123"/>
    <n v="1424198723"/>
    <b v="0"/>
    <n v="61"/>
    <b v="1"/>
    <s v="photography/photobooks"/>
    <n v="168.69"/>
    <x v="0"/>
    <x v="8"/>
    <s v="photobooks"/>
  </r>
  <r>
    <n v="1752"/>
    <s v="Adfectus Book"/>
    <s v="A little book of calm, in picture form, that will soothe the soul and un-furrow the brow."/>
    <n v="1200"/>
    <n v="3122"/>
    <n v="260"/>
    <x v="1"/>
    <s v="GBP"/>
    <n v="1476425082"/>
    <n v="1473833082"/>
    <b v="0"/>
    <n v="90"/>
    <b v="1"/>
    <s v="photography/photobooks"/>
    <n v="34.69"/>
    <x v="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8"/>
    <s v="DKK"/>
    <n v="1458579568"/>
    <n v="1455991168"/>
    <b v="0"/>
    <n v="35"/>
    <b v="1"/>
    <s v="photography/photobooks"/>
    <n v="462.86"/>
    <x v="0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5"/>
    <s v="CAD"/>
    <n v="1428091353"/>
    <n v="1425502953"/>
    <b v="0"/>
    <n v="90"/>
    <b v="1"/>
    <s v="photography/photobooks"/>
    <n v="104.39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D"/>
    <n v="1444071361"/>
    <n v="1441479361"/>
    <b v="0"/>
    <n v="4"/>
    <b v="1"/>
    <s v="photography/photobooks"/>
    <n v="7.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D"/>
    <n v="1472443269"/>
    <n v="1468987269"/>
    <b v="0"/>
    <n v="120"/>
    <b v="1"/>
    <s v="photography/photobooks"/>
    <n v="47.13"/>
    <x v="0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s v="USD"/>
    <n v="1485631740"/>
    <n v="1483041083"/>
    <b v="0"/>
    <n v="14"/>
    <b v="1"/>
    <s v="photography/photobooks"/>
    <n v="414.29"/>
    <x v="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D"/>
    <n v="1468536992"/>
    <n v="1463352992"/>
    <b v="0"/>
    <n v="27"/>
    <b v="1"/>
    <s v="photography/photobooks"/>
    <n v="42.48"/>
    <x v="0"/>
    <x v="8"/>
    <s v="photobooks"/>
  </r>
  <r>
    <n v="1759"/>
    <s v="Death Valley"/>
    <s v="Death Valley will be the first photo book of Andi State"/>
    <n v="5000"/>
    <n v="5330"/>
    <n v="107"/>
    <x v="0"/>
    <s v="USD"/>
    <n v="1427309629"/>
    <n v="1425585229"/>
    <b v="0"/>
    <n v="49"/>
    <b v="1"/>
    <s v="photography/photobooks"/>
    <n v="108.78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D"/>
    <n v="1456416513"/>
    <n v="1454688513"/>
    <b v="0"/>
    <n v="102"/>
    <b v="1"/>
    <s v="photography/photobooks"/>
    <n v="81.099999999999994"/>
    <x v="0"/>
    <x v="8"/>
    <s v="photobooks"/>
  </r>
  <r>
    <n v="1761"/>
    <s v="I Wanted To See Boobs"/>
    <s v="A hardcover photobook telling the naked truth of a young photographers journey."/>
    <n v="100"/>
    <n v="155"/>
    <n v="155"/>
    <x v="1"/>
    <s v="GBP"/>
    <n v="1442065060"/>
    <n v="1437745060"/>
    <b v="0"/>
    <n v="3"/>
    <b v="1"/>
    <s v="photography/photobooks"/>
    <n v="51.67"/>
    <x v="0"/>
    <x v="8"/>
    <s v="photobooks"/>
  </r>
  <r>
    <n v="1762"/>
    <s v="&quot;The Naked Pixel&quot; Ali Pakele"/>
    <s v="Project rewards $25 gets you 190+ digital images"/>
    <n v="100"/>
    <n v="885"/>
    <n v="885"/>
    <x v="0"/>
    <s v="USD"/>
    <n v="1457739245"/>
    <n v="1455147245"/>
    <b v="0"/>
    <n v="25"/>
    <b v="1"/>
    <s v="photography/photobooks"/>
    <n v="35.4"/>
    <x v="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D"/>
    <n v="1477255840"/>
    <n v="1474663840"/>
    <b v="0"/>
    <n v="118"/>
    <b v="1"/>
    <s v="photography/photobooks"/>
    <n v="103.64"/>
    <x v="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P"/>
    <n v="1407065979"/>
    <n v="1404560379"/>
    <b v="1"/>
    <n v="39"/>
    <b v="0"/>
    <s v="photography/photobooks"/>
    <n v="55.28"/>
    <x v="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s v="USD"/>
    <n v="1407972712"/>
    <n v="1405380712"/>
    <b v="1"/>
    <n v="103"/>
    <b v="0"/>
    <s v="photography/photobooks"/>
    <n v="72.17"/>
    <x v="2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s v="AUD"/>
    <n v="1408999088"/>
    <n v="1407184688"/>
    <b v="1"/>
    <n v="0"/>
    <b v="0"/>
    <s v="photography/photobooks"/>
    <s v="N/A"/>
    <x v="2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s v="USD"/>
    <n v="1407080884"/>
    <n v="1404488884"/>
    <b v="1"/>
    <n v="39"/>
    <b v="0"/>
    <s v="photography/photobooks"/>
    <n v="58.62"/>
    <x v="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s v="USD"/>
    <n v="1411824444"/>
    <n v="1406640444"/>
    <b v="1"/>
    <n v="15"/>
    <b v="0"/>
    <s v="photography/photobooks"/>
    <n v="12.47"/>
    <x v="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0"/>
    <s v="USD"/>
    <n v="1421177959"/>
    <n v="1418585959"/>
    <b v="1"/>
    <n v="22"/>
    <b v="0"/>
    <s v="photography/photobooks"/>
    <n v="49.14"/>
    <x v="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s v="USD"/>
    <n v="1413312194"/>
    <n v="1410288194"/>
    <b v="1"/>
    <n v="92"/>
    <b v="0"/>
    <s v="photography/photobooks"/>
    <n v="150.5"/>
    <x v="2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P"/>
    <n v="1414107040"/>
    <n v="1411515040"/>
    <b v="1"/>
    <n v="25"/>
    <b v="0"/>
    <s v="photography/photobooks"/>
    <n v="35.799999999999997"/>
    <x v="2"/>
    <x v="8"/>
    <s v="photobooks"/>
  </r>
  <r>
    <n v="1772"/>
    <s v="White Mountain"/>
    <s v="A photobook and a short documentary film telling the story of Holocaust in Northwestern Lithuania"/>
    <n v="5500"/>
    <n v="858"/>
    <n v="16"/>
    <x v="1"/>
    <s v="GBP"/>
    <n v="1404666836"/>
    <n v="1399482836"/>
    <b v="1"/>
    <n v="19"/>
    <b v="0"/>
    <s v="photography/photobooks"/>
    <n v="45.16"/>
    <x v="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s v="USD"/>
    <n v="1421691298"/>
    <n v="1417803298"/>
    <b v="1"/>
    <n v="19"/>
    <b v="0"/>
    <s v="photography/photobooks"/>
    <n v="98.79"/>
    <x v="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s v="USD"/>
    <n v="1417273140"/>
    <n v="1413609292"/>
    <b v="1"/>
    <n v="13"/>
    <b v="0"/>
    <s v="photography/photobooks"/>
    <n v="88.31"/>
    <x v="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s v="USD"/>
    <n v="1414193160"/>
    <n v="1410305160"/>
    <b v="1"/>
    <n v="124"/>
    <b v="0"/>
    <s v="photography/photobooks"/>
    <n v="170.63"/>
    <x v="2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P"/>
    <n v="1414623471"/>
    <n v="1411513071"/>
    <b v="1"/>
    <n v="4"/>
    <b v="0"/>
    <s v="photography/photobooks"/>
    <n v="83.75"/>
    <x v="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9"/>
    <s v="EUR"/>
    <n v="1424421253"/>
    <n v="1421829253"/>
    <b v="1"/>
    <n v="10"/>
    <b v="0"/>
    <s v="photography/photobooks"/>
    <n v="65.099999999999994"/>
    <x v="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s v="USD"/>
    <n v="1427485395"/>
    <n v="1423600995"/>
    <b v="1"/>
    <n v="15"/>
    <b v="0"/>
    <s v="photography/photobooks"/>
    <n v="66.33"/>
    <x v="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s v="USD"/>
    <n v="1472834180"/>
    <n v="1470242180"/>
    <b v="1"/>
    <n v="38"/>
    <b v="0"/>
    <s v="photography/photobooks"/>
    <n v="104.8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0"/>
    <s v="USD"/>
    <n v="1467469510"/>
    <n v="1462285510"/>
    <b v="1"/>
    <n v="152"/>
    <b v="0"/>
    <s v="photography/photobooks"/>
    <n v="78.44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s v="USD"/>
    <n v="1473950945"/>
    <n v="1471272545"/>
    <b v="1"/>
    <n v="24"/>
    <b v="0"/>
    <s v="photography/photobooks"/>
    <n v="59.04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s v="USD"/>
    <n v="1456062489"/>
    <n v="1453211289"/>
    <b v="1"/>
    <n v="76"/>
    <b v="0"/>
    <s v="photography/photobooks"/>
    <n v="71.34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s v="USD"/>
    <n v="1432248478"/>
    <n v="1429656478"/>
    <b v="1"/>
    <n v="185"/>
    <b v="0"/>
    <s v="photography/photobooks"/>
    <n v="51.23"/>
    <x v="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s v="USD"/>
    <n v="1422674700"/>
    <n v="1419954240"/>
    <b v="1"/>
    <n v="33"/>
    <b v="0"/>
    <s v="photography/photobooks"/>
    <n v="60.24"/>
    <x v="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s v="USD"/>
    <n v="1413417600"/>
    <n v="1410750855"/>
    <b v="1"/>
    <n v="108"/>
    <b v="0"/>
    <s v="photography/photobooks"/>
    <n v="44.94"/>
    <x v="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9"/>
    <s v="EUR"/>
    <n v="1418649177"/>
    <n v="1416057177"/>
    <b v="1"/>
    <n v="29"/>
    <b v="0"/>
    <s v="photography/photobooks"/>
    <n v="31.21"/>
    <x v="2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0"/>
    <s v="USD"/>
    <n v="1428158637"/>
    <n v="1425570237"/>
    <b v="1"/>
    <n v="24"/>
    <b v="0"/>
    <s v="photography/photobooks"/>
    <n v="63.88"/>
    <x v="2"/>
    <x v="8"/>
    <s v="photobooks"/>
  </r>
  <r>
    <n v="1788"/>
    <s v="Beyond the Pale"/>
    <s v="A photo book celebrating Goths, exploring their lives and giving an insight into what Goth is for them."/>
    <n v="5500"/>
    <n v="76"/>
    <n v="1"/>
    <x v="1"/>
    <s v="GBP"/>
    <n v="1414795542"/>
    <n v="1412203542"/>
    <b v="1"/>
    <n v="4"/>
    <b v="0"/>
    <s v="photography/photobooks"/>
    <n v="19"/>
    <x v="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s v="USD"/>
    <n v="1421042403"/>
    <n v="1415858403"/>
    <b v="1"/>
    <n v="4"/>
    <b v="0"/>
    <s v="photography/photobooks"/>
    <n v="10"/>
    <x v="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s v="USD"/>
    <n v="1423152678"/>
    <n v="1420560678"/>
    <b v="1"/>
    <n v="15"/>
    <b v="0"/>
    <s v="photography/photobooks"/>
    <n v="109.07"/>
    <x v="2"/>
    <x v="8"/>
    <s v="photobooks"/>
  </r>
  <r>
    <n v="1791"/>
    <s v="disCover: Napoli"/>
    <s v="For the love of street photography and the beauty of traditional cultures in southern Italy."/>
    <n v="3000"/>
    <n v="107"/>
    <n v="4"/>
    <x v="1"/>
    <s v="GBP"/>
    <n v="1422553565"/>
    <n v="1417369565"/>
    <b v="1"/>
    <n v="4"/>
    <b v="0"/>
    <s v="photography/photobooks"/>
    <n v="26.75"/>
    <x v="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0"/>
    <s v="USD"/>
    <n v="1439189940"/>
    <n v="1435970682"/>
    <b v="1"/>
    <n v="139"/>
    <b v="0"/>
    <s v="photography/photobooks"/>
    <n v="109.94"/>
    <x v="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D"/>
    <n v="1417127040"/>
    <n v="1414531440"/>
    <b v="1"/>
    <n v="2"/>
    <b v="0"/>
    <s v="photography/photobooks"/>
    <n v="20"/>
    <x v="2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s v="USD"/>
    <n v="1423660422"/>
    <n v="1420636422"/>
    <b v="1"/>
    <n v="18"/>
    <b v="0"/>
    <s v="photography/photobooks"/>
    <n v="55.39"/>
    <x v="2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12"/>
    <s v="EUR"/>
    <n v="1476460800"/>
    <n v="1473922541"/>
    <b v="1"/>
    <n v="81"/>
    <b v="0"/>
    <s v="photography/photobooks"/>
    <n v="133.9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P"/>
    <n v="1469356366"/>
    <n v="1464172366"/>
    <b v="1"/>
    <n v="86"/>
    <b v="0"/>
    <s v="photography/photobooks"/>
    <n v="48.72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s v="USD"/>
    <n v="1481809189"/>
    <n v="1479217189"/>
    <b v="1"/>
    <n v="140"/>
    <b v="0"/>
    <s v="photography/photobooks"/>
    <n v="48.25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s v="USD"/>
    <n v="1454572233"/>
    <n v="1449388233"/>
    <b v="1"/>
    <n v="37"/>
    <b v="0"/>
    <s v="photography/photobooks"/>
    <n v="58.97"/>
    <x v="2"/>
    <x v="8"/>
    <s v="photobooks"/>
  </r>
  <r>
    <n v="1799"/>
    <s v="The UnDiscovered Image"/>
    <s v="The UnDiscovered Image, a monthly publication dedicated to photographers."/>
    <n v="4000"/>
    <n v="69.83"/>
    <n v="2"/>
    <x v="1"/>
    <s v="GBP"/>
    <n v="1415740408"/>
    <n v="1414008808"/>
    <b v="1"/>
    <n v="6"/>
    <b v="0"/>
    <s v="photography/photobooks"/>
    <n v="11.64"/>
    <x v="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P"/>
    <n v="1476109970"/>
    <n v="1473517970"/>
    <b v="1"/>
    <n v="113"/>
    <b v="0"/>
    <s v="photography/photobooks"/>
    <n v="83.72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P"/>
    <n v="1450181400"/>
    <n v="1447429868"/>
    <b v="1"/>
    <n v="37"/>
    <b v="0"/>
    <s v="photography/photobooks"/>
    <n v="63.65"/>
    <x v="2"/>
    <x v="8"/>
    <s v="photobooks"/>
  </r>
  <r>
    <n v="1802"/>
    <s v="Out Of The Dark"/>
    <s v="Inner Darkness turned into a photobook. Personal work i shot during my recovery...in Berlin."/>
    <n v="3500"/>
    <n v="1697"/>
    <n v="48"/>
    <x v="12"/>
    <s v="EUR"/>
    <n v="1435442340"/>
    <n v="1433416830"/>
    <b v="1"/>
    <n v="18"/>
    <b v="0"/>
    <s v="photography/photobooks"/>
    <n v="94.28"/>
    <x v="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s v="USD"/>
    <n v="1423878182"/>
    <n v="1421199782"/>
    <b v="1"/>
    <n v="75"/>
    <b v="0"/>
    <s v="photography/photobooks"/>
    <n v="71.87"/>
    <x v="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s v="USD"/>
    <n v="1447521404"/>
    <n v="1444061804"/>
    <b v="1"/>
    <n v="52"/>
    <b v="0"/>
    <s v="photography/photobooks"/>
    <n v="104.85"/>
    <x v="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2"/>
    <s v="EUR"/>
    <n v="1443808800"/>
    <n v="1441048658"/>
    <b v="1"/>
    <n v="122"/>
    <b v="0"/>
    <s v="photography/photobooks"/>
    <n v="67.14"/>
    <x v="2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P"/>
    <n v="1412090349"/>
    <n v="1409066349"/>
    <b v="1"/>
    <n v="8"/>
    <b v="0"/>
    <s v="photography/photobooks"/>
    <n v="73.88"/>
    <x v="2"/>
    <x v="8"/>
    <s v="photobooks"/>
  </r>
  <r>
    <n v="1807"/>
    <s v="Anywhere but Here"/>
    <s v="I want to explore alternative cultures and lifestyles in America."/>
    <n v="5000"/>
    <n v="553"/>
    <n v="11"/>
    <x v="0"/>
    <s v="USD"/>
    <n v="1411868313"/>
    <n v="1409276313"/>
    <b v="1"/>
    <n v="8"/>
    <b v="0"/>
    <s v="photography/photobooks"/>
    <n v="69.13"/>
    <x v="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s v="USD"/>
    <n v="1486830030"/>
    <n v="1483806030"/>
    <b v="1"/>
    <n v="96"/>
    <b v="0"/>
    <s v="photography/photobooks"/>
    <n v="120.77"/>
    <x v="2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5"/>
    <s v="CAD"/>
    <n v="1425246439"/>
    <n v="1422222439"/>
    <b v="1"/>
    <n v="9"/>
    <b v="0"/>
    <s v="photography/photobooks"/>
    <n v="42.22"/>
    <x v="2"/>
    <x v="8"/>
    <s v="photobooks"/>
  </r>
  <r>
    <n v="1810"/>
    <s v="Film Speed"/>
    <s v="Film Speed is a series of Zines focusing on architecture shot completely on 35 and 120mm film."/>
    <n v="450"/>
    <n v="15"/>
    <n v="3"/>
    <x v="0"/>
    <s v="USD"/>
    <n v="1408657826"/>
    <n v="1407621026"/>
    <b v="0"/>
    <n v="2"/>
    <b v="0"/>
    <s v="photography/photobooks"/>
    <n v="7.5"/>
    <x v="2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0"/>
    <s v="USD"/>
    <n v="1414123200"/>
    <n v="1408962270"/>
    <b v="0"/>
    <n v="26"/>
    <b v="0"/>
    <s v="photography/photobooks"/>
    <n v="1.54"/>
    <x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P"/>
    <n v="1467531536"/>
    <n v="1464939536"/>
    <b v="0"/>
    <n v="23"/>
    <b v="0"/>
    <s v="photography/photobooks"/>
    <n v="37.61"/>
    <x v="2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1"/>
    <s v="GBP"/>
    <n v="1407532812"/>
    <n v="1404940812"/>
    <b v="0"/>
    <n v="0"/>
    <b v="0"/>
    <s v="photography/photobooks"/>
    <s v="N/A"/>
    <x v="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P"/>
    <n v="1425108736"/>
    <n v="1422516736"/>
    <b v="0"/>
    <n v="140"/>
    <b v="0"/>
    <s v="photography/photobooks"/>
    <n v="42.16"/>
    <x v="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0"/>
    <s v="USD"/>
    <n v="1435787137"/>
    <n v="1434577537"/>
    <b v="0"/>
    <n v="0"/>
    <b v="0"/>
    <s v="photography/photobooks"/>
    <s v="N/A"/>
    <x v="2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16"/>
    <s v="CHF"/>
    <n v="1469473200"/>
    <n v="1467061303"/>
    <b v="0"/>
    <n v="6"/>
    <b v="0"/>
    <s v="photography/photobooks"/>
    <n v="84.83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0"/>
    <s v="USD"/>
    <n v="1485759540"/>
    <n v="1480607607"/>
    <b v="0"/>
    <n v="100"/>
    <b v="0"/>
    <s v="photography/photobooks"/>
    <n v="94.19"/>
    <x v="2"/>
    <x v="8"/>
    <s v="photobooks"/>
  </r>
  <r>
    <n v="1818"/>
    <s v="Give Me Your Goofy-ist"/>
    <s v="We are all different, this is a way to honor and celebrate the authenticity in being different."/>
    <n v="15000"/>
    <n v="0"/>
    <n v="0"/>
    <x v="0"/>
    <s v="USD"/>
    <n v="1428035850"/>
    <n v="1425447450"/>
    <b v="0"/>
    <n v="0"/>
    <b v="0"/>
    <s v="photography/photobooks"/>
    <s v="N/A"/>
    <x v="2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s v="USD"/>
    <n v="1406743396"/>
    <n v="1404151396"/>
    <b v="0"/>
    <n v="4"/>
    <b v="0"/>
    <s v="photography/photobooks"/>
    <n v="6.25"/>
    <x v="2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s v="USD"/>
    <n v="1427850090"/>
    <n v="1425261690"/>
    <b v="0"/>
    <n v="8"/>
    <b v="0"/>
    <s v="photography/photobooks"/>
    <n v="213.38"/>
    <x v="2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D"/>
    <n v="1330760367"/>
    <n v="1326872367"/>
    <b v="0"/>
    <n v="57"/>
    <b v="1"/>
    <s v="music/rock"/>
    <n v="59.16"/>
    <x v="0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5"/>
    <s v="CAD"/>
    <n v="1391194860"/>
    <n v="1388084862"/>
    <b v="0"/>
    <n v="11"/>
    <b v="1"/>
    <s v="music/rock"/>
    <n v="27.27"/>
    <x v="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D"/>
    <n v="1351095976"/>
    <n v="1348503976"/>
    <b v="0"/>
    <n v="33"/>
    <b v="1"/>
    <s v="music/rock"/>
    <n v="24.58"/>
    <x v="0"/>
    <x v="4"/>
    <s v="rock"/>
  </r>
  <r>
    <n v="1824"/>
    <s v="Tin Man's Broken Wisdom Fund"/>
    <s v="cd fund raiser"/>
    <n v="3000"/>
    <n v="3002"/>
    <n v="100"/>
    <x v="0"/>
    <s v="USD"/>
    <n v="1389146880"/>
    <n v="1387403967"/>
    <b v="0"/>
    <n v="40"/>
    <b v="1"/>
    <s v="music/rock"/>
    <n v="75.05"/>
    <x v="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D"/>
    <n v="1373572903"/>
    <n v="1371585703"/>
    <b v="0"/>
    <n v="50"/>
    <b v="1"/>
    <s v="music/rock"/>
    <n v="42.02"/>
    <x v="0"/>
    <x v="4"/>
    <s v="rock"/>
  </r>
  <r>
    <n v="1826"/>
    <s v="BEAR GHOST! Professional Recording! Yay!"/>
    <s v="Hear your favorite Bear Ghost in eargasmic quality!"/>
    <n v="2000"/>
    <n v="2020"/>
    <n v="101"/>
    <x v="0"/>
    <s v="USD"/>
    <n v="1392675017"/>
    <n v="1390083017"/>
    <b v="0"/>
    <n v="38"/>
    <b v="1"/>
    <s v="music/rock"/>
    <n v="53.16"/>
    <x v="0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D"/>
    <n v="1299138561"/>
    <n v="1294818561"/>
    <b v="0"/>
    <n v="96"/>
    <b v="1"/>
    <s v="music/rock"/>
    <n v="83.89"/>
    <x v="0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D"/>
    <n v="1399672800"/>
    <n v="1396906530"/>
    <b v="0"/>
    <n v="48"/>
    <b v="1"/>
    <s v="music/rock"/>
    <n v="417.33"/>
    <x v="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D"/>
    <n v="1295647200"/>
    <n v="1291428371"/>
    <b v="0"/>
    <n v="33"/>
    <b v="1"/>
    <s v="music/rock"/>
    <n v="75.77"/>
    <x v="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D"/>
    <n v="1393259107"/>
    <n v="1390667107"/>
    <b v="0"/>
    <n v="226"/>
    <b v="1"/>
    <s v="music/rock"/>
    <n v="67.39"/>
    <x v="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D"/>
    <n v="1336866863"/>
    <n v="1335570863"/>
    <b v="0"/>
    <n v="14"/>
    <b v="1"/>
    <s v="music/rock"/>
    <n v="73.569999999999993"/>
    <x v="0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D"/>
    <n v="1299243427"/>
    <n v="1296651427"/>
    <b v="0"/>
    <n v="20"/>
    <b v="1"/>
    <s v="music/rock"/>
    <n v="25"/>
    <x v="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D"/>
    <n v="1362211140"/>
    <n v="1359421403"/>
    <b v="0"/>
    <n v="25"/>
    <b v="1"/>
    <s v="music/rock"/>
    <n v="42"/>
    <x v="0"/>
    <x v="4"/>
    <s v="rock"/>
  </r>
  <r>
    <n v="1834"/>
    <s v="TDJ - All Part of the Plan EP/Tour"/>
    <s v="Help us fund our first tour and promote our new EP!"/>
    <n v="10000"/>
    <n v="11805"/>
    <n v="118"/>
    <x v="0"/>
    <s v="USD"/>
    <n v="1422140895"/>
    <n v="1418684895"/>
    <b v="0"/>
    <n v="90"/>
    <b v="1"/>
    <s v="music/rock"/>
    <n v="131.16999999999999"/>
    <x v="0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1"/>
    <s v="GBP"/>
    <n v="1459439471"/>
    <n v="1456851071"/>
    <b v="0"/>
    <n v="11"/>
    <b v="1"/>
    <s v="music/rock"/>
    <n v="47.27"/>
    <x v="0"/>
    <x v="4"/>
    <s v="rock"/>
  </r>
  <r>
    <n v="1836"/>
    <s v="KICKSTART OUR &lt;+3"/>
    <s v="Help fund our 2013 Sound &amp; Lighting Touring rig!"/>
    <n v="5000"/>
    <n v="10017"/>
    <n v="200"/>
    <x v="0"/>
    <s v="USD"/>
    <n v="1361129129"/>
    <n v="1359660329"/>
    <b v="0"/>
    <n v="55"/>
    <b v="1"/>
    <s v="music/rock"/>
    <n v="182.13"/>
    <x v="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D"/>
    <n v="1332029335"/>
    <n v="1326848935"/>
    <b v="0"/>
    <n v="30"/>
    <b v="1"/>
    <s v="music/rock"/>
    <n v="61.37"/>
    <x v="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D"/>
    <n v="1317438000"/>
    <n v="1314989557"/>
    <b v="0"/>
    <n v="28"/>
    <b v="1"/>
    <s v="music/rock"/>
    <n v="35.770000000000003"/>
    <x v="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D"/>
    <n v="1475342382"/>
    <n v="1472750382"/>
    <b v="0"/>
    <n v="45"/>
    <b v="1"/>
    <s v="music/rock"/>
    <n v="45.62"/>
    <x v="0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D"/>
    <n v="1367902740"/>
    <n v="1366251510"/>
    <b v="0"/>
    <n v="13"/>
    <b v="1"/>
    <s v="music/rock"/>
    <n v="75.38"/>
    <x v="0"/>
    <x v="4"/>
    <s v="rock"/>
  </r>
  <r>
    <n v="1841"/>
    <s v="Hydra Effect Debut EP"/>
    <s v="Hard Rock with a Positive Message. Help us fund, release and promote our debut EP!"/>
    <n v="2000"/>
    <n v="2035"/>
    <n v="102"/>
    <x v="0"/>
    <s v="USD"/>
    <n v="1400561940"/>
    <n v="1397679445"/>
    <b v="0"/>
    <n v="40"/>
    <b v="1"/>
    <s v="music/rock"/>
    <n v="50.88"/>
    <x v="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D"/>
    <n v="1425275940"/>
    <n v="1422371381"/>
    <b v="0"/>
    <n v="21"/>
    <b v="1"/>
    <s v="music/rock"/>
    <n v="119.29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D"/>
    <n v="1298245954"/>
    <n v="1295653954"/>
    <b v="0"/>
    <n v="134"/>
    <b v="1"/>
    <s v="music/rock"/>
    <n v="92.54"/>
    <x v="0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D"/>
    <n v="1307761200"/>
    <n v="1304464914"/>
    <b v="0"/>
    <n v="20"/>
    <b v="1"/>
    <s v="music/rock"/>
    <n v="76.05"/>
    <x v="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D"/>
    <n v="1466139300"/>
    <n v="1464854398"/>
    <b v="0"/>
    <n v="19"/>
    <b v="1"/>
    <s v="music/rock"/>
    <n v="52.63"/>
    <x v="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D"/>
    <n v="1355585777"/>
    <n v="1352993777"/>
    <b v="0"/>
    <n v="209"/>
    <b v="1"/>
    <s v="music/rock"/>
    <n v="98.99"/>
    <x v="0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D"/>
    <n v="1429594832"/>
    <n v="1427780432"/>
    <b v="0"/>
    <n v="38"/>
    <b v="1"/>
    <s v="music/rock"/>
    <n v="79.53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D"/>
    <n v="1312095540"/>
    <n v="1306608888"/>
    <b v="0"/>
    <n v="24"/>
    <b v="1"/>
    <s v="music/rock"/>
    <n v="134.21"/>
    <x v="0"/>
    <x v="4"/>
    <s v="rock"/>
  </r>
  <r>
    <n v="1849"/>
    <s v="Release the Skyline Album"/>
    <s v="Release the Skylines is a small, local Cleveland metal band looking to record an album."/>
    <n v="300"/>
    <n v="301"/>
    <n v="100"/>
    <x v="0"/>
    <s v="USD"/>
    <n v="1350505059"/>
    <n v="1347913059"/>
    <b v="0"/>
    <n v="8"/>
    <b v="1"/>
    <s v="music/rock"/>
    <n v="37.630000000000003"/>
    <x v="0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D"/>
    <n v="1405033300"/>
    <n v="1402441300"/>
    <b v="0"/>
    <n v="179"/>
    <b v="1"/>
    <s v="music/rock"/>
    <n v="51.04"/>
    <x v="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D"/>
    <n v="1406509200"/>
    <n v="1404769538"/>
    <b v="0"/>
    <n v="26"/>
    <b v="1"/>
    <s v="music/rock"/>
    <n v="50.04"/>
    <x v="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D"/>
    <n v="1429920000"/>
    <n v="1426703452"/>
    <b v="0"/>
    <n v="131"/>
    <b v="1"/>
    <s v="music/rock"/>
    <n v="133.93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D"/>
    <n v="1352860017"/>
    <n v="1348536417"/>
    <b v="0"/>
    <n v="14"/>
    <b v="1"/>
    <s v="music/rock"/>
    <n v="58.21"/>
    <x v="0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D"/>
    <n v="1369355437"/>
    <n v="1366763437"/>
    <b v="0"/>
    <n v="174"/>
    <b v="1"/>
    <s v="music/rock"/>
    <n v="88.04"/>
    <x v="0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5"/>
    <s v="CAD"/>
    <n v="1389012940"/>
    <n v="1385124940"/>
    <b v="0"/>
    <n v="191"/>
    <b v="1"/>
    <s v="music/rock"/>
    <n v="70.58"/>
    <x v="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D"/>
    <n v="1405715472"/>
    <n v="1403901072"/>
    <b v="0"/>
    <n v="38"/>
    <b v="1"/>
    <s v="music/rock"/>
    <n v="53.29"/>
    <x v="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D"/>
    <n v="1410546413"/>
    <n v="1407954413"/>
    <b v="0"/>
    <n v="22"/>
    <b v="1"/>
    <s v="music/rock"/>
    <n v="136.36000000000001"/>
    <x v="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D"/>
    <n v="1324014521"/>
    <n v="1318826921"/>
    <b v="0"/>
    <n v="149"/>
    <b v="1"/>
    <s v="music/rock"/>
    <n v="40.549999999999997"/>
    <x v="0"/>
    <x v="4"/>
    <s v="rock"/>
  </r>
  <r>
    <n v="1859"/>
    <s v="Queen Kwong Tour to London and Paris"/>
    <s v="Queen Kwong is going ON TOUR to London and Paris!"/>
    <n v="3000"/>
    <n v="3955"/>
    <n v="132"/>
    <x v="0"/>
    <s v="USD"/>
    <n v="1316716129"/>
    <n v="1314124129"/>
    <b v="0"/>
    <n v="56"/>
    <b v="1"/>
    <s v="music/rock"/>
    <n v="70.63"/>
    <x v="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D"/>
    <n v="1391706084"/>
    <n v="1389891684"/>
    <b v="0"/>
    <n v="19"/>
    <b v="1"/>
    <s v="music/rock"/>
    <n v="52.68"/>
    <x v="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P"/>
    <n v="1422256341"/>
    <n v="1419664341"/>
    <b v="0"/>
    <n v="0"/>
    <b v="0"/>
    <s v="games/mobile games"/>
    <s v="N/A"/>
    <x v="2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s v="USD"/>
    <n v="1488958200"/>
    <n v="1484912974"/>
    <b v="0"/>
    <n v="16"/>
    <b v="0"/>
    <s v="games/mobile games"/>
    <n v="90.94"/>
    <x v="2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0"/>
    <s v="USD"/>
    <n v="1402600085"/>
    <n v="1400008085"/>
    <b v="0"/>
    <n v="2"/>
    <b v="0"/>
    <s v="games/mobile games"/>
    <n v="5"/>
    <x v="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s v="USD"/>
    <n v="1399223500"/>
    <n v="1396631500"/>
    <b v="0"/>
    <n v="48"/>
    <b v="0"/>
    <s v="games/mobile games"/>
    <n v="58.08"/>
    <x v="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P"/>
    <n v="1478425747"/>
    <n v="1475398147"/>
    <b v="0"/>
    <n v="2"/>
    <b v="0"/>
    <s v="games/mobile games"/>
    <n v="2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s v="USD"/>
    <n v="1488340800"/>
    <n v="1483768497"/>
    <b v="0"/>
    <n v="2"/>
    <b v="0"/>
    <s v="games/mobile games"/>
    <n v="62.5"/>
    <x v="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s v="USD"/>
    <n v="1478383912"/>
    <n v="1475791912"/>
    <b v="0"/>
    <n v="1"/>
    <b v="0"/>
    <s v="games/mobile games"/>
    <n v="10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s v="USD"/>
    <n v="1450166340"/>
    <n v="1448044925"/>
    <b v="0"/>
    <n v="17"/>
    <b v="0"/>
    <s v="games/mobile games"/>
    <n v="71.59"/>
    <x v="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s v="USD"/>
    <n v="1483488249"/>
    <n v="1480896249"/>
    <b v="0"/>
    <n v="0"/>
    <b v="0"/>
    <s v="games/mobile games"/>
    <s v="N/A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s v="USD"/>
    <n v="1454213820"/>
    <n v="1451723535"/>
    <b v="0"/>
    <n v="11"/>
    <b v="0"/>
    <s v="games/mobile games"/>
    <n v="32.82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s v="USD"/>
    <n v="1416512901"/>
    <n v="1413053301"/>
    <b v="0"/>
    <n v="95"/>
    <b v="0"/>
    <s v="games/mobile games"/>
    <n v="49.12"/>
    <x v="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0"/>
    <s v="USD"/>
    <n v="1435633602"/>
    <n v="1433041602"/>
    <b v="0"/>
    <n v="13"/>
    <b v="0"/>
    <s v="games/mobile games"/>
    <n v="16.309999999999999"/>
    <x v="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5"/>
    <s v="CAD"/>
    <n v="1436373900"/>
    <n v="1433861210"/>
    <b v="0"/>
    <n v="2"/>
    <b v="0"/>
    <s v="games/mobile games"/>
    <n v="18"/>
    <x v="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s v="USD"/>
    <n v="1467155733"/>
    <n v="1465427733"/>
    <b v="0"/>
    <n v="2"/>
    <b v="0"/>
    <s v="games/mobile games"/>
    <n v="13"/>
    <x v="2"/>
    <x v="6"/>
    <s v="mobile games"/>
  </r>
  <r>
    <n v="1875"/>
    <s v="Claws &amp; Fins"/>
    <s v="Sea opposition of Crab's family and angry fishes. Who is going to win, and who is going to loose ?!"/>
    <n v="10000"/>
    <n v="51"/>
    <n v="1"/>
    <x v="0"/>
    <s v="USD"/>
    <n v="1470519308"/>
    <n v="1465335308"/>
    <b v="0"/>
    <n v="3"/>
    <b v="0"/>
    <s v="games/mobile games"/>
    <n v="17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D"/>
    <n v="1402901405"/>
    <n v="1400309405"/>
    <b v="0"/>
    <n v="0"/>
    <b v="0"/>
    <s v="games/mobile games"/>
    <s v="N/A"/>
    <x v="2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s v="USD"/>
    <n v="1425170525"/>
    <n v="1422664925"/>
    <b v="0"/>
    <n v="0"/>
    <b v="0"/>
    <s v="games/mobile games"/>
    <s v="N/A"/>
    <x v="2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D"/>
    <n v="1402618355"/>
    <n v="1400026355"/>
    <b v="0"/>
    <n v="0"/>
    <b v="0"/>
    <s v="games/mobile games"/>
    <s v="N/A"/>
    <x v="2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UR"/>
    <n v="1457966129"/>
    <n v="1455377729"/>
    <b v="0"/>
    <n v="2"/>
    <b v="0"/>
    <s v="games/mobile games"/>
    <n v="3"/>
    <x v="2"/>
    <x v="6"/>
    <s v="mobile games"/>
  </r>
  <r>
    <n v="1880"/>
    <s v="Sim Betting Football"/>
    <s v="Sim Betting Football is the only football (soccer) betting simulation  game."/>
    <n v="5000"/>
    <n v="1004"/>
    <n v="20"/>
    <x v="1"/>
    <s v="GBP"/>
    <n v="1459341380"/>
    <n v="1456839380"/>
    <b v="0"/>
    <n v="24"/>
    <b v="0"/>
    <s v="games/mobile games"/>
    <n v="41.83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D"/>
    <n v="1425955189"/>
    <n v="1423366789"/>
    <b v="0"/>
    <n v="70"/>
    <b v="1"/>
    <s v="music/indie rock"/>
    <n v="49.34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D"/>
    <n v="1341964080"/>
    <n v="1339109212"/>
    <b v="0"/>
    <n v="81"/>
    <b v="1"/>
    <s v="music/indie rock"/>
    <n v="41.73"/>
    <x v="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D"/>
    <n v="1333921508"/>
    <n v="1331333108"/>
    <b v="0"/>
    <n v="32"/>
    <b v="1"/>
    <s v="music/indie rock"/>
    <n v="32.72"/>
    <x v="0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D"/>
    <n v="1354017600"/>
    <n v="1350967535"/>
    <b v="0"/>
    <n v="26"/>
    <b v="1"/>
    <s v="music/indie rock"/>
    <n v="51.96"/>
    <x v="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D"/>
    <n v="1344636000"/>
    <n v="1341800110"/>
    <b v="0"/>
    <n v="105"/>
    <b v="1"/>
    <s v="music/indie rock"/>
    <n v="50.69"/>
    <x v="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D"/>
    <n v="1415832338"/>
    <n v="1413236738"/>
    <b v="0"/>
    <n v="29"/>
    <b v="1"/>
    <s v="music/indie rock"/>
    <n v="42.24"/>
    <x v="0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3"/>
    <s v="EUR"/>
    <n v="1449178200"/>
    <n v="1447614732"/>
    <b v="0"/>
    <n v="8"/>
    <b v="1"/>
    <s v="music/indie rock"/>
    <n v="416.88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D"/>
    <n v="1275368340"/>
    <n v="1272692732"/>
    <b v="0"/>
    <n v="89"/>
    <b v="1"/>
    <s v="music/indie rock"/>
    <n v="46.65"/>
    <x v="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D"/>
    <n v="1363024946"/>
    <n v="1359140546"/>
    <b v="0"/>
    <n v="44"/>
    <b v="1"/>
    <s v="music/indie rock"/>
    <n v="48.45"/>
    <x v="0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D"/>
    <n v="1355597528"/>
    <n v="1353005528"/>
    <b v="0"/>
    <n v="246"/>
    <b v="1"/>
    <s v="music/indie rock"/>
    <n v="70.53"/>
    <x v="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D"/>
    <n v="1279778400"/>
    <n v="1275851354"/>
    <b v="0"/>
    <n v="120"/>
    <b v="1"/>
    <s v="music/indie rock"/>
    <n v="87.96"/>
    <x v="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D"/>
    <n v="1307459881"/>
    <n v="1304867881"/>
    <b v="0"/>
    <n v="26"/>
    <b v="1"/>
    <s v="music/indie rock"/>
    <n v="26.27"/>
    <x v="0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D"/>
    <n v="1302926340"/>
    <n v="1301524585"/>
    <b v="0"/>
    <n v="45"/>
    <b v="1"/>
    <s v="music/indie rock"/>
    <n v="57.78"/>
    <x v="0"/>
    <x v="4"/>
    <s v="indie rock"/>
  </r>
  <r>
    <n v="1894"/>
    <s v="Help me release my first 3 song EP!!"/>
    <s v="Im trying to raise $1000 for a 3 song EP in a studio!"/>
    <n v="1000"/>
    <n v="1145"/>
    <n v="115"/>
    <x v="0"/>
    <s v="USD"/>
    <n v="1329082983"/>
    <n v="1326404583"/>
    <b v="0"/>
    <n v="20"/>
    <b v="1"/>
    <s v="music/indie rock"/>
    <n v="57.25"/>
    <x v="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D"/>
    <n v="1445363722"/>
    <n v="1442771722"/>
    <b v="0"/>
    <n v="47"/>
    <b v="1"/>
    <s v="music/indie rock"/>
    <n v="196.34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D"/>
    <n v="1334250165"/>
    <n v="1331658165"/>
    <b v="0"/>
    <n v="13"/>
    <b v="1"/>
    <s v="music/indie rock"/>
    <n v="43"/>
    <x v="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D"/>
    <n v="1393966800"/>
    <n v="1392040806"/>
    <b v="0"/>
    <n v="183"/>
    <b v="1"/>
    <s v="music/indie rock"/>
    <n v="35.549999999999997"/>
    <x v="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D"/>
    <n v="1454349600"/>
    <n v="1451277473"/>
    <b v="0"/>
    <n v="21"/>
    <b v="1"/>
    <s v="music/indie rock"/>
    <n v="68.81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D"/>
    <n v="1427319366"/>
    <n v="1424730966"/>
    <b v="0"/>
    <n v="42"/>
    <b v="1"/>
    <s v="music/indie rock"/>
    <n v="28.57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D"/>
    <n v="1349517540"/>
    <n v="1347137731"/>
    <b v="0"/>
    <n v="54"/>
    <b v="1"/>
    <s v="music/indie rock"/>
    <n v="50.63"/>
    <x v="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P"/>
    <n v="1432299600"/>
    <n v="1429707729"/>
    <b v="0"/>
    <n v="25"/>
    <b v="0"/>
    <s v="technology/gadgets"/>
    <n v="106.8"/>
    <x v="2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9"/>
    <s v="EUR"/>
    <n v="1425495447"/>
    <n v="1422903447"/>
    <b v="0"/>
    <n v="3"/>
    <b v="0"/>
    <s v="technology/gadgets"/>
    <n v="4"/>
    <x v="2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0"/>
    <s v="USD"/>
    <n v="1485541791"/>
    <n v="1480357791"/>
    <b v="0"/>
    <n v="41"/>
    <b v="0"/>
    <s v="technology/gadgets"/>
    <n v="34.1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s v="USD"/>
    <n v="1451752021"/>
    <n v="1447864021"/>
    <b v="0"/>
    <n v="2"/>
    <b v="0"/>
    <s v="technology/gadgets"/>
    <n v="25"/>
    <x v="2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s v="USD"/>
    <n v="1410127994"/>
    <n v="1407535994"/>
    <b v="0"/>
    <n v="4"/>
    <b v="0"/>
    <s v="technology/gadgets"/>
    <n v="10.5"/>
    <x v="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s v="USD"/>
    <n v="1466697983"/>
    <n v="1464105983"/>
    <b v="0"/>
    <n v="99"/>
    <b v="0"/>
    <s v="technology/gadgets"/>
    <n v="215.96"/>
    <x v="2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0"/>
    <s v="USD"/>
    <n v="1400853925"/>
    <n v="1399557925"/>
    <b v="0"/>
    <n v="4"/>
    <b v="0"/>
    <s v="technology/gadgets"/>
    <n v="21.25"/>
    <x v="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s v="USD"/>
    <n v="1483048900"/>
    <n v="1480456900"/>
    <b v="0"/>
    <n v="4"/>
    <b v="0"/>
    <s v="technology/gadgets"/>
    <n v="108.25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s v="USD"/>
    <n v="1414059479"/>
    <n v="1411467479"/>
    <b v="0"/>
    <n v="38"/>
    <b v="0"/>
    <s v="technology/gadgets"/>
    <n v="129.97"/>
    <x v="2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9"/>
    <s v="EUR"/>
    <n v="1446331500"/>
    <n v="1442531217"/>
    <b v="0"/>
    <n v="285"/>
    <b v="0"/>
    <s v="technology/gadgets"/>
    <n v="117.49"/>
    <x v="2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4"/>
    <s v="NZD"/>
    <n v="1407545334"/>
    <n v="1404953334"/>
    <b v="0"/>
    <n v="1"/>
    <b v="0"/>
    <s v="technology/gadgets"/>
    <n v="10"/>
    <x v="2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s v="USD"/>
    <n v="1433395560"/>
    <n v="1430803560"/>
    <b v="0"/>
    <n v="42"/>
    <b v="0"/>
    <s v="technology/gadgets"/>
    <n v="70.599999999999994"/>
    <x v="2"/>
    <x v="2"/>
    <s v="gadgets"/>
  </r>
  <r>
    <n v="1913"/>
    <s v="Tibio - Spreading warmth in everyones home"/>
    <s v="Tibio is a revolutionary new product designed to solve an age old problem."/>
    <n v="48000"/>
    <n v="637"/>
    <n v="1"/>
    <x v="1"/>
    <s v="GBP"/>
    <n v="1412770578"/>
    <n v="1410178578"/>
    <b v="0"/>
    <n v="26"/>
    <b v="0"/>
    <s v="technology/gadgets"/>
    <n v="24.5"/>
    <x v="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s v="USD"/>
    <n v="1414814340"/>
    <n v="1413519073"/>
    <b v="0"/>
    <n v="2"/>
    <b v="0"/>
    <s v="technology/gadgets"/>
    <n v="30"/>
    <x v="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s v="USD"/>
    <n v="1409620222"/>
    <n v="1407892222"/>
    <b v="0"/>
    <n v="4"/>
    <b v="0"/>
    <s v="technology/gadgets"/>
    <n v="2"/>
    <x v="2"/>
    <x v="2"/>
    <s v="gadgets"/>
  </r>
  <r>
    <n v="1916"/>
    <s v="The Paint Can Holder by U.S. Green Products"/>
    <s v="The Paint Can Holder Makes Painting Easier and Safer on Extension Ladders."/>
    <n v="20000"/>
    <n v="102"/>
    <n v="1"/>
    <x v="0"/>
    <s v="USD"/>
    <n v="1478542375"/>
    <n v="1476378775"/>
    <b v="0"/>
    <n v="6"/>
    <b v="0"/>
    <s v="technology/gadgets"/>
    <n v="17"/>
    <x v="2"/>
    <x v="2"/>
    <s v="gadgets"/>
  </r>
  <r>
    <n v="1917"/>
    <s v="Chronovisor:The MOST innovative watch for night time reading"/>
    <s v="Let's build a legendary brand altogether"/>
    <n v="390000"/>
    <n v="205025"/>
    <n v="53"/>
    <x v="7"/>
    <s v="HKD"/>
    <n v="1486708133"/>
    <n v="1484116133"/>
    <b v="0"/>
    <n v="70"/>
    <b v="0"/>
    <s v="technology/gadgets"/>
    <n v="2928.93"/>
    <x v="2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s v="USD"/>
    <n v="1407869851"/>
    <n v="1404845851"/>
    <b v="0"/>
    <n v="9"/>
    <b v="0"/>
    <s v="technology/gadgets"/>
    <n v="28.89"/>
    <x v="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s v="USD"/>
    <n v="1432069249"/>
    <n v="1429477249"/>
    <b v="0"/>
    <n v="8"/>
    <b v="0"/>
    <s v="technology/gadgets"/>
    <n v="29.63"/>
    <x v="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P"/>
    <n v="1445468400"/>
    <n v="1443042061"/>
    <b v="0"/>
    <n v="105"/>
    <b v="0"/>
    <s v="technology/gadgets"/>
    <n v="40.98"/>
    <x v="2"/>
    <x v="2"/>
    <s v="gadgets"/>
  </r>
  <r>
    <n v="1921"/>
    <s v="The Fine Spirits are making an album!"/>
    <s v="The Fine Spirits are making an album, but we need your help!"/>
    <n v="1500"/>
    <n v="2052"/>
    <n v="137"/>
    <x v="0"/>
    <s v="USD"/>
    <n v="1342243143"/>
    <n v="1339651143"/>
    <b v="0"/>
    <n v="38"/>
    <b v="1"/>
    <s v="music/indie rock"/>
    <n v="54"/>
    <x v="0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s v="USD"/>
    <n v="1386828507"/>
    <n v="1384236507"/>
    <b v="0"/>
    <n v="64"/>
    <b v="1"/>
    <s v="music/indie rock"/>
    <n v="36.11"/>
    <x v="0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D"/>
    <n v="1317099540"/>
    <n v="1313612532"/>
    <b v="0"/>
    <n v="13"/>
    <b v="1"/>
    <s v="music/indie rock"/>
    <n v="23.15"/>
    <x v="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D"/>
    <n v="1389814380"/>
    <n v="1387390555"/>
    <b v="0"/>
    <n v="33"/>
    <b v="1"/>
    <s v="music/indie rock"/>
    <n v="104"/>
    <x v="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D"/>
    <n v="1381449600"/>
    <n v="1379540288"/>
    <b v="0"/>
    <n v="52"/>
    <b v="1"/>
    <s v="music/indie rock"/>
    <n v="31.83"/>
    <x v="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D"/>
    <n v="1288657560"/>
    <n v="1286319256"/>
    <b v="0"/>
    <n v="107"/>
    <b v="1"/>
    <s v="music/indie rock"/>
    <n v="27.39"/>
    <x v="0"/>
    <x v="4"/>
    <s v="indie rock"/>
  </r>
  <r>
    <n v="1927"/>
    <s v="GBS Detroit Presents Hampshire"/>
    <s v="Hampshire is headed to GBS Detroit."/>
    <n v="600"/>
    <n v="620"/>
    <n v="103"/>
    <x v="0"/>
    <s v="USD"/>
    <n v="1331182740"/>
    <n v="1329856839"/>
    <b v="0"/>
    <n v="11"/>
    <b v="1"/>
    <s v="music/indie rock"/>
    <n v="56.36"/>
    <x v="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D"/>
    <n v="1367940794"/>
    <n v="1365348794"/>
    <b v="0"/>
    <n v="34"/>
    <b v="1"/>
    <s v="music/indie rock"/>
    <n v="77.349999999999994"/>
    <x v="0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D"/>
    <n v="1309825866"/>
    <n v="1306197066"/>
    <b v="0"/>
    <n v="75"/>
    <b v="1"/>
    <s v="music/indie rock"/>
    <n v="42.8"/>
    <x v="0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s v="USD"/>
    <n v="1373203482"/>
    <n v="1368019482"/>
    <b v="0"/>
    <n v="26"/>
    <b v="1"/>
    <s v="music/indie rock"/>
    <n v="48.85"/>
    <x v="0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s v="USD"/>
    <n v="1337657400"/>
    <n v="1336512309"/>
    <b v="0"/>
    <n v="50"/>
    <b v="1"/>
    <s v="music/indie rock"/>
    <n v="48.24"/>
    <x v="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D"/>
    <n v="1327433173"/>
    <n v="1325618773"/>
    <b v="0"/>
    <n v="80"/>
    <b v="1"/>
    <s v="music/indie rock"/>
    <n v="70.209999999999994"/>
    <x v="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D"/>
    <n v="1411787307"/>
    <n v="1409195307"/>
    <b v="0"/>
    <n v="110"/>
    <b v="1"/>
    <s v="music/indie rock"/>
    <n v="94.05"/>
    <x v="0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D"/>
    <n v="1324789200"/>
    <n v="1321649321"/>
    <b v="0"/>
    <n v="77"/>
    <b v="1"/>
    <s v="music/indie rock"/>
    <n v="80.27"/>
    <x v="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D"/>
    <n v="1403326740"/>
    <n v="1400106171"/>
    <b v="0"/>
    <n v="50"/>
    <b v="1"/>
    <s v="music/indie rock"/>
    <n v="54.2"/>
    <x v="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D"/>
    <n v="1323151140"/>
    <n v="1320528070"/>
    <b v="0"/>
    <n v="145"/>
    <b v="1"/>
    <s v="music/indie rock"/>
    <n v="60.27"/>
    <x v="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D"/>
    <n v="1339732740"/>
    <n v="1338346281"/>
    <b v="0"/>
    <n v="29"/>
    <b v="1"/>
    <s v="music/indie rock"/>
    <n v="38.74"/>
    <x v="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D"/>
    <n v="1372741200"/>
    <n v="1370067231"/>
    <b v="0"/>
    <n v="114"/>
    <b v="1"/>
    <s v="music/indie rock"/>
    <n v="152.54"/>
    <x v="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D"/>
    <n v="1362955108"/>
    <n v="1360366708"/>
    <b v="0"/>
    <n v="96"/>
    <b v="1"/>
    <s v="music/indie rock"/>
    <n v="115.31"/>
    <x v="0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D"/>
    <n v="1308110340"/>
    <n v="1304770233"/>
    <b v="0"/>
    <n v="31"/>
    <b v="1"/>
    <s v="music/indie rock"/>
    <n v="35.840000000000003"/>
    <x v="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D"/>
    <n v="1400137131"/>
    <n v="1397545131"/>
    <b v="1"/>
    <n v="4883"/>
    <b v="1"/>
    <s v="technology/hardware"/>
    <n v="64.569999999999993"/>
    <x v="0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D"/>
    <n v="1309809140"/>
    <n v="1302033140"/>
    <b v="1"/>
    <n v="95"/>
    <b v="1"/>
    <s v="technology/hardware"/>
    <n v="87.44"/>
    <x v="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D"/>
    <n v="1470896916"/>
    <n v="1467008916"/>
    <b v="1"/>
    <n v="2478"/>
    <b v="1"/>
    <s v="technology/hardware"/>
    <n v="68.819999999999993"/>
    <x v="0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D"/>
    <n v="1398952890"/>
    <n v="1396360890"/>
    <b v="1"/>
    <n v="1789"/>
    <b v="1"/>
    <s v="technology/hardware"/>
    <n v="176.2"/>
    <x v="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3"/>
    <s v="EUR"/>
    <n v="1436680958"/>
    <n v="1433224958"/>
    <b v="1"/>
    <n v="680"/>
    <b v="1"/>
    <s v="technology/hardware"/>
    <n v="511.79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D"/>
    <n v="1397961361"/>
    <n v="1392780961"/>
    <b v="1"/>
    <n v="70"/>
    <b v="1"/>
    <s v="technology/hardware"/>
    <n v="160.44"/>
    <x v="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D"/>
    <n v="1258955940"/>
    <n v="1255730520"/>
    <b v="1"/>
    <n v="23"/>
    <b v="1"/>
    <s v="technology/hardware"/>
    <n v="35"/>
    <x v="0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s v="USD"/>
    <n v="1465232520"/>
    <n v="1460557809"/>
    <b v="1"/>
    <n v="4245"/>
    <b v="1"/>
    <s v="technology/hardware"/>
    <n v="188.51"/>
    <x v="0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1"/>
    <s v="GBP"/>
    <n v="1404986951"/>
    <n v="1402394951"/>
    <b v="1"/>
    <n v="943"/>
    <b v="1"/>
    <s v="technology/hardware"/>
    <n v="56.2"/>
    <x v="0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D"/>
    <n v="1303446073"/>
    <n v="1300767673"/>
    <b v="1"/>
    <n v="1876"/>
    <b v="1"/>
    <s v="technology/hardware"/>
    <n v="51.31"/>
    <x v="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D"/>
    <n v="1478516737"/>
    <n v="1475921137"/>
    <b v="1"/>
    <n v="834"/>
    <b v="1"/>
    <s v="technology/hardware"/>
    <n v="127.36"/>
    <x v="0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5"/>
    <s v="CAD"/>
    <n v="1381934015"/>
    <n v="1378737215"/>
    <b v="1"/>
    <n v="682"/>
    <b v="1"/>
    <s v="technology/hardware"/>
    <n v="101.86"/>
    <x v="0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s v="USD"/>
    <n v="1330657200"/>
    <n v="1328158065"/>
    <b v="1"/>
    <n v="147"/>
    <b v="1"/>
    <s v="technology/hardware"/>
    <n v="230.56"/>
    <x v="0"/>
    <x v="2"/>
    <s v="hardware"/>
  </r>
  <r>
    <n v="1954"/>
    <s v="Orison â€“ Rethink the Power of Energy"/>
    <s v="The First Home Battery System You Simply Plug in to Install"/>
    <n v="50000"/>
    <n v="349474"/>
    <n v="699"/>
    <x v="0"/>
    <s v="USD"/>
    <n v="1457758800"/>
    <n v="1453730176"/>
    <b v="1"/>
    <n v="415"/>
    <b v="1"/>
    <s v="technology/hardware"/>
    <n v="842.11"/>
    <x v="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D"/>
    <n v="1337799600"/>
    <n v="1334989881"/>
    <b v="1"/>
    <n v="290"/>
    <b v="1"/>
    <s v="technology/hardware"/>
    <n v="577.28"/>
    <x v="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D"/>
    <n v="1429391405"/>
    <n v="1425507005"/>
    <b v="1"/>
    <n v="365"/>
    <b v="1"/>
    <s v="technology/hardware"/>
    <n v="483.34"/>
    <x v="0"/>
    <x v="2"/>
    <s v="hardware"/>
  </r>
  <r>
    <n v="1957"/>
    <s v="freeSoC and freeSoC Mini"/>
    <s v="An open hardware platform for the best microcontroller in the world."/>
    <n v="30000"/>
    <n v="50251.41"/>
    <n v="168"/>
    <x v="0"/>
    <s v="USD"/>
    <n v="1351304513"/>
    <n v="1348712513"/>
    <b v="1"/>
    <n v="660"/>
    <b v="1"/>
    <s v="technology/hardware"/>
    <n v="76.14"/>
    <x v="0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D"/>
    <n v="1364078561"/>
    <n v="1361490161"/>
    <b v="1"/>
    <n v="1356"/>
    <b v="1"/>
    <s v="technology/hardware"/>
    <n v="74.11"/>
    <x v="0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D"/>
    <n v="1412121600"/>
    <n v="1408565860"/>
    <b v="1"/>
    <n v="424"/>
    <b v="1"/>
    <s v="technology/hardware"/>
    <n v="36.97"/>
    <x v="0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11"/>
    <s v="SEK"/>
    <n v="1419151341"/>
    <n v="1416559341"/>
    <b v="1"/>
    <n v="33"/>
    <b v="1"/>
    <s v="technology/hardware"/>
    <n v="2500.9699999999998"/>
    <x v="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D"/>
    <n v="1349495940"/>
    <n v="1346042417"/>
    <b v="1"/>
    <n v="1633"/>
    <b v="1"/>
    <s v="technology/hardware"/>
    <n v="67.69"/>
    <x v="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D"/>
    <n v="1400006636"/>
    <n v="1397414636"/>
    <b v="1"/>
    <n v="306"/>
    <b v="1"/>
    <s v="technology/hardware"/>
    <n v="63.05"/>
    <x v="0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s v="GBP"/>
    <n v="1410862734"/>
    <n v="1407838734"/>
    <b v="1"/>
    <n v="205"/>
    <b v="1"/>
    <s v="technology/hardware"/>
    <n v="117.6"/>
    <x v="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3"/>
    <s v="EUR"/>
    <n v="1461306772"/>
    <n v="1458714772"/>
    <b v="1"/>
    <n v="1281"/>
    <b v="1"/>
    <s v="technology/hardware"/>
    <n v="180.75"/>
    <x v="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D"/>
    <n v="1326330000"/>
    <n v="1324433310"/>
    <b v="1"/>
    <n v="103"/>
    <b v="1"/>
    <s v="technology/hardware"/>
    <n v="127.32"/>
    <x v="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D"/>
    <n v="1408021098"/>
    <n v="1405429098"/>
    <b v="1"/>
    <n v="1513"/>
    <b v="1"/>
    <s v="technology/hardware"/>
    <n v="136.63999999999999"/>
    <x v="0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D"/>
    <n v="1398959729"/>
    <n v="1396367729"/>
    <b v="1"/>
    <n v="405"/>
    <b v="1"/>
    <s v="technology/hardware"/>
    <n v="182.78"/>
    <x v="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D"/>
    <n v="1480777515"/>
    <n v="1478095515"/>
    <b v="1"/>
    <n v="510"/>
    <b v="1"/>
    <s v="technology/hardware"/>
    <n v="279.38"/>
    <x v="0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s v="GBP"/>
    <n v="1470423668"/>
    <n v="1467831668"/>
    <b v="1"/>
    <n v="1887"/>
    <b v="1"/>
    <s v="technology/hardware"/>
    <n v="61.38"/>
    <x v="0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D"/>
    <n v="1366429101"/>
    <n v="1361248701"/>
    <b v="1"/>
    <n v="701"/>
    <b v="1"/>
    <s v="technology/hardware"/>
    <n v="80.73"/>
    <x v="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D"/>
    <n v="1384488000"/>
    <n v="1381752061"/>
    <b v="1"/>
    <n v="3863"/>
    <b v="1"/>
    <s v="technology/hardware"/>
    <n v="272.36"/>
    <x v="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D"/>
    <n v="1353201444"/>
    <n v="1350605844"/>
    <b v="1"/>
    <n v="238"/>
    <b v="1"/>
    <s v="technology/hardware"/>
    <n v="70.849999999999994"/>
    <x v="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D"/>
    <n v="1470466800"/>
    <n v="1467134464"/>
    <b v="1"/>
    <n v="2051"/>
    <b v="1"/>
    <s v="technology/hardware"/>
    <n v="247.94"/>
    <x v="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s v="GBP"/>
    <n v="1376899269"/>
    <n v="1371715269"/>
    <b v="1"/>
    <n v="402"/>
    <b v="1"/>
    <s v="technology/hardware"/>
    <n v="186.81"/>
    <x v="0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s v="USD"/>
    <n v="1362938851"/>
    <n v="1360346851"/>
    <b v="1"/>
    <n v="253"/>
    <b v="1"/>
    <s v="technology/hardware"/>
    <n v="131.99"/>
    <x v="0"/>
    <x v="2"/>
    <s v="hardware"/>
  </r>
  <r>
    <n v="1976"/>
    <s v="Pi Lite white - Bright white LED display for Raspberry Pi"/>
    <s v="Can you help us make an ultra bright white one a reality?"/>
    <n v="4000"/>
    <n v="13864"/>
    <n v="347"/>
    <x v="1"/>
    <s v="GBP"/>
    <n v="1373751325"/>
    <n v="1371159325"/>
    <b v="1"/>
    <n v="473"/>
    <b v="1"/>
    <s v="technology/hardware"/>
    <n v="29.31"/>
    <x v="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D"/>
    <n v="1450511940"/>
    <n v="1446527540"/>
    <b v="1"/>
    <n v="821"/>
    <b v="1"/>
    <s v="technology/hardware"/>
    <n v="245.02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D"/>
    <n v="1339484400"/>
    <n v="1336627492"/>
    <b v="1"/>
    <n v="388"/>
    <b v="1"/>
    <s v="technology/hardware"/>
    <n v="1323.25"/>
    <x v="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D"/>
    <n v="1447909140"/>
    <n v="1444734146"/>
    <b v="1"/>
    <n v="813"/>
    <b v="1"/>
    <s v="technology/hardware"/>
    <n v="282.66000000000003"/>
    <x v="0"/>
    <x v="2"/>
    <s v="hardware"/>
  </r>
  <r>
    <n v="1980"/>
    <s v="YOUMO - Your Smart Modular Power Strip"/>
    <s v="Multi-power charging that is smarter, stylish and designed for you."/>
    <n v="50000"/>
    <n v="177412.01"/>
    <n v="355"/>
    <x v="12"/>
    <s v="EUR"/>
    <n v="1459684862"/>
    <n v="1456232462"/>
    <b v="1"/>
    <n v="1945"/>
    <b v="1"/>
    <s v="technology/hardware"/>
    <n v="91.21"/>
    <x v="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5"/>
    <s v="CAD"/>
    <n v="1404926665"/>
    <n v="1402334665"/>
    <b v="0"/>
    <n v="12"/>
    <b v="0"/>
    <s v="photography/people"/>
    <n v="31.75"/>
    <x v="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7"/>
    <s v="HKD"/>
    <n v="1480863887"/>
    <n v="1478268287"/>
    <b v="0"/>
    <n v="0"/>
    <b v="0"/>
    <s v="photography/people"/>
    <s v="N/A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s v="USD"/>
    <n v="1472799600"/>
    <n v="1470874618"/>
    <b v="0"/>
    <n v="16"/>
    <b v="0"/>
    <s v="photography/people"/>
    <n v="88.69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s v="USD"/>
    <n v="1417377481"/>
    <n v="1412189881"/>
    <b v="0"/>
    <n v="7"/>
    <b v="0"/>
    <s v="photography/people"/>
    <n v="453.14"/>
    <x v="2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P"/>
    <n v="1470178800"/>
    <n v="1467650771"/>
    <b v="0"/>
    <n v="4"/>
    <b v="0"/>
    <s v="photography/people"/>
    <n v="12.7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P"/>
    <n v="1457947483"/>
    <n v="1455359083"/>
    <b v="0"/>
    <n v="1"/>
    <b v="0"/>
    <s v="photography/people"/>
    <n v="1"/>
    <x v="2"/>
    <x v="8"/>
    <s v="people"/>
  </r>
  <r>
    <n v="1987"/>
    <s v="Ethiopia: Beheld"/>
    <s v="A collection of images that depicts the beauty and diversity within Ethiopia"/>
    <n v="5500"/>
    <n v="2336"/>
    <n v="42"/>
    <x v="1"/>
    <s v="GBP"/>
    <n v="1425223276"/>
    <n v="1422631276"/>
    <b v="0"/>
    <n v="28"/>
    <b v="0"/>
    <s v="photography/people"/>
    <n v="83.43"/>
    <x v="2"/>
    <x v="8"/>
    <s v="people"/>
  </r>
  <r>
    <n v="1988"/>
    <s v="Phillip Michael Photography"/>
    <s v="Expressing art in an image!"/>
    <n v="6000"/>
    <n v="25"/>
    <n v="0"/>
    <x v="0"/>
    <s v="USD"/>
    <n v="1440094742"/>
    <n v="1437502742"/>
    <b v="0"/>
    <n v="1"/>
    <b v="0"/>
    <s v="photography/people"/>
    <n v="25"/>
    <x v="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s v="USD"/>
    <n v="1481473208"/>
    <n v="1478881208"/>
    <b v="0"/>
    <n v="1"/>
    <b v="0"/>
    <s v="photography/people"/>
    <n v="50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0"/>
    <s v="USD"/>
    <n v="1455338532"/>
    <n v="1454042532"/>
    <b v="0"/>
    <n v="5"/>
    <b v="0"/>
    <s v="photography/people"/>
    <n v="101.8"/>
    <x v="2"/>
    <x v="8"/>
    <s v="people"/>
  </r>
  <r>
    <n v="1991"/>
    <s v="Portraits of Resilience"/>
    <s v="Taking (and giving) professional portraits of survivors of human trafficking in Myanmar."/>
    <n v="2000"/>
    <n v="140"/>
    <n v="7"/>
    <x v="0"/>
    <s v="USD"/>
    <n v="1435958786"/>
    <n v="1434144386"/>
    <b v="0"/>
    <n v="3"/>
    <b v="0"/>
    <s v="photography/people"/>
    <n v="46.67"/>
    <x v="2"/>
    <x v="8"/>
    <s v="people"/>
  </r>
  <r>
    <n v="1992"/>
    <s v="The Wonderful World of Princes &amp; Princesses"/>
    <s v="A complete revamp of all the Disney Princes &amp; Princesses!"/>
    <n v="1500"/>
    <n v="2"/>
    <n v="0"/>
    <x v="0"/>
    <s v="USD"/>
    <n v="1424229991"/>
    <n v="1421637991"/>
    <b v="0"/>
    <n v="2"/>
    <b v="0"/>
    <s v="photography/people"/>
    <n v="1"/>
    <x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P"/>
    <n v="1450706837"/>
    <n v="1448114837"/>
    <b v="0"/>
    <n v="0"/>
    <b v="0"/>
    <s v="photography/people"/>
    <s v="N/A"/>
    <x v="2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s v="USD"/>
    <n v="1481072942"/>
    <n v="1475885342"/>
    <b v="0"/>
    <n v="0"/>
    <b v="0"/>
    <s v="photography/people"/>
    <s v="N/A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5"/>
    <s v="CAD"/>
    <n v="1437082736"/>
    <n v="1435354736"/>
    <b v="0"/>
    <n v="3"/>
    <b v="0"/>
    <s v="photography/people"/>
    <n v="26"/>
    <x v="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s v="USD"/>
    <n v="1405021211"/>
    <n v="1402429211"/>
    <b v="0"/>
    <n v="0"/>
    <b v="0"/>
    <s v="photography/people"/>
    <s v="N/A"/>
    <x v="2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s v="USD"/>
    <n v="1409091612"/>
    <n v="1406499612"/>
    <b v="0"/>
    <n v="0"/>
    <b v="0"/>
    <s v="photography/people"/>
    <s v="N/A"/>
    <x v="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s v="USD"/>
    <n v="1406861438"/>
    <n v="1402973438"/>
    <b v="0"/>
    <n v="3"/>
    <b v="0"/>
    <s v="photography/people"/>
    <n v="218.33"/>
    <x v="2"/>
    <x v="8"/>
    <s v="people"/>
  </r>
  <r>
    <n v="1999"/>
    <s v="Planet Venus"/>
    <s v="This is a portrait photo project aiming to inspire women to explore themselves and live their passion"/>
    <n v="31000"/>
    <n v="236"/>
    <n v="1"/>
    <x v="1"/>
    <s v="GBP"/>
    <n v="1415882108"/>
    <n v="1413286508"/>
    <b v="0"/>
    <n v="7"/>
    <b v="0"/>
    <s v="photography/people"/>
    <n v="33.71"/>
    <x v="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5"/>
    <s v="CAD"/>
    <n v="1452120613"/>
    <n v="1449528613"/>
    <b v="0"/>
    <n v="25"/>
    <b v="0"/>
    <s v="photography/people"/>
    <n v="25"/>
    <x v="2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12"/>
    <s v="EUR"/>
    <n v="1434139200"/>
    <n v="1431406916"/>
    <b v="1"/>
    <n v="1637"/>
    <b v="1"/>
    <s v="technology/hardware"/>
    <n v="128.38999999999999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D"/>
    <n v="1485191143"/>
    <n v="1482599143"/>
    <b v="1"/>
    <n v="1375"/>
    <b v="1"/>
    <s v="technology/hardware"/>
    <n v="78.83"/>
    <x v="0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D"/>
    <n v="1278111600"/>
    <n v="1276830052"/>
    <b v="1"/>
    <n v="17"/>
    <b v="1"/>
    <s v="technology/hardware"/>
    <n v="91.76"/>
    <x v="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D"/>
    <n v="1405002663"/>
    <n v="1402410663"/>
    <b v="1"/>
    <n v="354"/>
    <b v="1"/>
    <s v="technology/hardware"/>
    <n v="331.1"/>
    <x v="0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D"/>
    <n v="1381895940"/>
    <n v="1379532618"/>
    <b v="1"/>
    <n v="191"/>
    <b v="1"/>
    <s v="technology/hardware"/>
    <n v="194.26"/>
    <x v="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D"/>
    <n v="1417611645"/>
    <n v="1414584045"/>
    <b v="1"/>
    <n v="303"/>
    <b v="1"/>
    <s v="technology/hardware"/>
    <n v="408.98"/>
    <x v="0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D"/>
    <n v="1282622400"/>
    <n v="1276891586"/>
    <b v="1"/>
    <n v="137"/>
    <b v="1"/>
    <s v="technology/hardware"/>
    <n v="84.46"/>
    <x v="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D"/>
    <n v="1316442622"/>
    <n v="1312641022"/>
    <b v="1"/>
    <n v="41"/>
    <b v="1"/>
    <s v="technology/hardware"/>
    <n v="44.85"/>
    <x v="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2"/>
    <s v="EUR"/>
    <n v="1479890743"/>
    <n v="1476776743"/>
    <b v="1"/>
    <n v="398"/>
    <b v="1"/>
    <s v="technology/hardware"/>
    <n v="383.36"/>
    <x v="0"/>
    <x v="2"/>
    <s v="hardware"/>
  </r>
  <r>
    <n v="2010"/>
    <s v="Weighitz: Weigh Smarter"/>
    <s v="Weighitz are miniature smart scales designed to weigh anything in the home."/>
    <n v="30000"/>
    <n v="96015.9"/>
    <n v="320"/>
    <x v="0"/>
    <s v="USD"/>
    <n v="1471564491"/>
    <n v="1468972491"/>
    <b v="1"/>
    <n v="1737"/>
    <b v="1"/>
    <s v="technology/hardware"/>
    <n v="55.28"/>
    <x v="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5"/>
    <s v="EUR"/>
    <n v="1452553200"/>
    <n v="1449650173"/>
    <b v="1"/>
    <n v="971"/>
    <b v="1"/>
    <s v="technology/hardware"/>
    <n v="422.02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D"/>
    <n v="1423165441"/>
    <n v="1420573441"/>
    <b v="1"/>
    <n v="183"/>
    <b v="1"/>
    <s v="technology/hardware"/>
    <n v="64.180000000000007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D"/>
    <n v="1468019014"/>
    <n v="1462835014"/>
    <b v="1"/>
    <n v="4562"/>
    <b v="1"/>
    <s v="technology/hardware"/>
    <n v="173.58"/>
    <x v="0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D"/>
    <n v="1364184539"/>
    <n v="1361250539"/>
    <b v="1"/>
    <n v="26457"/>
    <b v="1"/>
    <s v="technology/hardware"/>
    <n v="88.6"/>
    <x v="0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D"/>
    <n v="1315602163"/>
    <n v="1313010163"/>
    <b v="1"/>
    <n v="162"/>
    <b v="1"/>
    <s v="technology/hardware"/>
    <n v="50.22"/>
    <x v="0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s v="USD"/>
    <n v="1362863299"/>
    <n v="1360271299"/>
    <b v="1"/>
    <n v="479"/>
    <b v="1"/>
    <s v="technology/hardware"/>
    <n v="192.39"/>
    <x v="0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D"/>
    <n v="1332561600"/>
    <n v="1329873755"/>
    <b v="1"/>
    <n v="426"/>
    <b v="1"/>
    <s v="technology/hardware"/>
    <n v="73.42"/>
    <x v="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7"/>
    <s v="EUR"/>
    <n v="1439455609"/>
    <n v="1436863609"/>
    <b v="1"/>
    <n v="450"/>
    <b v="1"/>
    <s v="technology/hardware"/>
    <n v="147.6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D"/>
    <n v="1474563621"/>
    <n v="1471971621"/>
    <b v="1"/>
    <n v="1780"/>
    <b v="1"/>
    <s v="technology/hardware"/>
    <n v="108.97"/>
    <x v="0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D"/>
    <n v="1400108640"/>
    <n v="1396923624"/>
    <b v="1"/>
    <n v="122"/>
    <b v="1"/>
    <s v="technology/hardware"/>
    <n v="23.65"/>
    <x v="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D"/>
    <n v="1411522897"/>
    <n v="1407634897"/>
    <b v="1"/>
    <n v="95"/>
    <b v="1"/>
    <s v="technology/hardware"/>
    <n v="147.94999999999999"/>
    <x v="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D"/>
    <n v="1465652372"/>
    <n v="1463060372"/>
    <b v="1"/>
    <n v="325"/>
    <b v="1"/>
    <s v="technology/hardware"/>
    <n v="385.04"/>
    <x v="0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D"/>
    <n v="1434017153"/>
    <n v="1431425153"/>
    <b v="1"/>
    <n v="353"/>
    <b v="1"/>
    <s v="technology/hardware"/>
    <n v="457.39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D"/>
    <n v="1344826800"/>
    <n v="1341875544"/>
    <b v="1"/>
    <n v="105"/>
    <b v="1"/>
    <s v="technology/hardware"/>
    <n v="222.99"/>
    <x v="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2"/>
    <s v="EUR"/>
    <n v="1433996746"/>
    <n v="1431404746"/>
    <b v="1"/>
    <n v="729"/>
    <b v="1"/>
    <s v="technology/hardware"/>
    <n v="220.74"/>
    <x v="0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s v="USD"/>
    <n v="1398052740"/>
    <n v="1394127585"/>
    <b v="1"/>
    <n v="454"/>
    <b v="1"/>
    <s v="technology/hardware"/>
    <n v="73.5"/>
    <x v="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D"/>
    <n v="1427740319"/>
    <n v="1423855919"/>
    <b v="1"/>
    <n v="539"/>
    <b v="1"/>
    <s v="technology/hardware"/>
    <n v="223.1"/>
    <x v="0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s v="USD"/>
    <n v="1268690100"/>
    <n v="1265493806"/>
    <b v="1"/>
    <n v="79"/>
    <b v="1"/>
    <s v="technology/hardware"/>
    <n v="47.91"/>
    <x v="0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s v="USD"/>
    <n v="1409099481"/>
    <n v="1406507481"/>
    <b v="1"/>
    <n v="94"/>
    <b v="1"/>
    <s v="technology/hardware"/>
    <n v="96.06"/>
    <x v="0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s v="GBP"/>
    <n v="1354233296"/>
    <n v="1351641296"/>
    <b v="1"/>
    <n v="625"/>
    <b v="1"/>
    <s v="technology/hardware"/>
    <n v="118.61"/>
    <x v="0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9"/>
    <s v="EUR"/>
    <n v="1420765200"/>
    <n v="1417506853"/>
    <b v="1"/>
    <n v="508"/>
    <b v="1"/>
    <s v="technology/hardware"/>
    <n v="118.45"/>
    <x v="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D"/>
    <n v="1481778000"/>
    <n v="1479216874"/>
    <b v="1"/>
    <n v="531"/>
    <b v="1"/>
    <s v="technology/hardware"/>
    <n v="143.21"/>
    <x v="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D"/>
    <n v="1398477518"/>
    <n v="1395885518"/>
    <b v="1"/>
    <n v="158"/>
    <b v="1"/>
    <s v="technology/hardware"/>
    <n v="282.72000000000003"/>
    <x v="0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D"/>
    <n v="1430981880"/>
    <n v="1426216033"/>
    <b v="1"/>
    <n v="508"/>
    <b v="1"/>
    <s v="technology/hardware"/>
    <n v="593.94000000000005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D"/>
    <n v="1450486800"/>
    <n v="1446562807"/>
    <b v="1"/>
    <n v="644"/>
    <b v="1"/>
    <s v="technology/hardware"/>
    <n v="262.16000000000003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D"/>
    <n v="1399668319"/>
    <n v="1397076319"/>
    <b v="1"/>
    <n v="848"/>
    <b v="1"/>
    <s v="technology/hardware"/>
    <n v="46.58"/>
    <x v="0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D"/>
    <n v="1388383353"/>
    <n v="1383195753"/>
    <b v="1"/>
    <n v="429"/>
    <b v="1"/>
    <s v="technology/hardware"/>
    <n v="70.040000000000006"/>
    <x v="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s v="GBP"/>
    <n v="1372701600"/>
    <n v="1369895421"/>
    <b v="1"/>
    <n v="204"/>
    <b v="1"/>
    <s v="technology/hardware"/>
    <n v="164.91"/>
    <x v="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D"/>
    <n v="1480568340"/>
    <n v="1477996325"/>
    <b v="1"/>
    <n v="379"/>
    <b v="1"/>
    <s v="technology/hardware"/>
    <n v="449.26"/>
    <x v="0"/>
    <x v="2"/>
    <s v="hardware"/>
  </r>
  <r>
    <n v="2040"/>
    <s v="Programmable Capacitor"/>
    <s v="4.29 Billion+ Capacitor Combinations._x000a_No Coding Required."/>
    <n v="3000"/>
    <n v="7445.14"/>
    <n v="248"/>
    <x v="0"/>
    <s v="USD"/>
    <n v="1384557303"/>
    <n v="1383257703"/>
    <b v="1"/>
    <n v="271"/>
    <b v="1"/>
    <s v="technology/hardware"/>
    <n v="27.47"/>
    <x v="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D"/>
    <n v="1478785027"/>
    <n v="1476189427"/>
    <b v="0"/>
    <n v="120"/>
    <b v="1"/>
    <s v="technology/hardware"/>
    <n v="143.97999999999999"/>
    <x v="0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D"/>
    <n v="1453481974"/>
    <n v="1448297974"/>
    <b v="0"/>
    <n v="140"/>
    <b v="1"/>
    <s v="technology/hardware"/>
    <n v="88.24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D"/>
    <n v="1481432340"/>
    <n v="1476764077"/>
    <b v="0"/>
    <n v="193"/>
    <b v="1"/>
    <s v="technology/hardware"/>
    <n v="36.33"/>
    <x v="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D"/>
    <n v="1434212714"/>
    <n v="1431620714"/>
    <b v="0"/>
    <n v="180"/>
    <b v="1"/>
    <s v="technology/hardware"/>
    <n v="90.18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D"/>
    <n v="1341799647"/>
    <n v="1339207647"/>
    <b v="0"/>
    <n v="263"/>
    <b v="1"/>
    <s v="technology/hardware"/>
    <n v="152.62"/>
    <x v="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D"/>
    <n v="1369282044"/>
    <n v="1366690044"/>
    <b v="0"/>
    <n v="217"/>
    <b v="1"/>
    <s v="technology/hardware"/>
    <n v="55.81"/>
    <x v="0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s v="AUD"/>
    <n v="1429228800"/>
    <n v="1426714870"/>
    <b v="0"/>
    <n v="443"/>
    <b v="1"/>
    <s v="technology/hardware"/>
    <n v="227.85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D"/>
    <n v="1369323491"/>
    <n v="1366731491"/>
    <b v="0"/>
    <n v="1373"/>
    <b v="1"/>
    <s v="technology/hardware"/>
    <n v="91.83"/>
    <x v="0"/>
    <x v="2"/>
    <s v="hardware"/>
  </r>
  <r>
    <n v="2049"/>
    <s v="LOCK8 - the World's First Smart Bike Lock"/>
    <s v="Keyless. Alarm secured. GPS tracking."/>
    <n v="50000"/>
    <n v="60095.35"/>
    <n v="120"/>
    <x v="1"/>
    <s v="GBP"/>
    <n v="1386025140"/>
    <n v="1382963963"/>
    <b v="0"/>
    <n v="742"/>
    <b v="1"/>
    <s v="technology/hardware"/>
    <n v="80.989999999999995"/>
    <x v="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D"/>
    <n v="1433036578"/>
    <n v="1429580578"/>
    <b v="0"/>
    <n v="170"/>
    <b v="1"/>
    <s v="technology/hardware"/>
    <n v="278.39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D"/>
    <n v="1388017937"/>
    <n v="1385425937"/>
    <b v="0"/>
    <n v="242"/>
    <b v="1"/>
    <s v="technology/hardware"/>
    <n v="43.1"/>
    <x v="0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D"/>
    <n v="1455933653"/>
    <n v="1452045653"/>
    <b v="0"/>
    <n v="541"/>
    <b v="1"/>
    <s v="technology/hardware"/>
    <n v="326.29000000000002"/>
    <x v="0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D"/>
    <n v="1448466551"/>
    <n v="1445870951"/>
    <b v="0"/>
    <n v="121"/>
    <b v="1"/>
    <s v="technology/hardware"/>
    <n v="41.74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s v="GBP"/>
    <n v="1399033810"/>
    <n v="1396441810"/>
    <b v="0"/>
    <n v="621"/>
    <b v="1"/>
    <s v="technology/hardware"/>
    <n v="64.02"/>
    <x v="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D"/>
    <n v="1417579200"/>
    <n v="1415031043"/>
    <b v="0"/>
    <n v="101"/>
    <b v="1"/>
    <s v="technology/hardware"/>
    <n v="99.46"/>
    <x v="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D"/>
    <n v="1366222542"/>
    <n v="1363630542"/>
    <b v="0"/>
    <n v="554"/>
    <b v="1"/>
    <s v="technology/hardware"/>
    <n v="138.49"/>
    <x v="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s v="GBP"/>
    <n v="1456487532"/>
    <n v="1453895532"/>
    <b v="0"/>
    <n v="666"/>
    <b v="1"/>
    <s v="technology/hardware"/>
    <n v="45.55"/>
    <x v="0"/>
    <x v="2"/>
    <s v="hardware"/>
  </r>
  <r>
    <n v="2058"/>
    <s v="Raspberry Pi Debug Clip"/>
    <s v="Making using the serial terminal on the Raspberry Pi as easy as Pi!"/>
    <n v="2560"/>
    <n v="4308"/>
    <n v="168"/>
    <x v="1"/>
    <s v="GBP"/>
    <n v="1425326400"/>
    <n v="1421916830"/>
    <b v="0"/>
    <n v="410"/>
    <b v="1"/>
    <s v="technology/hardware"/>
    <n v="10.51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D"/>
    <n v="1454277540"/>
    <n v="1450880854"/>
    <b v="0"/>
    <n v="375"/>
    <b v="1"/>
    <s v="technology/hardware"/>
    <n v="114.77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D"/>
    <n v="1406129150"/>
    <n v="1400945150"/>
    <b v="0"/>
    <n v="1364"/>
    <b v="1"/>
    <s v="technology/hardware"/>
    <n v="36"/>
    <x v="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D"/>
    <n v="1483208454"/>
    <n v="1480616454"/>
    <b v="0"/>
    <n v="35"/>
    <b v="1"/>
    <s v="technology/hardware"/>
    <n v="154.16999999999999"/>
    <x v="0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8"/>
    <s v="DKK"/>
    <n v="1458807098"/>
    <n v="1456218698"/>
    <b v="0"/>
    <n v="203"/>
    <b v="1"/>
    <s v="technology/hardware"/>
    <n v="566.39"/>
    <x v="0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12"/>
    <s v="EUR"/>
    <n v="1463333701"/>
    <n v="1460482501"/>
    <b v="0"/>
    <n v="49"/>
    <b v="1"/>
    <s v="technology/hardware"/>
    <n v="120.86"/>
    <x v="0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D"/>
    <n v="1370001600"/>
    <n v="1366879523"/>
    <b v="0"/>
    <n v="5812"/>
    <b v="1"/>
    <s v="technology/hardware"/>
    <n v="86.16"/>
    <x v="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s v="GBP"/>
    <n v="1387958429"/>
    <n v="1385366429"/>
    <b v="0"/>
    <n v="1556"/>
    <b v="1"/>
    <s v="technology/hardware"/>
    <n v="51.21"/>
    <x v="0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D"/>
    <n v="1408818683"/>
    <n v="1406226683"/>
    <b v="0"/>
    <n v="65"/>
    <b v="1"/>
    <s v="technology/hardware"/>
    <n v="67.260000000000005"/>
    <x v="0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1"/>
    <s v="GBP"/>
    <n v="1432499376"/>
    <n v="1429648176"/>
    <b v="0"/>
    <n v="10"/>
    <b v="1"/>
    <s v="technology/hardware"/>
    <n v="62.8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D"/>
    <n v="1476994315"/>
    <n v="1474402315"/>
    <b v="0"/>
    <n v="76"/>
    <b v="1"/>
    <s v="technology/hardware"/>
    <n v="346.13"/>
    <x v="0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D"/>
    <n v="1451776791"/>
    <n v="1449098391"/>
    <b v="0"/>
    <n v="263"/>
    <b v="1"/>
    <s v="technology/hardware"/>
    <n v="244.12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2"/>
    <s v="EUR"/>
    <n v="1467128723"/>
    <n v="1464536723"/>
    <b v="0"/>
    <n v="1530"/>
    <b v="1"/>
    <s v="technology/hardware"/>
    <n v="259.25"/>
    <x v="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D"/>
    <n v="1475390484"/>
    <n v="1471502484"/>
    <b v="0"/>
    <n v="278"/>
    <b v="1"/>
    <s v="technology/hardware"/>
    <n v="201.96"/>
    <x v="0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D"/>
    <n v="1462629432"/>
    <n v="1460037432"/>
    <b v="0"/>
    <n v="350"/>
    <b v="1"/>
    <s v="technology/hardware"/>
    <n v="226.21"/>
    <x v="0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D"/>
    <n v="1431100918"/>
    <n v="1427212918"/>
    <b v="0"/>
    <n v="470"/>
    <b v="1"/>
    <s v="technology/hardware"/>
    <n v="324.69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s v="USD"/>
    <n v="1462564182"/>
    <n v="1459972182"/>
    <b v="0"/>
    <n v="3"/>
    <b v="1"/>
    <s v="technology/hardware"/>
    <n v="205"/>
    <x v="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D"/>
    <n v="1374769288"/>
    <n v="1372177288"/>
    <b v="0"/>
    <n v="8200"/>
    <b v="1"/>
    <s v="technology/hardware"/>
    <n v="20.47"/>
    <x v="0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1"/>
    <s v="GBP"/>
    <n v="1406149689"/>
    <n v="1402693689"/>
    <b v="0"/>
    <n v="8359"/>
    <b v="1"/>
    <s v="technology/hardware"/>
    <n v="116.35"/>
    <x v="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D"/>
    <n v="1433538000"/>
    <n v="1428541276"/>
    <b v="0"/>
    <n v="188"/>
    <b v="1"/>
    <s v="technology/hardware"/>
    <n v="307.2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3"/>
    <s v="EUR"/>
    <n v="1482085857"/>
    <n v="1479493857"/>
    <b v="0"/>
    <n v="48"/>
    <b v="1"/>
    <s v="technology/hardware"/>
    <n v="546.69000000000005"/>
    <x v="0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s v="GBP"/>
    <n v="1435258800"/>
    <n v="1432659793"/>
    <b v="0"/>
    <n v="607"/>
    <b v="1"/>
    <s v="technology/hardware"/>
    <n v="47.47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D"/>
    <n v="1447286300"/>
    <n v="1444690700"/>
    <b v="0"/>
    <n v="50"/>
    <b v="1"/>
    <s v="technology/hardware"/>
    <n v="101.56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D"/>
    <n v="1337144340"/>
    <n v="1333597555"/>
    <b v="0"/>
    <n v="55"/>
    <b v="1"/>
    <s v="music/indie rock"/>
    <n v="72.91"/>
    <x v="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D"/>
    <n v="1322106796"/>
    <n v="1316919196"/>
    <b v="0"/>
    <n v="38"/>
    <b v="1"/>
    <s v="music/indie rock"/>
    <n v="43.71"/>
    <x v="0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D"/>
    <n v="1338830395"/>
    <n v="1336238395"/>
    <b v="0"/>
    <n v="25"/>
    <b v="1"/>
    <s v="music/indie rock"/>
    <n v="34"/>
    <x v="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D"/>
    <n v="1399186740"/>
    <n v="1396468782"/>
    <b v="0"/>
    <n v="46"/>
    <b v="1"/>
    <s v="music/indie rock"/>
    <n v="70.650000000000006"/>
    <x v="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D"/>
    <n v="1342382587"/>
    <n v="1339790587"/>
    <b v="0"/>
    <n v="83"/>
    <b v="1"/>
    <s v="music/indie rock"/>
    <n v="89.3"/>
    <x v="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D"/>
    <n v="1323838740"/>
    <n v="1321200332"/>
    <b v="0"/>
    <n v="35"/>
    <b v="1"/>
    <s v="music/indie rock"/>
    <n v="115.09"/>
    <x v="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D"/>
    <n v="1315457658"/>
    <n v="1312865658"/>
    <b v="0"/>
    <n v="25"/>
    <b v="1"/>
    <s v="music/indie rock"/>
    <n v="62.12"/>
    <x v="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D"/>
    <n v="1284177540"/>
    <n v="1281028152"/>
    <b v="0"/>
    <n v="75"/>
    <b v="1"/>
    <s v="music/indie rock"/>
    <n v="46.2"/>
    <x v="0"/>
    <x v="4"/>
    <s v="indie rock"/>
  </r>
  <r>
    <n v="2089"/>
    <s v="Little Moses EP"/>
    <s v="Little Moses is trying to record their first EP, and we can't do it without your help!"/>
    <n v="2500"/>
    <n v="3010.01"/>
    <n v="120"/>
    <x v="0"/>
    <s v="USD"/>
    <n v="1375408194"/>
    <n v="1372384194"/>
    <b v="0"/>
    <n v="62"/>
    <b v="1"/>
    <s v="music/indie rock"/>
    <n v="48.55"/>
    <x v="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D"/>
    <n v="1361696955"/>
    <n v="1359104955"/>
    <b v="0"/>
    <n v="160"/>
    <b v="1"/>
    <s v="music/indie rock"/>
    <n v="57.52"/>
    <x v="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D"/>
    <n v="1299009600"/>
    <n v="1294818278"/>
    <b v="0"/>
    <n v="246"/>
    <b v="1"/>
    <s v="music/indie rock"/>
    <n v="88.15"/>
    <x v="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D"/>
    <n v="1318006732"/>
    <n v="1312822732"/>
    <b v="0"/>
    <n v="55"/>
    <b v="1"/>
    <s v="music/indie rock"/>
    <n v="110.49"/>
    <x v="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D"/>
    <n v="1356211832"/>
    <n v="1351024232"/>
    <b v="0"/>
    <n v="23"/>
    <b v="1"/>
    <s v="music/indie rock"/>
    <n v="66.83"/>
    <x v="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D"/>
    <n v="1330916400"/>
    <n v="1327969730"/>
    <b v="0"/>
    <n v="72"/>
    <b v="1"/>
    <s v="music/indie rock"/>
    <n v="58.6"/>
    <x v="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D"/>
    <n v="1317576973"/>
    <n v="1312392973"/>
    <b v="0"/>
    <n v="22"/>
    <b v="1"/>
    <s v="music/indie rock"/>
    <n v="113.64"/>
    <x v="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D"/>
    <n v="1351223940"/>
    <n v="1349892735"/>
    <b v="0"/>
    <n v="14"/>
    <b v="1"/>
    <s v="music/indie rock"/>
    <n v="43.57"/>
    <x v="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D"/>
    <n v="1322751735"/>
    <n v="1317564135"/>
    <b v="0"/>
    <n v="38"/>
    <b v="1"/>
    <s v="music/indie rock"/>
    <n v="78.95"/>
    <x v="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D"/>
    <n v="1331174635"/>
    <n v="1328582635"/>
    <b v="0"/>
    <n v="32"/>
    <b v="1"/>
    <s v="music/indie rock"/>
    <n v="188.13"/>
    <x v="0"/>
    <x v="4"/>
    <s v="indie rock"/>
  </r>
  <r>
    <n v="2099"/>
    <s v="Roosevelt Died."/>
    <s v="Our tour van died, we need help!"/>
    <n v="3000"/>
    <n v="3971"/>
    <n v="132"/>
    <x v="0"/>
    <s v="USD"/>
    <n v="1435808400"/>
    <n v="1434650084"/>
    <b v="0"/>
    <n v="63"/>
    <b v="1"/>
    <s v="music/indie rock"/>
    <n v="63.03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D"/>
    <n v="1341028740"/>
    <n v="1339704141"/>
    <b v="0"/>
    <n v="27"/>
    <b v="1"/>
    <s v="music/indie rock"/>
    <n v="30.37"/>
    <x v="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D"/>
    <n v="1329104114"/>
    <n v="1323920114"/>
    <b v="0"/>
    <n v="44"/>
    <b v="1"/>
    <s v="music/indie rock"/>
    <n v="51.48"/>
    <x v="0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D"/>
    <n v="1304628648"/>
    <n v="1302036648"/>
    <b v="0"/>
    <n v="38"/>
    <b v="1"/>
    <s v="music/indie rock"/>
    <n v="35.79"/>
    <x v="0"/>
    <x v="4"/>
    <s v="indie rock"/>
  </r>
  <r>
    <n v="2103"/>
    <s v="Matthew Moon's New Album"/>
    <s v="Indie rocker, Matthew Moon, has something to share with you..."/>
    <n v="7777"/>
    <n v="11364"/>
    <n v="146"/>
    <x v="0"/>
    <s v="USD"/>
    <n v="1352488027"/>
    <n v="1349892427"/>
    <b v="0"/>
    <n v="115"/>
    <b v="1"/>
    <s v="music/indie rock"/>
    <n v="98.82"/>
    <x v="0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D"/>
    <n v="1369958400"/>
    <n v="1367286434"/>
    <b v="0"/>
    <n v="37"/>
    <b v="1"/>
    <s v="music/indie rock"/>
    <n v="28"/>
    <x v="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D"/>
    <n v="1416542400"/>
    <n v="1415472953"/>
    <b v="0"/>
    <n v="99"/>
    <b v="1"/>
    <s v="music/indie rock"/>
    <n v="51.31"/>
    <x v="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D"/>
    <n v="1359176974"/>
    <n v="1356584974"/>
    <b v="0"/>
    <n v="44"/>
    <b v="1"/>
    <s v="music/indie rock"/>
    <n v="53.52"/>
    <x v="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D"/>
    <n v="1415815393"/>
    <n v="1413997393"/>
    <b v="0"/>
    <n v="58"/>
    <b v="1"/>
    <s v="music/indie rock"/>
    <n v="37.15"/>
    <x v="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D"/>
    <n v="1347249300"/>
    <n v="1344917580"/>
    <b v="0"/>
    <n v="191"/>
    <b v="1"/>
    <s v="music/indie rock"/>
    <n v="89.9"/>
    <x v="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D"/>
    <n v="1436115617"/>
    <n v="1433523617"/>
    <b v="0"/>
    <n v="40"/>
    <b v="1"/>
    <s v="music/indie rock"/>
    <n v="106.53"/>
    <x v="0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s v="USD"/>
    <n v="1401253140"/>
    <n v="1398873969"/>
    <b v="0"/>
    <n v="38"/>
    <b v="1"/>
    <s v="music/indie rock"/>
    <n v="52.82"/>
    <x v="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D"/>
    <n v="1313370000"/>
    <n v="1307594625"/>
    <b v="0"/>
    <n v="39"/>
    <b v="1"/>
    <s v="music/indie rock"/>
    <n v="54.62"/>
    <x v="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D"/>
    <n v="1366064193"/>
    <n v="1364854593"/>
    <b v="0"/>
    <n v="11"/>
    <b v="1"/>
    <s v="music/indie rock"/>
    <n v="27.27"/>
    <x v="0"/>
    <x v="4"/>
    <s v="indie rock"/>
  </r>
  <r>
    <n v="2113"/>
    <s v="Summer Underground // Honeycomb LP"/>
    <s v="Help us fund our second full-length album Honeycomb!"/>
    <n v="7000"/>
    <n v="7340"/>
    <n v="105"/>
    <x v="0"/>
    <s v="USD"/>
    <n v="1411505176"/>
    <n v="1408481176"/>
    <b v="0"/>
    <n v="107"/>
    <b v="1"/>
    <s v="music/indie rock"/>
    <n v="68.599999999999994"/>
    <x v="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D"/>
    <n v="1291870740"/>
    <n v="1286480070"/>
    <b v="0"/>
    <n v="147"/>
    <b v="1"/>
    <s v="music/indie rock"/>
    <n v="35.61"/>
    <x v="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D"/>
    <n v="1298167001"/>
    <n v="1295575001"/>
    <b v="0"/>
    <n v="36"/>
    <b v="1"/>
    <s v="music/indie rock"/>
    <n v="94.03"/>
    <x v="0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D"/>
    <n v="1349203203"/>
    <n v="1345056003"/>
    <b v="0"/>
    <n v="92"/>
    <b v="1"/>
    <s v="music/indie rock"/>
    <n v="526.46"/>
    <x v="0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D"/>
    <n v="1445921940"/>
    <n v="1444699549"/>
    <b v="0"/>
    <n v="35"/>
    <b v="1"/>
    <s v="music/indie rock"/>
    <n v="50.66"/>
    <x v="0"/>
    <x v="4"/>
    <s v="indie rock"/>
  </r>
  <r>
    <n v="2118"/>
    <s v="PORCHES. vs. THE U.S.A."/>
    <s v="PORCHES.  and Documentarians tour from New York to San Francisco and back."/>
    <n v="1000"/>
    <n v="1346.11"/>
    <n v="135"/>
    <x v="0"/>
    <s v="USD"/>
    <n v="1311538136"/>
    <n v="1308946136"/>
    <b v="0"/>
    <n v="17"/>
    <b v="1"/>
    <s v="music/indie rock"/>
    <n v="79.180000000000007"/>
    <x v="0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s v="USD"/>
    <n v="1345086445"/>
    <n v="1342494445"/>
    <b v="0"/>
    <n v="22"/>
    <b v="1"/>
    <s v="music/indie rock"/>
    <n v="91.59"/>
    <x v="0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s v="USD"/>
    <n v="1388617736"/>
    <n v="1384384136"/>
    <b v="0"/>
    <n v="69"/>
    <b v="1"/>
    <s v="music/indie rock"/>
    <n v="116.96"/>
    <x v="0"/>
    <x v="4"/>
    <s v="indie rock"/>
  </r>
  <r>
    <n v="2121"/>
    <s v="Legend of Decay"/>
    <s v="Join us on an epic journey to discover a millennia old secret which will change the world forever."/>
    <n v="50000"/>
    <n v="284"/>
    <n v="1"/>
    <x v="16"/>
    <s v="CHF"/>
    <n v="1484156948"/>
    <n v="1481564948"/>
    <b v="0"/>
    <n v="10"/>
    <b v="0"/>
    <s v="games/video games"/>
    <n v="28.4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14"/>
    <s v="MXN"/>
    <n v="1483773169"/>
    <n v="1481181169"/>
    <b v="0"/>
    <n v="3"/>
    <b v="0"/>
    <s v="games/video games"/>
    <n v="103.33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s v="USD"/>
    <n v="1268636340"/>
    <n v="1263982307"/>
    <b v="0"/>
    <n v="5"/>
    <b v="0"/>
    <s v="games/video games"/>
    <n v="10"/>
    <x v="2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0"/>
    <s v="USD"/>
    <n v="1291093200"/>
    <n v="1286930435"/>
    <b v="0"/>
    <n v="5"/>
    <b v="0"/>
    <s v="games/video games"/>
    <n v="23"/>
    <x v="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s v="USD"/>
    <n v="1438734833"/>
    <n v="1436142833"/>
    <b v="0"/>
    <n v="27"/>
    <b v="0"/>
    <s v="games/video games"/>
    <n v="31.56"/>
    <x v="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0"/>
    <s v="USD"/>
    <n v="1418080887"/>
    <n v="1415488887"/>
    <b v="0"/>
    <n v="2"/>
    <b v="0"/>
    <s v="games/video games"/>
    <n v="5"/>
    <x v="2"/>
    <x v="6"/>
    <s v="video games"/>
  </r>
  <r>
    <n v="2127"/>
    <s v="Three Monkeys - Part 1: Into the Abyss"/>
    <s v="Three Monkeys is an audio adventure game for PC."/>
    <n v="28000"/>
    <n v="8076"/>
    <n v="29"/>
    <x v="1"/>
    <s v="GBP"/>
    <n v="1426158463"/>
    <n v="1423570063"/>
    <b v="0"/>
    <n v="236"/>
    <b v="0"/>
    <s v="games/video games"/>
    <n v="34.22"/>
    <x v="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5"/>
    <s v="CAD"/>
    <n v="1411324369"/>
    <n v="1406140369"/>
    <b v="0"/>
    <n v="1"/>
    <b v="0"/>
    <s v="games/video games"/>
    <n v="25"/>
    <x v="2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s v="USD"/>
    <n v="1457570100"/>
    <n v="1454978100"/>
    <b v="0"/>
    <n v="12"/>
    <b v="0"/>
    <s v="games/video games"/>
    <n v="19.670000000000002"/>
    <x v="2"/>
    <x v="6"/>
    <s v="video games"/>
  </r>
  <r>
    <n v="2130"/>
    <s v="Wondrous Adventures: A Kid's Game"/>
    <s v="You are the hero tasked to save your home from the villainous Sanword."/>
    <n v="42000"/>
    <n v="85"/>
    <n v="0"/>
    <x v="0"/>
    <s v="USD"/>
    <n v="1408154663"/>
    <n v="1405130663"/>
    <b v="0"/>
    <n v="4"/>
    <b v="0"/>
    <s v="games/video games"/>
    <n v="21.25"/>
    <x v="2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0"/>
    <s v="USD"/>
    <n v="1436677091"/>
    <n v="1434085091"/>
    <b v="0"/>
    <n v="3"/>
    <b v="0"/>
    <s v="games/video games"/>
    <n v="8.33"/>
    <x v="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s v="USD"/>
    <n v="1391427692"/>
    <n v="1388835692"/>
    <b v="0"/>
    <n v="99"/>
    <b v="0"/>
    <s v="games/video games"/>
    <n v="21.34"/>
    <x v="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s v="USD"/>
    <n v="1303628340"/>
    <n v="1300328399"/>
    <b v="0"/>
    <n v="3"/>
    <b v="0"/>
    <s v="games/video games"/>
    <n v="5.33"/>
    <x v="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0"/>
    <s v="USD"/>
    <n v="1367097391"/>
    <n v="1364505391"/>
    <b v="0"/>
    <n v="3"/>
    <b v="0"/>
    <s v="games/video games"/>
    <n v="34.67"/>
    <x v="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s v="USD"/>
    <n v="1349392033"/>
    <n v="1346800033"/>
    <b v="0"/>
    <n v="22"/>
    <b v="0"/>
    <s v="games/video games"/>
    <n v="21.73"/>
    <x v="2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0"/>
    <s v="USD"/>
    <n v="1382184786"/>
    <n v="1379592786"/>
    <b v="0"/>
    <n v="4"/>
    <b v="0"/>
    <s v="games/video games"/>
    <n v="11.92"/>
    <x v="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5"/>
    <s v="CAD"/>
    <n v="1417804229"/>
    <n v="1415212229"/>
    <b v="0"/>
    <n v="534"/>
    <b v="0"/>
    <s v="games/video games"/>
    <n v="26.6"/>
    <x v="2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1"/>
    <s v="GBP"/>
    <n v="1383959939"/>
    <n v="1381364339"/>
    <b v="0"/>
    <n v="12"/>
    <b v="0"/>
    <s v="games/video games"/>
    <n v="10.67"/>
    <x v="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0"/>
    <s v="USD"/>
    <n v="1478196008"/>
    <n v="1475604008"/>
    <b v="0"/>
    <n v="56"/>
    <b v="0"/>
    <s v="games/video games"/>
    <n v="29.04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s v="USD"/>
    <n v="1357934424"/>
    <n v="1355342424"/>
    <b v="0"/>
    <n v="11"/>
    <b v="0"/>
    <s v="games/video games"/>
    <n v="50.91"/>
    <x v="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s v="USD"/>
    <n v="1415947159"/>
    <n v="1413351559"/>
    <b v="0"/>
    <n v="0"/>
    <b v="0"/>
    <s v="games/video games"/>
    <s v="N/A"/>
    <x v="2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2"/>
    <s v="EUR"/>
    <n v="1451494210"/>
    <n v="1449075010"/>
    <b v="0"/>
    <n v="12"/>
    <b v="0"/>
    <s v="games/video games"/>
    <n v="50.08"/>
    <x v="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s v="USD"/>
    <n v="1279738800"/>
    <n v="1275599812"/>
    <b v="0"/>
    <n v="5"/>
    <b v="0"/>
    <s v="games/video games"/>
    <n v="45"/>
    <x v="2"/>
    <x v="6"/>
    <s v="video games"/>
  </r>
  <r>
    <n v="2144"/>
    <s v="Project Starborn"/>
    <s v="A thousand community-built sandbox games (and more!) with a fully-customizable game engine."/>
    <n v="35500"/>
    <n v="607"/>
    <n v="2"/>
    <x v="0"/>
    <s v="USD"/>
    <n v="1379164040"/>
    <n v="1376399240"/>
    <b v="0"/>
    <n v="24"/>
    <b v="0"/>
    <s v="games/video games"/>
    <n v="25.29"/>
    <x v="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s v="USD"/>
    <n v="1385534514"/>
    <n v="1382938914"/>
    <b v="0"/>
    <n v="89"/>
    <b v="0"/>
    <s v="games/video games"/>
    <n v="51.29"/>
    <x v="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s v="USD"/>
    <n v="1455207510"/>
    <n v="1453997910"/>
    <b v="0"/>
    <n v="1"/>
    <b v="0"/>
    <s v="games/video games"/>
    <n v="1"/>
    <x v="2"/>
    <x v="6"/>
    <s v="video games"/>
  </r>
  <r>
    <n v="2147"/>
    <s v="Johnny Rocketfingers 3"/>
    <s v="A Point and Click Adventure on Steroids."/>
    <n v="390000"/>
    <n v="2716"/>
    <n v="1"/>
    <x v="0"/>
    <s v="USD"/>
    <n v="1416125148"/>
    <n v="1413356748"/>
    <b v="0"/>
    <n v="55"/>
    <b v="0"/>
    <s v="games/video games"/>
    <n v="49.38"/>
    <x v="2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1"/>
    <s v="GBP"/>
    <n v="1427992582"/>
    <n v="1425404182"/>
    <b v="0"/>
    <n v="2"/>
    <b v="0"/>
    <s v="games/video games"/>
    <n v="1"/>
    <x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s v="USD"/>
    <n v="1280534400"/>
    <n v="1277512556"/>
    <b v="0"/>
    <n v="0"/>
    <b v="0"/>
    <s v="games/video games"/>
    <s v="N/A"/>
    <x v="2"/>
    <x v="6"/>
    <s v="video games"/>
  </r>
  <r>
    <n v="2150"/>
    <s v="The Unknown Door"/>
    <s v="A pixel styled open world detective game."/>
    <n v="50000"/>
    <n v="405"/>
    <n v="1"/>
    <x v="10"/>
    <s v="NOK"/>
    <n v="1468392599"/>
    <n v="1465800599"/>
    <b v="0"/>
    <n v="4"/>
    <b v="0"/>
    <s v="games/video games"/>
    <n v="101.25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s v="USD"/>
    <n v="1467231614"/>
    <n v="1464639614"/>
    <b v="0"/>
    <n v="6"/>
    <b v="0"/>
    <s v="games/video games"/>
    <n v="19.670000000000002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0"/>
    <s v="USD"/>
    <n v="1394909909"/>
    <n v="1392321509"/>
    <b v="0"/>
    <n v="4"/>
    <b v="0"/>
    <s v="games/video games"/>
    <n v="12.5"/>
    <x v="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0"/>
    <s v="USD"/>
    <n v="1420876740"/>
    <n v="1417470718"/>
    <b v="0"/>
    <n v="4"/>
    <b v="0"/>
    <s v="games/video games"/>
    <n v="8.5"/>
    <x v="2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0"/>
    <s v="USD"/>
    <n v="1390921827"/>
    <n v="1389193827"/>
    <b v="0"/>
    <n v="2"/>
    <b v="0"/>
    <s v="games/video games"/>
    <n v="1"/>
    <x v="2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1"/>
    <s v="GBP"/>
    <n v="1459443385"/>
    <n v="1456854985"/>
    <b v="0"/>
    <n v="5"/>
    <b v="0"/>
    <s v="games/video games"/>
    <n v="23"/>
    <x v="2"/>
    <x v="6"/>
    <s v="video games"/>
  </r>
  <r>
    <n v="2156"/>
    <s v="Beyond Black Space"/>
    <s v="Captain and manage your ship along with your crew in this deep space adventure! (PC/Linux/Mac)"/>
    <n v="56000"/>
    <n v="1493"/>
    <n v="3"/>
    <x v="0"/>
    <s v="USD"/>
    <n v="1379363406"/>
    <n v="1375475406"/>
    <b v="0"/>
    <n v="83"/>
    <b v="0"/>
    <s v="games/video games"/>
    <n v="17.989999999999998"/>
    <x v="2"/>
    <x v="6"/>
    <s v="video games"/>
  </r>
  <r>
    <n v="2157"/>
    <s v="Nin"/>
    <s v="Gamers and 90's fans unite in this small tale of epic proportions!"/>
    <n v="75000"/>
    <n v="21144"/>
    <n v="28"/>
    <x v="0"/>
    <s v="USD"/>
    <n v="1482479940"/>
    <n v="1479684783"/>
    <b v="0"/>
    <n v="57"/>
    <b v="0"/>
    <s v="games/video games"/>
    <n v="370.95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0"/>
    <s v="USD"/>
    <n v="1360009774"/>
    <n v="1356121774"/>
    <b v="0"/>
    <n v="311"/>
    <b v="0"/>
    <s v="games/video games"/>
    <n v="63.57"/>
    <x v="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s v="USD"/>
    <n v="1310837574"/>
    <n v="1308245574"/>
    <b v="0"/>
    <n v="2"/>
    <b v="0"/>
    <s v="games/video games"/>
    <n v="13"/>
    <x v="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s v="USD"/>
    <n v="1337447105"/>
    <n v="1334855105"/>
    <b v="0"/>
    <n v="16"/>
    <b v="0"/>
    <s v="games/video games"/>
    <n v="5.31"/>
    <x v="2"/>
    <x v="6"/>
    <s v="video games"/>
  </r>
  <r>
    <n v="2161"/>
    <s v="CallMeGhost DEBUT ALBUM preorder!"/>
    <s v="We're trying to fund hard copies of our debut album!"/>
    <n v="400"/>
    <n v="463"/>
    <n v="116"/>
    <x v="0"/>
    <s v="USD"/>
    <n v="1443040059"/>
    <n v="1440448059"/>
    <b v="0"/>
    <n v="13"/>
    <b v="1"/>
    <s v="music/rock"/>
    <n v="35.619999999999997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D"/>
    <n v="1406226191"/>
    <n v="1403547791"/>
    <b v="0"/>
    <n v="58"/>
    <b v="1"/>
    <s v="music/rock"/>
    <n v="87.1"/>
    <x v="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D"/>
    <n v="1433735400"/>
    <n v="1429306520"/>
    <b v="0"/>
    <n v="44"/>
    <b v="1"/>
    <s v="music/rock"/>
    <n v="75.11"/>
    <x v="0"/>
    <x v="4"/>
    <s v="rock"/>
  </r>
  <r>
    <n v="2164"/>
    <s v="Rosaline debut record"/>
    <s v="South Florida roots country/rock outfit's long awaited debut record"/>
    <n v="5500"/>
    <n v="5645"/>
    <n v="103"/>
    <x v="0"/>
    <s v="USD"/>
    <n v="1466827140"/>
    <n v="1464196414"/>
    <b v="0"/>
    <n v="83"/>
    <b v="1"/>
    <s v="music/rock"/>
    <n v="68.010000000000005"/>
    <x v="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6"/>
    <s v="EUR"/>
    <n v="1460127635"/>
    <n v="1457539235"/>
    <b v="0"/>
    <n v="117"/>
    <b v="1"/>
    <s v="music/rock"/>
    <n v="29.62"/>
    <x v="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D"/>
    <n v="1417813618"/>
    <n v="1413922018"/>
    <b v="0"/>
    <n v="32"/>
    <b v="1"/>
    <s v="music/rock"/>
    <n v="91.63"/>
    <x v="0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s v="USD"/>
    <n v="1347672937"/>
    <n v="1346463337"/>
    <b v="0"/>
    <n v="8"/>
    <b v="1"/>
    <s v="music/rock"/>
    <n v="22.5"/>
    <x v="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D"/>
    <n v="1486702800"/>
    <n v="1484058261"/>
    <b v="0"/>
    <n v="340"/>
    <b v="1"/>
    <s v="music/rock"/>
    <n v="64.37"/>
    <x v="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D"/>
    <n v="1488473351"/>
    <n v="1488214151"/>
    <b v="0"/>
    <n v="7"/>
    <b v="1"/>
    <s v="music/rock"/>
    <n v="21.86"/>
    <x v="0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s v="USD"/>
    <n v="1440266422"/>
    <n v="1436810422"/>
    <b v="0"/>
    <n v="19"/>
    <b v="1"/>
    <s v="music/rock"/>
    <n v="33.32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s v="USD"/>
    <n v="1434949200"/>
    <n v="1431903495"/>
    <b v="0"/>
    <n v="47"/>
    <b v="1"/>
    <s v="music/rock"/>
    <n v="90.28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D"/>
    <n v="1429365320"/>
    <n v="1426773320"/>
    <b v="0"/>
    <n v="13"/>
    <b v="1"/>
    <s v="music/rock"/>
    <n v="76.9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D"/>
    <n v="1378785540"/>
    <n v="1376066243"/>
    <b v="0"/>
    <n v="90"/>
    <b v="1"/>
    <s v="music/rock"/>
    <n v="59.23"/>
    <x v="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s v="GBP"/>
    <n v="1462453307"/>
    <n v="1459861307"/>
    <b v="0"/>
    <n v="63"/>
    <b v="1"/>
    <s v="music/rock"/>
    <n v="65.38"/>
    <x v="0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D"/>
    <n v="1469059986"/>
    <n v="1468455186"/>
    <b v="0"/>
    <n v="26"/>
    <b v="1"/>
    <s v="music/rock"/>
    <n v="67.31"/>
    <x v="0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D"/>
    <n v="1430579509"/>
    <n v="1427987509"/>
    <b v="0"/>
    <n v="71"/>
    <b v="1"/>
    <s v="music/rock"/>
    <n v="88.75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D"/>
    <n v="1465192867"/>
    <n v="1463032867"/>
    <b v="0"/>
    <n v="38"/>
    <b v="1"/>
    <s v="music/rock"/>
    <n v="65.87"/>
    <x v="0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D"/>
    <n v="1484752597"/>
    <n v="1482160597"/>
    <b v="0"/>
    <n v="859"/>
    <b v="1"/>
    <s v="music/rock"/>
    <n v="40.35"/>
    <x v="0"/>
    <x v="4"/>
    <s v="rock"/>
  </r>
  <r>
    <n v="2179"/>
    <s v="Woodhouse EP"/>
    <s v="Woodhouse is making an EP!  If you are a fan of whiskey and loud guitars, contribute to the cause!"/>
    <n v="1000"/>
    <n v="1614"/>
    <n v="161"/>
    <x v="0"/>
    <s v="USD"/>
    <n v="1428725192"/>
    <n v="1426133192"/>
    <b v="0"/>
    <n v="21"/>
    <b v="1"/>
    <s v="music/rock"/>
    <n v="76.86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s v="USD"/>
    <n v="1447434268"/>
    <n v="1443801868"/>
    <b v="0"/>
    <n v="78"/>
    <b v="1"/>
    <s v="music/rock"/>
    <n v="68.709999999999994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D"/>
    <n v="1487635653"/>
    <n v="1486426053"/>
    <b v="0"/>
    <n v="53"/>
    <b v="1"/>
    <s v="games/tabletop games"/>
    <n v="57.77"/>
    <x v="0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5"/>
    <s v="CAD"/>
    <n v="1412285825"/>
    <n v="1409261825"/>
    <b v="0"/>
    <n v="356"/>
    <b v="1"/>
    <s v="games/tabletop games"/>
    <n v="44.17"/>
    <x v="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D"/>
    <n v="1486616400"/>
    <n v="1484037977"/>
    <b v="0"/>
    <n v="279"/>
    <b v="1"/>
    <s v="games/tabletop games"/>
    <n v="31.57"/>
    <x v="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D"/>
    <n v="1453737600"/>
    <n v="1452530041"/>
    <b v="1"/>
    <n v="266"/>
    <b v="1"/>
    <s v="games/tabletop games"/>
    <n v="107.05"/>
    <x v="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s v="GBP"/>
    <n v="1364286239"/>
    <n v="1360830239"/>
    <b v="0"/>
    <n v="623"/>
    <b v="1"/>
    <s v="games/tabletop games"/>
    <n v="149.03"/>
    <x v="0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s v="USD"/>
    <n v="1473213600"/>
    <n v="1470062743"/>
    <b v="0"/>
    <n v="392"/>
    <b v="1"/>
    <s v="games/tabletop games"/>
    <n v="55.96"/>
    <x v="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D"/>
    <n v="1428033540"/>
    <n v="1425531666"/>
    <b v="1"/>
    <n v="3562"/>
    <b v="1"/>
    <s v="games/tabletop games"/>
    <n v="56.9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s v="AUD"/>
    <n v="1477414800"/>
    <n v="1474380241"/>
    <b v="0"/>
    <n v="514"/>
    <b v="1"/>
    <s v="games/tabletop games"/>
    <n v="44.06"/>
    <x v="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s v="GBP"/>
    <n v="1461276000"/>
    <n v="1460055300"/>
    <b v="0"/>
    <n v="88"/>
    <b v="1"/>
    <s v="games/tabletop games"/>
    <n v="68.63"/>
    <x v="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D"/>
    <n v="1458716340"/>
    <n v="1455721204"/>
    <b v="0"/>
    <n v="537"/>
    <b v="1"/>
    <s v="games/tabletop games"/>
    <n v="65.319999999999993"/>
    <x v="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s v="GBP"/>
    <n v="1487102427"/>
    <n v="1486065627"/>
    <b v="0"/>
    <n v="25"/>
    <b v="1"/>
    <s v="games/tabletop games"/>
    <n v="35.92"/>
    <x v="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s v="GBP"/>
    <n v="1481842800"/>
    <n v="1479414344"/>
    <b v="0"/>
    <n v="3238"/>
    <b v="1"/>
    <s v="games/tabletop games"/>
    <n v="40.07"/>
    <x v="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D"/>
    <n v="1479704340"/>
    <n v="1477043072"/>
    <b v="0"/>
    <n v="897"/>
    <b v="1"/>
    <s v="games/tabletop games"/>
    <n v="75.650000000000006"/>
    <x v="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D"/>
    <n v="1459012290"/>
    <n v="1456423890"/>
    <b v="0"/>
    <n v="878"/>
    <b v="1"/>
    <s v="games/tabletop games"/>
    <n v="61.2"/>
    <x v="0"/>
    <x v="6"/>
    <s v="tabletop games"/>
  </r>
  <r>
    <n v="2195"/>
    <s v="Purgatoria: City of Angels"/>
    <s v="A gritty, noir tabletop RPG with a fast-paced combo-based battle system."/>
    <n v="4600"/>
    <n v="5535"/>
    <n v="120"/>
    <x v="0"/>
    <s v="USD"/>
    <n v="1439317900"/>
    <n v="1436725900"/>
    <b v="0"/>
    <n v="115"/>
    <b v="1"/>
    <s v="games/tabletop games"/>
    <n v="48.13"/>
    <x v="0"/>
    <x v="6"/>
    <s v="tabletop games"/>
  </r>
  <r>
    <n v="2196"/>
    <s v="LACORSA Grand Prix Game (relaunch)"/>
    <s v="Race your friends in style with this classic Grand Prix game."/>
    <n v="14000"/>
    <n v="15937"/>
    <n v="114"/>
    <x v="0"/>
    <s v="USD"/>
    <n v="1480662000"/>
    <n v="1478000502"/>
    <b v="0"/>
    <n v="234"/>
    <b v="1"/>
    <s v="games/tabletop games"/>
    <n v="68.11"/>
    <x v="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D"/>
    <n v="1425132059"/>
    <n v="1422540059"/>
    <b v="0"/>
    <n v="4330"/>
    <b v="1"/>
    <s v="games/tabletop games"/>
    <n v="65.89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D"/>
    <n v="1447507200"/>
    <n v="1444911600"/>
    <b v="0"/>
    <n v="651"/>
    <b v="1"/>
    <s v="games/tabletop games"/>
    <n v="81.650000000000006"/>
    <x v="0"/>
    <x v="6"/>
    <s v="tabletop games"/>
  </r>
  <r>
    <n v="2199"/>
    <s v="Decadolo. Flip it!"/>
    <s v="A new strategic board game designed to flip out your opponent."/>
    <n v="9000"/>
    <n v="13228"/>
    <n v="147"/>
    <x v="17"/>
    <s v="EUR"/>
    <n v="1444903198"/>
    <n v="1442311198"/>
    <b v="1"/>
    <n v="251"/>
    <b v="1"/>
    <s v="games/tabletop games"/>
    <n v="52.7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s v="GBP"/>
    <n v="1436151600"/>
    <n v="1433775668"/>
    <b v="0"/>
    <n v="263"/>
    <b v="1"/>
    <s v="games/tabletop games"/>
    <n v="41.23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s v="GBP"/>
    <n v="1358367565"/>
    <n v="1357157965"/>
    <b v="0"/>
    <n v="28"/>
    <b v="1"/>
    <s v="music/electronic music"/>
    <n v="15.04"/>
    <x v="0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D"/>
    <n v="1351801368"/>
    <n v="1349209368"/>
    <b v="0"/>
    <n v="721"/>
    <b v="1"/>
    <s v="music/electronic music"/>
    <n v="39.07"/>
    <x v="0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5"/>
    <s v="CAD"/>
    <n v="1443127082"/>
    <n v="1440535082"/>
    <b v="0"/>
    <n v="50"/>
    <b v="1"/>
    <s v="music/electronic music"/>
    <n v="43.82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D"/>
    <n v="1362814119"/>
    <n v="1360222119"/>
    <b v="0"/>
    <n v="73"/>
    <b v="1"/>
    <s v="music/electronic music"/>
    <n v="27.3"/>
    <x v="0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D"/>
    <n v="1338579789"/>
    <n v="1335987789"/>
    <b v="0"/>
    <n v="27"/>
    <b v="1"/>
    <s v="music/electronic music"/>
    <n v="42.22"/>
    <x v="0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D"/>
    <n v="1334556624"/>
    <n v="1333001424"/>
    <b v="0"/>
    <n v="34"/>
    <b v="1"/>
    <s v="music/electronic music"/>
    <n v="33.24"/>
    <x v="0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s v="USD"/>
    <n v="1384580373"/>
    <n v="1381984773"/>
    <b v="0"/>
    <n v="7"/>
    <b v="1"/>
    <s v="music/electronic music"/>
    <n v="285.70999999999998"/>
    <x v="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D"/>
    <n v="1333771200"/>
    <n v="1328649026"/>
    <b v="0"/>
    <n v="24"/>
    <b v="1"/>
    <s v="music/electronic music"/>
    <n v="42.33"/>
    <x v="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s v="GBP"/>
    <n v="1397516400"/>
    <n v="1396524644"/>
    <b v="0"/>
    <n v="15"/>
    <b v="1"/>
    <s v="music/electronic music"/>
    <n v="50.27"/>
    <x v="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D"/>
    <n v="1334424960"/>
    <n v="1329442510"/>
    <b v="0"/>
    <n v="72"/>
    <b v="1"/>
    <s v="music/electronic music"/>
    <n v="61.9"/>
    <x v="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D"/>
    <n v="1397113140"/>
    <n v="1395168625"/>
    <b v="0"/>
    <n v="120"/>
    <b v="1"/>
    <s v="music/electronic music"/>
    <n v="40.75"/>
    <x v="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D"/>
    <n v="1383526800"/>
    <n v="1380650177"/>
    <b v="0"/>
    <n v="123"/>
    <b v="1"/>
    <s v="music/electronic music"/>
    <n v="55.8"/>
    <x v="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D"/>
    <n v="1431719379"/>
    <n v="1429127379"/>
    <b v="0"/>
    <n v="1"/>
    <b v="1"/>
    <s v="music/electronic music"/>
    <n v="10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D"/>
    <n v="1391713248"/>
    <n v="1389121248"/>
    <b v="0"/>
    <n v="24"/>
    <b v="1"/>
    <s v="music/electronic music"/>
    <n v="73.13"/>
    <x v="0"/>
    <x v="4"/>
    <s v="electronic music"/>
  </r>
  <r>
    <n v="2215"/>
    <s v="&quot;Something to See, Not to Say&quot; - Anemometer's First EP Album"/>
    <s v="Ambient Electro Grind-fest!"/>
    <n v="550"/>
    <n v="860"/>
    <n v="156"/>
    <x v="0"/>
    <s v="USD"/>
    <n v="1331621940"/>
    <n v="1329671572"/>
    <b v="0"/>
    <n v="33"/>
    <b v="1"/>
    <s v="music/electronic music"/>
    <n v="26.06"/>
    <x v="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D"/>
    <n v="1437674545"/>
    <n v="1436464945"/>
    <b v="0"/>
    <n v="14"/>
    <b v="1"/>
    <s v="music/electronic music"/>
    <n v="22.64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D"/>
    <n v="1446451200"/>
    <n v="1445539113"/>
    <b v="0"/>
    <n v="9"/>
    <b v="1"/>
    <s v="music/electronic music"/>
    <n v="47.22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D"/>
    <n v="1346198400"/>
    <n v="1344281383"/>
    <b v="0"/>
    <n v="76"/>
    <b v="1"/>
    <s v="music/electronic music"/>
    <n v="32.32"/>
    <x v="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s v="USD"/>
    <n v="1440004512"/>
    <n v="1437412512"/>
    <b v="0"/>
    <n v="19"/>
    <b v="1"/>
    <s v="music/electronic music"/>
    <n v="53.42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D"/>
    <n v="1374888436"/>
    <n v="1372296436"/>
    <b v="0"/>
    <n v="69"/>
    <b v="1"/>
    <s v="music/electronic music"/>
    <n v="51.3"/>
    <x v="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D"/>
    <n v="1461369600"/>
    <n v="1458748809"/>
    <b v="0"/>
    <n v="218"/>
    <b v="1"/>
    <s v="games/tabletop games"/>
    <n v="37.200000000000003"/>
    <x v="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D"/>
    <n v="1327776847"/>
    <n v="1325184847"/>
    <b v="0"/>
    <n v="30"/>
    <b v="1"/>
    <s v="games/tabletop games"/>
    <n v="27.1"/>
    <x v="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5"/>
    <s v="CAD"/>
    <n v="1435418568"/>
    <n v="1432826568"/>
    <b v="0"/>
    <n v="100"/>
    <b v="1"/>
    <s v="games/tabletop games"/>
    <n v="206.31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D"/>
    <n v="1477767600"/>
    <n v="1475337675"/>
    <b v="0"/>
    <n v="296"/>
    <b v="1"/>
    <s v="games/tabletop games"/>
    <n v="82.15"/>
    <x v="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s v="GBP"/>
    <n v="1411326015"/>
    <n v="1408734015"/>
    <b v="0"/>
    <n v="1204"/>
    <b v="1"/>
    <s v="games/tabletop games"/>
    <n v="164.8"/>
    <x v="0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D"/>
    <n v="1455253140"/>
    <n v="1452625822"/>
    <b v="0"/>
    <n v="321"/>
    <b v="1"/>
    <s v="games/tabletop games"/>
    <n v="60.82"/>
    <x v="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s v="GBP"/>
    <n v="1384374155"/>
    <n v="1381778555"/>
    <b v="0"/>
    <n v="301"/>
    <b v="1"/>
    <s v="games/tabletop games"/>
    <n v="67.97"/>
    <x v="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2"/>
    <s v="EUR"/>
    <n v="1439707236"/>
    <n v="1437115236"/>
    <b v="0"/>
    <n v="144"/>
    <b v="1"/>
    <s v="games/tabletop games"/>
    <n v="81.56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D"/>
    <n v="1378180800"/>
    <n v="1375113391"/>
    <b v="0"/>
    <n v="539"/>
    <b v="1"/>
    <s v="games/tabletop games"/>
    <n v="25.43"/>
    <x v="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D"/>
    <n v="1398460127"/>
    <n v="1395868127"/>
    <b v="0"/>
    <n v="498"/>
    <b v="1"/>
    <s v="games/tabletop games"/>
    <n v="21.5"/>
    <x v="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s v="USD"/>
    <n v="1372136400"/>
    <n v="1369864301"/>
    <b v="0"/>
    <n v="1113"/>
    <b v="1"/>
    <s v="games/tabletop games"/>
    <n v="27.23"/>
    <x v="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D"/>
    <n v="1405738800"/>
    <n v="1402945408"/>
    <b v="0"/>
    <n v="988"/>
    <b v="1"/>
    <s v="games/tabletop games"/>
    <n v="25.09"/>
    <x v="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s v="GBP"/>
    <n v="1450051200"/>
    <n v="1448269539"/>
    <b v="0"/>
    <n v="391"/>
    <b v="1"/>
    <s v="games/tabletop games"/>
    <n v="21.2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D"/>
    <n v="1483645647"/>
    <n v="1481053647"/>
    <b v="0"/>
    <n v="28"/>
    <b v="1"/>
    <s v="games/tabletop games"/>
    <n v="41.61"/>
    <x v="0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5"/>
    <s v="CAD"/>
    <n v="1427585511"/>
    <n v="1424997111"/>
    <b v="0"/>
    <n v="147"/>
    <b v="1"/>
    <s v="games/tabletop games"/>
    <n v="135.59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D"/>
    <n v="1454338123"/>
    <n v="1451746123"/>
    <b v="0"/>
    <n v="680"/>
    <b v="1"/>
    <s v="games/tabletop games"/>
    <n v="22.12"/>
    <x v="0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D"/>
    <n v="1415779140"/>
    <n v="1412294683"/>
    <b v="0"/>
    <n v="983"/>
    <b v="1"/>
    <s v="games/tabletop games"/>
    <n v="64.63"/>
    <x v="0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12"/>
    <s v="EUR"/>
    <n v="1489157716"/>
    <n v="1486565716"/>
    <b v="0"/>
    <n v="79"/>
    <b v="1"/>
    <s v="games/tabletop games"/>
    <n v="69.569999999999993"/>
    <x v="0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s v="USD"/>
    <n v="1385870520"/>
    <n v="1382742014"/>
    <b v="0"/>
    <n v="426"/>
    <b v="1"/>
    <s v="games/tabletop games"/>
    <n v="75.13"/>
    <x v="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D"/>
    <n v="1461354544"/>
    <n v="1458762544"/>
    <b v="0"/>
    <n v="96"/>
    <b v="1"/>
    <s v="games/tabletop games"/>
    <n v="140.97999999999999"/>
    <x v="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s v="GBP"/>
    <n v="1488484300"/>
    <n v="1485892300"/>
    <b v="0"/>
    <n v="163"/>
    <b v="1"/>
    <s v="games/tabletop games"/>
    <n v="49.47"/>
    <x v="0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s v="USD"/>
    <n v="1385521320"/>
    <n v="1382449733"/>
    <b v="0"/>
    <n v="2525"/>
    <b v="1"/>
    <s v="games/tabletop games"/>
    <n v="53.87"/>
    <x v="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D"/>
    <n v="1489374000"/>
    <n v="1488823290"/>
    <b v="0"/>
    <n v="2035"/>
    <b v="1"/>
    <s v="games/tabletop games"/>
    <n v="4.57"/>
    <x v="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D"/>
    <n v="1476649800"/>
    <n v="1475609946"/>
    <b v="0"/>
    <n v="290"/>
    <b v="1"/>
    <s v="games/tabletop games"/>
    <n v="65"/>
    <x v="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D"/>
    <n v="1393005600"/>
    <n v="1390323617"/>
    <b v="0"/>
    <n v="1980"/>
    <b v="1"/>
    <s v="games/tabletop games"/>
    <n v="53.48"/>
    <x v="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s v="GBP"/>
    <n v="1441393210"/>
    <n v="1438801210"/>
    <b v="0"/>
    <n v="57"/>
    <b v="1"/>
    <s v="games/tabletop games"/>
    <n v="43.91"/>
    <x v="0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s v="USD"/>
    <n v="1438185565"/>
    <n v="1436975965"/>
    <b v="0"/>
    <n v="380"/>
    <b v="1"/>
    <s v="games/tabletop games"/>
    <n v="50.85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s v="GBP"/>
    <n v="1481749278"/>
    <n v="1479157278"/>
    <b v="0"/>
    <n v="128"/>
    <b v="1"/>
    <s v="games/tabletop games"/>
    <n v="58.63"/>
    <x v="0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s v="USD"/>
    <n v="1364917965"/>
    <n v="1362329565"/>
    <b v="0"/>
    <n v="180"/>
    <b v="1"/>
    <s v="games/tabletop games"/>
    <n v="32.82"/>
    <x v="0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D"/>
    <n v="1480727273"/>
    <n v="1478131673"/>
    <b v="0"/>
    <n v="571"/>
    <b v="1"/>
    <s v="games/tabletop games"/>
    <n v="426.93"/>
    <x v="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D"/>
    <n v="1408177077"/>
    <n v="1406362677"/>
    <b v="0"/>
    <n v="480"/>
    <b v="1"/>
    <s v="games/tabletop games"/>
    <n v="23.81"/>
    <x v="0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3"/>
    <s v="EUR"/>
    <n v="1470469938"/>
    <n v="1469173938"/>
    <b v="0"/>
    <n v="249"/>
    <b v="1"/>
    <s v="games/tabletop games"/>
    <n v="98.41"/>
    <x v="0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D"/>
    <n v="1447862947"/>
    <n v="1445267347"/>
    <b v="0"/>
    <n v="84"/>
    <b v="1"/>
    <s v="games/tabletop games"/>
    <n v="107.32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s v="USD"/>
    <n v="1485271968"/>
    <n v="1484667168"/>
    <b v="0"/>
    <n v="197"/>
    <b v="1"/>
    <s v="games/tabletop games"/>
    <n v="11.67"/>
    <x v="0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s v="USD"/>
    <n v="1462661451"/>
    <n v="1460069451"/>
    <b v="0"/>
    <n v="271"/>
    <b v="1"/>
    <s v="games/tabletop games"/>
    <n v="41.78"/>
    <x v="0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1"/>
    <s v="GBP"/>
    <n v="1479811846"/>
    <n v="1478602246"/>
    <b v="0"/>
    <n v="50"/>
    <b v="1"/>
    <s v="games/tabletop games"/>
    <n v="21.38"/>
    <x v="0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s v="GBP"/>
    <n v="1466377200"/>
    <n v="1463351329"/>
    <b v="0"/>
    <n v="169"/>
    <b v="1"/>
    <s v="games/tabletop games"/>
    <n v="94.1"/>
    <x v="0"/>
    <x v="6"/>
    <s v="tabletop games"/>
  </r>
  <r>
    <n v="2258"/>
    <s v="A Sundered World"/>
    <s v="A Dungeon World campaign setting that takes place after the end of the worlds."/>
    <n v="2200"/>
    <n v="3223"/>
    <n v="147"/>
    <x v="0"/>
    <s v="USD"/>
    <n v="1434045687"/>
    <n v="1431453687"/>
    <b v="0"/>
    <n v="205"/>
    <b v="1"/>
    <s v="games/tabletop games"/>
    <n v="15.72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s v="GBP"/>
    <n v="1481224736"/>
    <n v="1480360736"/>
    <b v="0"/>
    <n v="206"/>
    <b v="1"/>
    <s v="games/tabletop games"/>
    <n v="90.64"/>
    <x v="0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D"/>
    <n v="1395876250"/>
    <n v="1393287850"/>
    <b v="0"/>
    <n v="84"/>
    <b v="1"/>
    <s v="games/tabletop games"/>
    <n v="97.3"/>
    <x v="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s v="AUD"/>
    <n v="1487093020"/>
    <n v="1485278620"/>
    <b v="0"/>
    <n v="210"/>
    <b v="1"/>
    <s v="games/tabletop games"/>
    <n v="37.119999999999997"/>
    <x v="0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s v="USD"/>
    <n v="1416268800"/>
    <n v="1413295358"/>
    <b v="0"/>
    <n v="181"/>
    <b v="1"/>
    <s v="games/tabletop games"/>
    <n v="28.1"/>
    <x v="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11"/>
    <s v="SEK"/>
    <n v="1422734313"/>
    <n v="1420919913"/>
    <b v="0"/>
    <n v="60"/>
    <b v="1"/>
    <s v="games/tabletop games"/>
    <n v="144.4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D"/>
    <n v="1463972400"/>
    <n v="1462543114"/>
    <b v="0"/>
    <n v="445"/>
    <b v="1"/>
    <s v="games/tabletop games"/>
    <n v="24.27"/>
    <x v="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s v="GBP"/>
    <n v="1479846507"/>
    <n v="1479241707"/>
    <b v="0"/>
    <n v="17"/>
    <b v="1"/>
    <s v="games/tabletop games"/>
    <n v="35.119999999999997"/>
    <x v="0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s v="USD"/>
    <n v="1461722400"/>
    <n v="1460235592"/>
    <b v="0"/>
    <n v="194"/>
    <b v="1"/>
    <s v="games/tabletop games"/>
    <n v="24.76"/>
    <x v="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D"/>
    <n v="1419123600"/>
    <n v="1416945297"/>
    <b v="0"/>
    <n v="404"/>
    <b v="1"/>
    <s v="games/tabletop games"/>
    <n v="188.38"/>
    <x v="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D"/>
    <n v="1489283915"/>
    <n v="1486691915"/>
    <b v="0"/>
    <n v="194"/>
    <b v="1"/>
    <s v="games/tabletop games"/>
    <n v="148.08000000000001"/>
    <x v="0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D"/>
    <n v="1488862800"/>
    <n v="1486745663"/>
    <b v="0"/>
    <n v="902"/>
    <b v="1"/>
    <s v="games/tabletop games"/>
    <n v="49.93"/>
    <x v="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D"/>
    <n v="1484085540"/>
    <n v="1482353513"/>
    <b v="0"/>
    <n v="1670"/>
    <b v="1"/>
    <s v="games/tabletop games"/>
    <n v="107.82"/>
    <x v="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D"/>
    <n v="1481328004"/>
    <n v="1478736004"/>
    <b v="0"/>
    <n v="1328"/>
    <b v="1"/>
    <s v="games/tabletop games"/>
    <n v="42.63"/>
    <x v="0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s v="USD"/>
    <n v="1449506836"/>
    <n v="1446914836"/>
    <b v="0"/>
    <n v="944"/>
    <b v="1"/>
    <s v="games/tabletop games"/>
    <n v="14.37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5"/>
    <s v="CAD"/>
    <n v="1489320642"/>
    <n v="1487164242"/>
    <b v="0"/>
    <n v="147"/>
    <b v="1"/>
    <s v="games/tabletop games"/>
    <n v="37.479999999999997"/>
    <x v="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D"/>
    <n v="1393156857"/>
    <n v="1390564857"/>
    <b v="0"/>
    <n v="99"/>
    <b v="1"/>
    <s v="games/tabletop games"/>
    <n v="30.2"/>
    <x v="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s v="GBP"/>
    <n v="1419259679"/>
    <n v="1416667679"/>
    <b v="0"/>
    <n v="79"/>
    <b v="1"/>
    <s v="games/tabletop games"/>
    <n v="33.549999999999997"/>
    <x v="0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D"/>
    <n v="1388936289"/>
    <n v="1386344289"/>
    <b v="0"/>
    <n v="75"/>
    <b v="1"/>
    <s v="games/tabletop games"/>
    <n v="64.75"/>
    <x v="0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D"/>
    <n v="1330359423"/>
    <n v="1327767423"/>
    <b v="0"/>
    <n v="207"/>
    <b v="1"/>
    <s v="games/tabletop games"/>
    <n v="57.93"/>
    <x v="0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13"/>
    <s v="EUR"/>
    <n v="1451861940"/>
    <n v="1448902867"/>
    <b v="0"/>
    <n v="102"/>
    <b v="1"/>
    <s v="games/tabletop games"/>
    <n v="53.0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D"/>
    <n v="1423022400"/>
    <n v="1421436099"/>
    <b v="0"/>
    <n v="32"/>
    <b v="1"/>
    <s v="games/tabletop games"/>
    <n v="48.06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D"/>
    <n v="1442501991"/>
    <n v="1439909991"/>
    <b v="0"/>
    <n v="480"/>
    <b v="1"/>
    <s v="games/tabletop games"/>
    <n v="82.4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D"/>
    <n v="1311576600"/>
    <n v="1306219897"/>
    <b v="0"/>
    <n v="11"/>
    <b v="1"/>
    <s v="music/rock"/>
    <n v="50.45"/>
    <x v="0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s v="USD"/>
    <n v="1452744686"/>
    <n v="1447560686"/>
    <b v="0"/>
    <n v="12"/>
    <b v="1"/>
    <s v="music/rock"/>
    <n v="115.83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D"/>
    <n v="1336528804"/>
    <n v="1331348404"/>
    <b v="0"/>
    <n v="48"/>
    <b v="1"/>
    <s v="music/rock"/>
    <n v="63.03"/>
    <x v="0"/>
    <x v="4"/>
    <s v="rock"/>
  </r>
  <r>
    <n v="2284"/>
    <s v="Make a record, write a song, take the Vinyl Skyway. "/>
    <s v="The Vinyl Skyway reunite to make a third album. "/>
    <n v="6000"/>
    <n v="6373.27"/>
    <n v="106"/>
    <x v="0"/>
    <s v="USD"/>
    <n v="1299902400"/>
    <n v="1297451245"/>
    <b v="0"/>
    <n v="59"/>
    <b v="1"/>
    <s v="music/rock"/>
    <n v="108.02"/>
    <x v="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D"/>
    <n v="1340944043"/>
    <n v="1338352043"/>
    <b v="0"/>
    <n v="79"/>
    <b v="1"/>
    <s v="music/rock"/>
    <n v="46.09"/>
    <x v="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D"/>
    <n v="1378439940"/>
    <n v="1376003254"/>
    <b v="0"/>
    <n v="14"/>
    <b v="1"/>
    <s v="music/rock"/>
    <n v="107.21"/>
    <x v="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D"/>
    <n v="1403539260"/>
    <n v="1401724860"/>
    <b v="0"/>
    <n v="106"/>
    <b v="1"/>
    <s v="music/rock"/>
    <n v="50.93"/>
    <x v="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D"/>
    <n v="1340733600"/>
    <n v="1339098689"/>
    <b v="0"/>
    <n v="25"/>
    <b v="1"/>
    <s v="music/rock"/>
    <n v="40.04"/>
    <x v="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D"/>
    <n v="1386372120"/>
    <n v="1382659060"/>
    <b v="0"/>
    <n v="25"/>
    <b v="1"/>
    <s v="music/rock"/>
    <n v="64.44"/>
    <x v="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D"/>
    <n v="1259686800"/>
    <n v="1252908330"/>
    <b v="0"/>
    <n v="29"/>
    <b v="1"/>
    <s v="music/rock"/>
    <n v="53.83"/>
    <x v="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D"/>
    <n v="1335153600"/>
    <n v="1332199618"/>
    <b v="0"/>
    <n v="43"/>
    <b v="1"/>
    <s v="music/rock"/>
    <n v="100.47"/>
    <x v="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D"/>
    <n v="1334767476"/>
    <n v="1332175476"/>
    <b v="0"/>
    <n v="46"/>
    <b v="1"/>
    <s v="music/rock"/>
    <n v="46.63"/>
    <x v="0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s v="USD"/>
    <n v="1348545540"/>
    <n v="1346345999"/>
    <b v="0"/>
    <n v="27"/>
    <b v="1"/>
    <s v="music/rock"/>
    <n v="34.07"/>
    <x v="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D"/>
    <n v="1358702480"/>
    <n v="1356110480"/>
    <b v="0"/>
    <n v="112"/>
    <b v="1"/>
    <s v="music/rock"/>
    <n v="65.209999999999994"/>
    <x v="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D"/>
    <n v="1359240856"/>
    <n v="1356648856"/>
    <b v="0"/>
    <n v="34"/>
    <b v="1"/>
    <s v="music/rock"/>
    <n v="44.21"/>
    <x v="0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D"/>
    <n v="1330018426"/>
    <n v="1326994426"/>
    <b v="0"/>
    <n v="145"/>
    <b v="1"/>
    <s v="music/rock"/>
    <n v="71.97"/>
    <x v="0"/>
    <x v="4"/>
    <s v="rock"/>
  </r>
  <r>
    <n v="2297"/>
    <s v="Company Company: Debut EP"/>
    <s v="New Jersey Alternative Rock band COCO needs YOUR help self-releasing debut EP!"/>
    <n v="1000"/>
    <n v="1006"/>
    <n v="101"/>
    <x v="0"/>
    <s v="USD"/>
    <n v="1331697540"/>
    <n v="1328749249"/>
    <b v="0"/>
    <n v="19"/>
    <b v="1"/>
    <s v="music/rock"/>
    <n v="52.95"/>
    <x v="0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s v="USD"/>
    <n v="1395861033"/>
    <n v="1393272633"/>
    <b v="0"/>
    <n v="288"/>
    <b v="1"/>
    <s v="music/rock"/>
    <n v="109.45"/>
    <x v="0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D"/>
    <n v="1296953209"/>
    <n v="1295657209"/>
    <b v="0"/>
    <n v="14"/>
    <b v="1"/>
    <s v="music/rock"/>
    <n v="75.040000000000006"/>
    <x v="0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D"/>
    <n v="1340904416"/>
    <n v="1339694816"/>
    <b v="0"/>
    <n v="7"/>
    <b v="1"/>
    <s v="music/rock"/>
    <n v="115.71"/>
    <x v="0"/>
    <x v="4"/>
    <s v="rock"/>
  </r>
  <r>
    <n v="2301"/>
    <s v="Time Crash"/>
    <s v="We are America's first trock band, and we're ready to bring you our first album!"/>
    <n v="5000"/>
    <n v="6680.22"/>
    <n v="134"/>
    <x v="0"/>
    <s v="USD"/>
    <n v="1371785496"/>
    <n v="1369193496"/>
    <b v="1"/>
    <n v="211"/>
    <b v="1"/>
    <s v="music/indie rock"/>
    <n v="31.66"/>
    <x v="0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D"/>
    <n v="1388473200"/>
    <n v="1385585434"/>
    <b v="1"/>
    <n v="85"/>
    <b v="1"/>
    <s v="music/indie rock"/>
    <n v="46.18"/>
    <x v="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D"/>
    <n v="1323747596"/>
    <n v="1320287996"/>
    <b v="1"/>
    <n v="103"/>
    <b v="1"/>
    <s v="music/indie rock"/>
    <n v="68.48"/>
    <x v="0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D"/>
    <n v="1293857940"/>
    <n v="1290281691"/>
    <b v="1"/>
    <n v="113"/>
    <b v="1"/>
    <s v="music/indie rock"/>
    <n v="53.47"/>
    <x v="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D"/>
    <n v="1407520800"/>
    <n v="1405356072"/>
    <b v="1"/>
    <n v="167"/>
    <b v="1"/>
    <s v="music/indie rock"/>
    <n v="109.11"/>
    <x v="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D"/>
    <n v="1331352129"/>
    <n v="1328760129"/>
    <b v="1"/>
    <n v="73"/>
    <b v="1"/>
    <s v="music/indie rock"/>
    <n v="51.19"/>
    <x v="0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D"/>
    <n v="1336245328"/>
    <n v="1333653333"/>
    <b v="1"/>
    <n v="75"/>
    <b v="1"/>
    <s v="music/indie rock"/>
    <n v="27.94"/>
    <x v="0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D"/>
    <n v="1409274000"/>
    <n v="1406847996"/>
    <b v="1"/>
    <n v="614"/>
    <b v="1"/>
    <s v="music/indie rock"/>
    <n v="82.5"/>
    <x v="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D"/>
    <n v="1362872537"/>
    <n v="1359848537"/>
    <b v="1"/>
    <n v="107"/>
    <b v="1"/>
    <s v="music/indie rock"/>
    <n v="59.82"/>
    <x v="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D"/>
    <n v="1363889015"/>
    <n v="1361300615"/>
    <b v="1"/>
    <n v="1224"/>
    <b v="1"/>
    <s v="music/indie rock"/>
    <n v="64.819999999999993"/>
    <x v="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D"/>
    <n v="1399421189"/>
    <n v="1396829189"/>
    <b v="1"/>
    <n v="104"/>
    <b v="1"/>
    <s v="music/indie rock"/>
    <n v="90.1"/>
    <x v="0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s v="USD"/>
    <n v="1397862000"/>
    <n v="1395155478"/>
    <b v="1"/>
    <n v="79"/>
    <b v="1"/>
    <s v="music/indie rock"/>
    <n v="40.96"/>
    <x v="0"/>
    <x v="4"/>
    <s v="indie rock"/>
  </r>
  <r>
    <n v="2313"/>
    <s v="A SUNNY DAY IN GLASGOW"/>
    <s v="A Sunny Day in Glasgow are recording a new album and we need your help!"/>
    <n v="5000"/>
    <n v="8792.02"/>
    <n v="176"/>
    <x v="0"/>
    <s v="USD"/>
    <n v="1336086026"/>
    <n v="1333494026"/>
    <b v="1"/>
    <n v="157"/>
    <b v="1"/>
    <s v="music/indie rock"/>
    <n v="56"/>
    <x v="0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D"/>
    <n v="1339074857"/>
    <n v="1336482857"/>
    <b v="1"/>
    <n v="50"/>
    <b v="1"/>
    <s v="music/indie rock"/>
    <n v="37.67"/>
    <x v="0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D"/>
    <n v="1336238743"/>
    <n v="1333646743"/>
    <b v="1"/>
    <n v="64"/>
    <b v="1"/>
    <s v="music/indie rock"/>
    <n v="40.08"/>
    <x v="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D"/>
    <n v="1260383040"/>
    <n v="1253726650"/>
    <b v="1"/>
    <n v="200"/>
    <b v="1"/>
    <s v="music/indie rock"/>
    <n v="78.03"/>
    <x v="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D"/>
    <n v="1266210000"/>
    <n v="1263474049"/>
    <b v="1"/>
    <n v="22"/>
    <b v="1"/>
    <s v="music/indie rock"/>
    <n v="18.91"/>
    <x v="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D"/>
    <n v="1253937540"/>
    <n v="1251214014"/>
    <b v="1"/>
    <n v="163"/>
    <b v="1"/>
    <s v="music/indie rock"/>
    <n v="37.130000000000003"/>
    <x v="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D"/>
    <n v="1387072685"/>
    <n v="1384480685"/>
    <b v="1"/>
    <n v="77"/>
    <b v="1"/>
    <s v="music/indie rock"/>
    <n v="41.96"/>
    <x v="0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D"/>
    <n v="1396463800"/>
    <n v="1393443400"/>
    <b v="1"/>
    <n v="89"/>
    <b v="1"/>
    <s v="music/indie rock"/>
    <n v="61.04"/>
    <x v="0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15"/>
    <s v="EUR"/>
    <n v="1491282901"/>
    <n v="1488694501"/>
    <b v="0"/>
    <n v="64"/>
    <b v="0"/>
    <s v="food/small batch"/>
    <n v="64.53"/>
    <x v="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0"/>
    <s v="USD"/>
    <n v="1491769769"/>
    <n v="1489181369"/>
    <b v="0"/>
    <n v="4"/>
    <b v="0"/>
    <s v="food/small batch"/>
    <n v="21.25"/>
    <x v="3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0"/>
    <s v="USD"/>
    <n v="1490033247"/>
    <n v="1489428447"/>
    <b v="0"/>
    <n v="4"/>
    <b v="0"/>
    <s v="food/small batch"/>
    <n v="30"/>
    <x v="3"/>
    <x v="7"/>
    <s v="small batch"/>
  </r>
  <r>
    <n v="2324"/>
    <s v="Pies not Lies"/>
    <s v="A city centre shop selling great locally made food with room to chat and learn about eachother."/>
    <n v="7500"/>
    <n v="1555"/>
    <n v="21"/>
    <x v="1"/>
    <s v="GBP"/>
    <n v="1490559285"/>
    <n v="1487970885"/>
    <b v="0"/>
    <n v="61"/>
    <b v="0"/>
    <s v="food/small batch"/>
    <n v="25.49"/>
    <x v="3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0"/>
    <s v="USD"/>
    <n v="1490830331"/>
    <n v="1488241931"/>
    <b v="0"/>
    <n v="7"/>
    <b v="0"/>
    <s v="food/small batch"/>
    <n v="11.43"/>
    <x v="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0"/>
    <s v="USD"/>
    <n v="1493571600"/>
    <n v="1489106948"/>
    <b v="0"/>
    <n v="1"/>
    <b v="0"/>
    <s v="food/small batch"/>
    <n v="108"/>
    <x v="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s v="USD"/>
    <n v="1409090440"/>
    <n v="1406066440"/>
    <b v="1"/>
    <n v="3355"/>
    <b v="1"/>
    <s v="food/small batch"/>
    <n v="54.88"/>
    <x v="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D"/>
    <n v="1434307537"/>
    <n v="1431715537"/>
    <b v="1"/>
    <n v="537"/>
    <b v="1"/>
    <s v="food/small batch"/>
    <n v="47.3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D"/>
    <n v="1405609146"/>
    <n v="1403017146"/>
    <b v="1"/>
    <n v="125"/>
    <b v="1"/>
    <s v="food/small batch"/>
    <n v="211.84"/>
    <x v="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D"/>
    <n v="1451001600"/>
    <n v="1448400943"/>
    <b v="1"/>
    <n v="163"/>
    <b v="1"/>
    <s v="food/small batch"/>
    <n v="219.93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s v="USD"/>
    <n v="1408320490"/>
    <n v="1405728490"/>
    <b v="1"/>
    <n v="283"/>
    <b v="1"/>
    <s v="food/small batch"/>
    <n v="40.799999999999997"/>
    <x v="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D"/>
    <n v="1423235071"/>
    <n v="1420643071"/>
    <b v="1"/>
    <n v="352"/>
    <b v="1"/>
    <s v="food/small batch"/>
    <n v="75.5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D"/>
    <n v="1401385800"/>
    <n v="1399563390"/>
    <b v="1"/>
    <n v="94"/>
    <b v="1"/>
    <s v="food/small batch"/>
    <n v="13.54"/>
    <x v="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D"/>
    <n v="1415208840"/>
    <n v="1412611498"/>
    <b v="1"/>
    <n v="67"/>
    <b v="1"/>
    <s v="food/small batch"/>
    <n v="60.87"/>
    <x v="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D"/>
    <n v="1402494243"/>
    <n v="1399902243"/>
    <b v="1"/>
    <n v="221"/>
    <b v="1"/>
    <s v="food/small batch"/>
    <n v="115.69"/>
    <x v="0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D"/>
    <n v="1394316695"/>
    <n v="1390860695"/>
    <b v="1"/>
    <n v="2165"/>
    <b v="1"/>
    <s v="food/small batch"/>
    <n v="48.1"/>
    <x v="0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s v="USD"/>
    <n v="1403796143"/>
    <n v="1401204143"/>
    <b v="1"/>
    <n v="179"/>
    <b v="1"/>
    <s v="food/small batch"/>
    <n v="74.180000000000007"/>
    <x v="0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D"/>
    <n v="1404077484"/>
    <n v="1401485484"/>
    <b v="1"/>
    <n v="123"/>
    <b v="1"/>
    <s v="food/small batch"/>
    <n v="123.35"/>
    <x v="0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D"/>
    <n v="1482134340"/>
    <n v="1479496309"/>
    <b v="1"/>
    <n v="1104"/>
    <b v="1"/>
    <s v="food/small batch"/>
    <n v="66.62"/>
    <x v="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D"/>
    <n v="1477841138"/>
    <n v="1475249138"/>
    <b v="1"/>
    <n v="403"/>
    <b v="1"/>
    <s v="food/small batch"/>
    <n v="104.99"/>
    <x v="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0"/>
    <s v="USD"/>
    <n v="1436729504"/>
    <n v="1434137504"/>
    <b v="0"/>
    <n v="0"/>
    <b v="0"/>
    <s v="technology/web"/>
    <s v="N/A"/>
    <x v="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D"/>
    <n v="1412571600"/>
    <n v="1410799870"/>
    <b v="0"/>
    <n v="0"/>
    <b v="0"/>
    <s v="technology/web"/>
    <s v="N/A"/>
    <x v="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D"/>
    <n v="1452282420"/>
    <n v="1447962505"/>
    <b v="0"/>
    <n v="1"/>
    <b v="0"/>
    <s v="technology/web"/>
    <n v="300"/>
    <x v="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5"/>
    <s v="CAD"/>
    <n v="1466789269"/>
    <n v="1464197269"/>
    <b v="0"/>
    <n v="1"/>
    <b v="0"/>
    <s v="technology/web"/>
    <n v="1"/>
    <x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D"/>
    <n v="1427845140"/>
    <n v="1424822556"/>
    <b v="0"/>
    <n v="0"/>
    <b v="0"/>
    <s v="technology/web"/>
    <s v="N/A"/>
    <x v="1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D"/>
    <n v="1476731431"/>
    <n v="1472843431"/>
    <b v="0"/>
    <n v="3"/>
    <b v="0"/>
    <s v="technology/web"/>
    <n v="13"/>
    <x v="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D"/>
    <n v="1472135676"/>
    <n v="1469543676"/>
    <b v="0"/>
    <n v="1"/>
    <b v="0"/>
    <s v="technology/web"/>
    <n v="15"/>
    <x v="1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D"/>
    <n v="1456006938"/>
    <n v="1450822938"/>
    <b v="0"/>
    <n v="5"/>
    <b v="0"/>
    <s v="technology/web"/>
    <n v="54"/>
    <x v="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1"/>
    <s v="SEK"/>
    <n v="1439318228"/>
    <n v="1436812628"/>
    <b v="0"/>
    <n v="0"/>
    <b v="0"/>
    <s v="technology/web"/>
    <s v="N/A"/>
    <x v="1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7"/>
    <s v="EUR"/>
    <n v="1483474370"/>
    <n v="1480882370"/>
    <b v="0"/>
    <n v="0"/>
    <b v="0"/>
    <s v="technology/web"/>
    <s v="N/A"/>
    <x v="1"/>
    <x v="2"/>
    <s v="web"/>
  </r>
  <r>
    <n v="2351"/>
    <s v="NZ Auction site.  No listing or success fees. Only $2 p/m"/>
    <s v="Donate $30 or more and receive a free selfie stick."/>
    <n v="18900"/>
    <n v="108"/>
    <n v="1"/>
    <x v="4"/>
    <s v="NZD"/>
    <n v="1430360739"/>
    <n v="1427768739"/>
    <b v="0"/>
    <n v="7"/>
    <b v="0"/>
    <s v="technology/web"/>
    <n v="15.43"/>
    <x v="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D"/>
    <n v="1433603552"/>
    <n v="1428419552"/>
    <b v="0"/>
    <n v="0"/>
    <b v="0"/>
    <s v="technology/web"/>
    <s v="N/A"/>
    <x v="1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D"/>
    <n v="1429632822"/>
    <n v="1428596022"/>
    <b v="0"/>
    <n v="0"/>
    <b v="0"/>
    <s v="technology/web"/>
    <s v="N/A"/>
    <x v="1"/>
    <x v="2"/>
    <s v="web"/>
  </r>
  <r>
    <n v="2354"/>
    <s v="Dissertation (Canceled)"/>
    <s v="Almost done with doctorate degree but need funding of $35,000 to complete research of project."/>
    <n v="35000"/>
    <n v="25"/>
    <n v="0"/>
    <x v="0"/>
    <s v="USD"/>
    <n v="1420910460"/>
    <n v="1415726460"/>
    <b v="0"/>
    <n v="1"/>
    <b v="0"/>
    <s v="technology/web"/>
    <n v="25"/>
    <x v="1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s v="AUD"/>
    <n v="1430604136"/>
    <n v="1428012136"/>
    <b v="0"/>
    <n v="2"/>
    <b v="0"/>
    <s v="technology/web"/>
    <n v="27.5"/>
    <x v="1"/>
    <x v="2"/>
    <s v="web"/>
  </r>
  <r>
    <n v="2356"/>
    <s v="HardstyleUnited.com (Canceled)"/>
    <s v="HardstyleUnited.com The Global Hardstyle community. Your Hardstyle community."/>
    <n v="10000"/>
    <n v="0"/>
    <n v="0"/>
    <x v="9"/>
    <s v="EUR"/>
    <n v="1433530104"/>
    <n v="1430938104"/>
    <b v="0"/>
    <n v="0"/>
    <b v="0"/>
    <s v="technology/web"/>
    <s v="N/A"/>
    <x v="1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P"/>
    <n v="1445093578"/>
    <n v="1442501578"/>
    <b v="0"/>
    <n v="0"/>
    <b v="0"/>
    <s v="technology/web"/>
    <s v="N/A"/>
    <x v="1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P"/>
    <n v="1422664740"/>
    <n v="1417818036"/>
    <b v="0"/>
    <n v="0"/>
    <b v="0"/>
    <s v="technology/web"/>
    <s v="N/A"/>
    <x v="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D"/>
    <n v="1438616124"/>
    <n v="1433432124"/>
    <b v="0"/>
    <n v="3"/>
    <b v="0"/>
    <s v="technology/web"/>
    <n v="367"/>
    <x v="1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5"/>
    <s v="CAD"/>
    <n v="1454864280"/>
    <n v="1452272280"/>
    <b v="0"/>
    <n v="1"/>
    <b v="0"/>
    <s v="technology/web"/>
    <n v="2"/>
    <x v="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5"/>
    <s v="CAD"/>
    <n v="1462053600"/>
    <n v="1459975008"/>
    <b v="0"/>
    <n v="0"/>
    <b v="0"/>
    <s v="technology/web"/>
    <s v="N/A"/>
    <x v="1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D"/>
    <n v="1418315470"/>
    <n v="1415723470"/>
    <b v="0"/>
    <n v="2"/>
    <b v="0"/>
    <s v="technology/web"/>
    <n v="60"/>
    <x v="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D"/>
    <n v="1451348200"/>
    <n v="1447460200"/>
    <b v="0"/>
    <n v="0"/>
    <b v="0"/>
    <s v="technology/web"/>
    <s v="N/A"/>
    <x v="1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D"/>
    <n v="1445898356"/>
    <n v="1441146356"/>
    <b v="0"/>
    <n v="0"/>
    <b v="0"/>
    <s v="technology/web"/>
    <s v="N/A"/>
    <x v="1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3"/>
    <s v="EUR"/>
    <n v="1453071600"/>
    <n v="1449596425"/>
    <b v="0"/>
    <n v="0"/>
    <b v="0"/>
    <s v="technology/web"/>
    <s v="N/A"/>
    <x v="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P"/>
    <n v="1445431533"/>
    <n v="1442839533"/>
    <b v="0"/>
    <n v="27"/>
    <b v="0"/>
    <s v="technology/web"/>
    <n v="97.41"/>
    <x v="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D"/>
    <n v="1461622616"/>
    <n v="1456442216"/>
    <b v="0"/>
    <n v="14"/>
    <b v="0"/>
    <s v="technology/web"/>
    <n v="47.86"/>
    <x v="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D"/>
    <n v="1429028365"/>
    <n v="1425143965"/>
    <b v="0"/>
    <n v="2"/>
    <b v="0"/>
    <s v="technology/web"/>
    <n v="50"/>
    <x v="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D"/>
    <n v="1455132611"/>
    <n v="1452540611"/>
    <b v="0"/>
    <n v="0"/>
    <b v="0"/>
    <s v="technology/web"/>
    <s v="N/A"/>
    <x v="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D"/>
    <n v="1418877141"/>
    <n v="1416285141"/>
    <b v="0"/>
    <n v="4"/>
    <b v="0"/>
    <s v="technology/web"/>
    <n v="20.5"/>
    <x v="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D"/>
    <n v="1435257596"/>
    <n v="1432665596"/>
    <b v="0"/>
    <n v="0"/>
    <b v="0"/>
    <s v="technology/web"/>
    <s v="N/A"/>
    <x v="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s v="AUD"/>
    <n v="1429839571"/>
    <n v="1427247571"/>
    <b v="0"/>
    <n v="6"/>
    <b v="0"/>
    <s v="technology/web"/>
    <n v="30"/>
    <x v="1"/>
    <x v="2"/>
    <s v="web"/>
  </r>
  <r>
    <n v="2373"/>
    <s v="Cykelauktion.com (Canceled)"/>
    <s v="We want to create a safe marketplace for buying and selling bicycles."/>
    <n v="850000"/>
    <n v="50"/>
    <n v="0"/>
    <x v="11"/>
    <s v="SEK"/>
    <n v="1440863624"/>
    <n v="1438271624"/>
    <b v="0"/>
    <n v="1"/>
    <b v="0"/>
    <s v="technology/web"/>
    <n v="50"/>
    <x v="1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D"/>
    <n v="1423772060"/>
    <n v="1421180060"/>
    <b v="0"/>
    <n v="1"/>
    <b v="0"/>
    <s v="technology/web"/>
    <n v="10"/>
    <x v="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D"/>
    <n v="1473451437"/>
    <n v="1470859437"/>
    <b v="0"/>
    <n v="0"/>
    <b v="0"/>
    <s v="technology/web"/>
    <s v="N/A"/>
    <x v="1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D"/>
    <n v="1449785566"/>
    <n v="1447193566"/>
    <b v="0"/>
    <n v="4"/>
    <b v="0"/>
    <s v="technology/web"/>
    <n v="81.58"/>
    <x v="1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5"/>
    <s v="CAD"/>
    <n v="1480110783"/>
    <n v="1477515183"/>
    <b v="0"/>
    <n v="0"/>
    <b v="0"/>
    <s v="technology/web"/>
    <s v="N/A"/>
    <x v="1"/>
    <x v="2"/>
    <s v="web"/>
  </r>
  <r>
    <n v="2378"/>
    <s v="KEEPUP INC (Canceled)"/>
    <s v="KEEPUP allows you to extend your social circle by introducing you to new people via your friends."/>
    <n v="110000"/>
    <n v="0"/>
    <n v="0"/>
    <x v="0"/>
    <s v="USD"/>
    <n v="1440548330"/>
    <n v="1438042730"/>
    <b v="0"/>
    <n v="0"/>
    <b v="0"/>
    <s v="technology/web"/>
    <s v="N/A"/>
    <x v="1"/>
    <x v="2"/>
    <s v="web"/>
  </r>
  <r>
    <n v="2379"/>
    <s v="SelectCooks.com (Canceled)"/>
    <s v="Selectcooks.com is a community marketplace for people to list, find and hire chefs."/>
    <n v="30000"/>
    <n v="0"/>
    <n v="0"/>
    <x v="0"/>
    <s v="USD"/>
    <n v="1444004616"/>
    <n v="1440116616"/>
    <b v="0"/>
    <n v="0"/>
    <b v="0"/>
    <s v="technology/web"/>
    <s v="N/A"/>
    <x v="1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D"/>
    <n v="1443726142"/>
    <n v="1441134142"/>
    <b v="0"/>
    <n v="3"/>
    <b v="0"/>
    <s v="technology/web"/>
    <n v="18.329999999999998"/>
    <x v="1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0"/>
    <s v="USD"/>
    <n v="1428704848"/>
    <n v="1426112848"/>
    <b v="0"/>
    <n v="7"/>
    <b v="0"/>
    <s v="technology/web"/>
    <n v="224.43"/>
    <x v="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D"/>
    <n v="1438662603"/>
    <n v="1436502603"/>
    <b v="0"/>
    <n v="2"/>
    <b v="0"/>
    <s v="technology/web"/>
    <n v="37.5"/>
    <x v="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4"/>
    <s v="NZD"/>
    <n v="1424568107"/>
    <n v="1421976107"/>
    <b v="0"/>
    <n v="3"/>
    <b v="0"/>
    <s v="technology/web"/>
    <n v="145"/>
    <x v="1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D"/>
    <n v="1415932643"/>
    <n v="1413337043"/>
    <b v="0"/>
    <n v="8"/>
    <b v="0"/>
    <s v="technology/web"/>
    <n v="1"/>
    <x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D"/>
    <n v="1438793432"/>
    <n v="1436201432"/>
    <b v="0"/>
    <n v="7"/>
    <b v="0"/>
    <s v="technology/web"/>
    <n v="112.57"/>
    <x v="1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5"/>
    <s v="CAD"/>
    <n v="1420920424"/>
    <n v="1415736424"/>
    <b v="0"/>
    <n v="0"/>
    <b v="0"/>
    <s v="technology/web"/>
    <s v="N/A"/>
    <x v="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D"/>
    <n v="1469199740"/>
    <n v="1465311740"/>
    <b v="0"/>
    <n v="3"/>
    <b v="0"/>
    <s v="technology/web"/>
    <n v="342"/>
    <x v="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D"/>
    <n v="1421350140"/>
    <n v="1418761759"/>
    <b v="0"/>
    <n v="8"/>
    <b v="0"/>
    <s v="technology/web"/>
    <n v="57.88"/>
    <x v="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6"/>
    <s v="EUR"/>
    <n v="1437861540"/>
    <n v="1435160452"/>
    <b v="0"/>
    <n v="1"/>
    <b v="0"/>
    <s v="technology/web"/>
    <n v="30"/>
    <x v="1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s v="AUD"/>
    <n v="1420352264"/>
    <n v="1416896264"/>
    <b v="0"/>
    <n v="0"/>
    <b v="0"/>
    <s v="technology/web"/>
    <s v="N/A"/>
    <x v="1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0"/>
    <s v="USD"/>
    <n v="1427825044"/>
    <n v="1425236644"/>
    <b v="0"/>
    <n v="1"/>
    <b v="0"/>
    <s v="technology/web"/>
    <n v="25"/>
    <x v="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D"/>
    <n v="1446087223"/>
    <n v="1443495223"/>
    <b v="0"/>
    <n v="0"/>
    <b v="0"/>
    <s v="technology/web"/>
    <s v="N/A"/>
    <x v="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D"/>
    <n v="1439048017"/>
    <n v="1436456017"/>
    <b v="0"/>
    <n v="1"/>
    <b v="0"/>
    <s v="technology/web"/>
    <n v="50"/>
    <x v="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7"/>
    <s v="EUR"/>
    <n v="1424940093"/>
    <n v="1422348093"/>
    <b v="0"/>
    <n v="2"/>
    <b v="0"/>
    <s v="technology/web"/>
    <n v="1.5"/>
    <x v="1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0"/>
    <s v="USD"/>
    <n v="1484038620"/>
    <n v="1481597687"/>
    <b v="0"/>
    <n v="0"/>
    <b v="0"/>
    <s v="technology/web"/>
    <s v="N/A"/>
    <x v="1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6"/>
    <s v="CHF"/>
    <n v="1444940558"/>
    <n v="1442348558"/>
    <b v="0"/>
    <n v="1"/>
    <b v="0"/>
    <s v="technology/web"/>
    <n v="10"/>
    <x v="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D"/>
    <n v="1420233256"/>
    <n v="1417641256"/>
    <b v="0"/>
    <n v="0"/>
    <b v="0"/>
    <s v="technology/web"/>
    <s v="N/A"/>
    <x v="1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D"/>
    <n v="1435874384"/>
    <n v="1433282384"/>
    <b v="0"/>
    <n v="0"/>
    <b v="0"/>
    <s v="technology/web"/>
    <s v="N/A"/>
    <x v="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1"/>
    <s v="SEK"/>
    <n v="1418934506"/>
    <n v="1415910506"/>
    <b v="0"/>
    <n v="0"/>
    <b v="0"/>
    <s v="technology/web"/>
    <s v="N/A"/>
    <x v="1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s v="AUD"/>
    <n v="1460615164"/>
    <n v="1458023164"/>
    <b v="0"/>
    <n v="0"/>
    <b v="0"/>
    <s v="technology/web"/>
    <s v="N/A"/>
    <x v="1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s v="USD"/>
    <n v="1457207096"/>
    <n v="1452023096"/>
    <b v="0"/>
    <n v="9"/>
    <b v="0"/>
    <s v="food/food trucks"/>
    <n v="22.33"/>
    <x v="2"/>
    <x v="7"/>
    <s v="food trucks"/>
  </r>
  <r>
    <n v="2402"/>
    <s v="Cupcake Truck Unite"/>
    <s v="Small town, delicious treats, and a mobile truck"/>
    <n v="12000"/>
    <n v="52"/>
    <n v="0"/>
    <x v="0"/>
    <s v="USD"/>
    <n v="1431533931"/>
    <n v="1428941931"/>
    <b v="0"/>
    <n v="1"/>
    <b v="0"/>
    <s v="food/food trucks"/>
    <n v="52"/>
    <x v="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P"/>
    <n v="1459368658"/>
    <n v="1454188258"/>
    <b v="0"/>
    <n v="12"/>
    <b v="0"/>
    <s v="food/food trucks"/>
    <n v="16.829999999999998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s v="USD"/>
    <n v="1451782607"/>
    <n v="1449190607"/>
    <b v="0"/>
    <n v="0"/>
    <b v="0"/>
    <s v="food/food trucks"/>
    <s v="N/A"/>
    <x v="2"/>
    <x v="7"/>
    <s v="food trucks"/>
  </r>
  <r>
    <n v="2405"/>
    <s v="JoyShtick Food Truck"/>
    <s v="We are the first gaming-themed food truck, bringing gourmet pub fare to the Jacksonville area."/>
    <n v="5000"/>
    <n v="1126"/>
    <n v="23"/>
    <x v="0"/>
    <s v="USD"/>
    <n v="1472911375"/>
    <n v="1471096975"/>
    <b v="0"/>
    <n v="20"/>
    <b v="0"/>
    <s v="food/food trucks"/>
    <n v="56.3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s v="USD"/>
    <n v="1421635190"/>
    <n v="1418179190"/>
    <b v="0"/>
    <n v="16"/>
    <b v="0"/>
    <s v="food/food trucks"/>
    <n v="84.06"/>
    <x v="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s v="USD"/>
    <n v="1428732000"/>
    <n v="1426772928"/>
    <b v="0"/>
    <n v="33"/>
    <b v="0"/>
    <s v="food/food trucks"/>
    <n v="168.39"/>
    <x v="2"/>
    <x v="7"/>
    <s v="food trucks"/>
  </r>
  <r>
    <n v="2408"/>
    <s v="Sabroso On Wheels"/>
    <s v="A US Army Vet trying to get a Peruvian food truck going! Really good Peruvian food now mobile!"/>
    <n v="15000"/>
    <n v="30"/>
    <n v="0"/>
    <x v="0"/>
    <s v="USD"/>
    <n v="1415247757"/>
    <n v="1412652157"/>
    <b v="0"/>
    <n v="2"/>
    <b v="0"/>
    <s v="food/food trucks"/>
    <n v="15"/>
    <x v="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s v="USD"/>
    <n v="1439931675"/>
    <n v="1437339675"/>
    <b v="0"/>
    <n v="6"/>
    <b v="0"/>
    <s v="food/food trucks"/>
    <n v="76.67"/>
    <x v="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D"/>
    <n v="1441619275"/>
    <n v="1439027275"/>
    <b v="0"/>
    <n v="0"/>
    <b v="0"/>
    <s v="food/food trucks"/>
    <s v="N/A"/>
    <x v="2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s v="USD"/>
    <n v="1440524082"/>
    <n v="1437932082"/>
    <b v="0"/>
    <n v="3"/>
    <b v="0"/>
    <s v="food/food trucks"/>
    <n v="50.33"/>
    <x v="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6"/>
    <s v="EUR"/>
    <n v="1480185673"/>
    <n v="1476294073"/>
    <b v="0"/>
    <n v="0"/>
    <b v="0"/>
    <s v="food/food trucks"/>
    <s v="N/A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0"/>
    <s v="USD"/>
    <n v="1401579000"/>
    <n v="1398911882"/>
    <b v="0"/>
    <n v="3"/>
    <b v="0"/>
    <s v="food/food trucks"/>
    <n v="8.33"/>
    <x v="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s v="USD"/>
    <n v="1440215940"/>
    <n v="1436805660"/>
    <b v="0"/>
    <n v="13"/>
    <b v="0"/>
    <s v="food/food trucks"/>
    <n v="35.380000000000003"/>
    <x v="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s v="USD"/>
    <n v="1468615346"/>
    <n v="1466023346"/>
    <b v="0"/>
    <n v="6"/>
    <b v="0"/>
    <s v="food/food trucks"/>
    <n v="55.83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s v="USD"/>
    <n v="1426345200"/>
    <n v="1421343743"/>
    <b v="0"/>
    <n v="1"/>
    <b v="0"/>
    <s v="food/food trucks"/>
    <n v="5"/>
    <x v="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s v="USD"/>
    <n v="1407705187"/>
    <n v="1405113187"/>
    <b v="0"/>
    <n v="0"/>
    <b v="0"/>
    <s v="food/food trucks"/>
    <s v="N/A"/>
    <x v="2"/>
    <x v="7"/>
    <s v="food trucks"/>
  </r>
  <r>
    <n v="2418"/>
    <s v="Mexican food truck"/>
    <s v="I want to start my food truck business."/>
    <n v="25000"/>
    <n v="5"/>
    <n v="0"/>
    <x v="0"/>
    <s v="USD"/>
    <n v="1427225644"/>
    <n v="1422045244"/>
    <b v="0"/>
    <n v="5"/>
    <b v="0"/>
    <s v="food/food trucks"/>
    <n v="1"/>
    <x v="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s v="USD"/>
    <n v="1424281389"/>
    <n v="1419097389"/>
    <b v="0"/>
    <n v="0"/>
    <b v="0"/>
    <s v="food/food trucks"/>
    <s v="N/A"/>
    <x v="2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s v="USD"/>
    <n v="1415583695"/>
    <n v="1410396095"/>
    <b v="0"/>
    <n v="36"/>
    <b v="0"/>
    <s v="food/food trucks"/>
    <n v="69.47"/>
    <x v="2"/>
    <x v="7"/>
    <s v="food trucks"/>
  </r>
  <r>
    <n v="2421"/>
    <s v="hot dog cart"/>
    <s v="help me start Merrill's first hot dog cart in this empty lot"/>
    <n v="6000"/>
    <n v="1"/>
    <n v="0"/>
    <x v="0"/>
    <s v="USD"/>
    <n v="1424536196"/>
    <n v="1421944196"/>
    <b v="0"/>
    <n v="1"/>
    <b v="0"/>
    <s v="food/food trucks"/>
    <n v="1"/>
    <x v="2"/>
    <x v="7"/>
    <s v="food trucks"/>
  </r>
  <r>
    <n v="2422"/>
    <s v="Help starting a family owned food truck"/>
    <s v="Family owned business serving BBQ and seafood to the public"/>
    <n v="500"/>
    <n v="1"/>
    <n v="0"/>
    <x v="0"/>
    <s v="USD"/>
    <n v="1426091036"/>
    <n v="1423502636"/>
    <b v="0"/>
    <n v="1"/>
    <b v="0"/>
    <s v="food/food trucks"/>
    <n v="1"/>
    <x v="2"/>
    <x v="7"/>
    <s v="food trucks"/>
  </r>
  <r>
    <n v="2423"/>
    <s v="FBTR BBQ"/>
    <s v="FBTR is a Texas-style, North Carolina based, homemade BBQ company looking to bring good meat to the masses."/>
    <n v="60000"/>
    <n v="8"/>
    <n v="0"/>
    <x v="0"/>
    <s v="USD"/>
    <n v="1420044890"/>
    <n v="1417452890"/>
    <b v="0"/>
    <n v="1"/>
    <b v="0"/>
    <s v="food/food trucks"/>
    <n v="8"/>
    <x v="2"/>
    <x v="7"/>
    <s v="food trucks"/>
  </r>
  <r>
    <n v="2424"/>
    <s v="Lily and Memphs"/>
    <s v="Great and creative food from the heart in the form of a sweet food truck!"/>
    <n v="25000"/>
    <n v="310"/>
    <n v="1"/>
    <x v="0"/>
    <s v="USD"/>
    <n v="1414445108"/>
    <n v="1411853108"/>
    <b v="0"/>
    <n v="9"/>
    <b v="0"/>
    <s v="food/food trucks"/>
    <n v="34.44"/>
    <x v="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s v="USD"/>
    <n v="1464386640"/>
    <n v="1463090149"/>
    <b v="0"/>
    <n v="1"/>
    <b v="0"/>
    <s v="food/food trucks"/>
    <n v="1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s v="USD"/>
    <n v="1439006692"/>
    <n v="1433822692"/>
    <b v="0"/>
    <n v="0"/>
    <b v="0"/>
    <s v="food/food trucks"/>
    <s v="N/A"/>
    <x v="2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0"/>
    <s v="USD"/>
    <n v="1458715133"/>
    <n v="1455262733"/>
    <b v="0"/>
    <n v="1"/>
    <b v="0"/>
    <s v="food/food trucks"/>
    <n v="1"/>
    <x v="2"/>
    <x v="7"/>
    <s v="food trucks"/>
  </r>
  <r>
    <n v="2428"/>
    <s v="Premium Burgers"/>
    <s v="From Moo 2 You! We want to offer premium burgers to a taco flooded environment."/>
    <n v="35000"/>
    <n v="1"/>
    <n v="0"/>
    <x v="0"/>
    <s v="USD"/>
    <n v="1426182551"/>
    <n v="1423594151"/>
    <b v="0"/>
    <n v="1"/>
    <b v="0"/>
    <s v="food/food trucks"/>
    <n v="1"/>
    <x v="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0"/>
    <s v="NOK"/>
    <n v="1486313040"/>
    <n v="1483131966"/>
    <b v="0"/>
    <n v="4"/>
    <b v="0"/>
    <s v="food/food trucks"/>
    <n v="501.25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s v="USD"/>
    <n v="1455246504"/>
    <n v="1452654504"/>
    <b v="0"/>
    <n v="2"/>
    <b v="0"/>
    <s v="food/food trucks"/>
    <n v="10.5"/>
    <x v="2"/>
    <x v="7"/>
    <s v="food trucks"/>
  </r>
  <r>
    <n v="2431"/>
    <s v="Murphy's good eatin'"/>
    <s v="Go to Colorado and run a food truck with homemade food of all kinds."/>
    <n v="100000"/>
    <n v="2"/>
    <n v="0"/>
    <x v="0"/>
    <s v="USD"/>
    <n v="1467080613"/>
    <n v="1461896613"/>
    <b v="0"/>
    <n v="2"/>
    <b v="0"/>
    <s v="food/food trucks"/>
    <n v="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0"/>
    <s v="USD"/>
    <n v="1425791697"/>
    <n v="1423199697"/>
    <b v="0"/>
    <n v="2"/>
    <b v="0"/>
    <s v="food/food trucks"/>
    <n v="1"/>
    <x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s v="USD"/>
    <n v="1456608943"/>
    <n v="1454016943"/>
    <b v="0"/>
    <n v="0"/>
    <b v="0"/>
    <s v="food/food trucks"/>
    <s v="N/A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s v="USD"/>
    <n v="1438662474"/>
    <n v="1435206474"/>
    <b v="0"/>
    <n v="2"/>
    <b v="0"/>
    <s v="food/food trucks"/>
    <n v="13"/>
    <x v="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1"/>
    <s v="SEK"/>
    <n v="1444027186"/>
    <n v="1441435186"/>
    <b v="0"/>
    <n v="4"/>
    <b v="0"/>
    <s v="food/food trucks"/>
    <n v="306"/>
    <x v="2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5"/>
    <s v="CAD"/>
    <n v="1454078770"/>
    <n v="1448894770"/>
    <b v="0"/>
    <n v="2"/>
    <b v="0"/>
    <s v="food/food trucks"/>
    <n v="22.5"/>
    <x v="2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0"/>
    <s v="USD"/>
    <n v="1426615200"/>
    <n v="1422400188"/>
    <b v="0"/>
    <n v="0"/>
    <b v="0"/>
    <s v="food/food trucks"/>
    <s v="N/A"/>
    <x v="2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0"/>
    <s v="USD"/>
    <n v="1449529062"/>
    <n v="1444341462"/>
    <b v="0"/>
    <n v="1"/>
    <b v="0"/>
    <s v="food/food trucks"/>
    <n v="50"/>
    <x v="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s v="USD"/>
    <n v="1445197129"/>
    <n v="1442605129"/>
    <b v="0"/>
    <n v="0"/>
    <b v="0"/>
    <s v="food/food trucks"/>
    <s v="N/A"/>
    <x v="2"/>
    <x v="7"/>
    <s v="food trucks"/>
  </r>
  <r>
    <n v="2440"/>
    <s v="The first green Food Truck in Phnom Penh"/>
    <s v="Starting a entire clean energy food truck and set a new standard for Cambodia"/>
    <n v="5000"/>
    <n v="10"/>
    <n v="0"/>
    <x v="18"/>
    <s v="EUR"/>
    <n v="1455399313"/>
    <n v="1452807313"/>
    <b v="0"/>
    <n v="2"/>
    <b v="0"/>
    <s v="food/food trucks"/>
    <n v="5"/>
    <x v="2"/>
    <x v="7"/>
    <s v="food trucks"/>
  </r>
  <r>
    <n v="2441"/>
    <s v="Bring Alchemy Pops to the People!"/>
    <s v="YOU can help Alchemy Pops POP up on a street near you!"/>
    <n v="7500"/>
    <n v="8091"/>
    <n v="108"/>
    <x v="0"/>
    <s v="USD"/>
    <n v="1437627540"/>
    <n v="1435806054"/>
    <b v="0"/>
    <n v="109"/>
    <b v="1"/>
    <s v="food/small batch"/>
    <n v="74.23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D"/>
    <n v="1426777228"/>
    <n v="1424188828"/>
    <b v="0"/>
    <n v="372"/>
    <b v="1"/>
    <s v="food/small batch"/>
    <n v="81.25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D"/>
    <n v="1408114822"/>
    <n v="1405522822"/>
    <b v="0"/>
    <n v="311"/>
    <b v="1"/>
    <s v="food/small batch"/>
    <n v="130.22999999999999"/>
    <x v="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D"/>
    <n v="1464199591"/>
    <n v="1461607591"/>
    <b v="0"/>
    <n v="61"/>
    <b v="1"/>
    <s v="food/small batch"/>
    <n v="53.41"/>
    <x v="0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D"/>
    <n v="1443242021"/>
    <n v="1440650021"/>
    <b v="0"/>
    <n v="115"/>
    <b v="1"/>
    <s v="food/small batch"/>
    <n v="75.13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D"/>
    <n v="1480174071"/>
    <n v="1477578471"/>
    <b v="0"/>
    <n v="111"/>
    <b v="1"/>
    <s v="food/small batch"/>
    <n v="75.67"/>
    <x v="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D"/>
    <n v="1478923200"/>
    <n v="1476184593"/>
    <b v="0"/>
    <n v="337"/>
    <b v="1"/>
    <s v="food/small batch"/>
    <n v="31.69"/>
    <x v="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D"/>
    <n v="1472621760"/>
    <n v="1472110513"/>
    <b v="0"/>
    <n v="9"/>
    <b v="1"/>
    <s v="food/small batch"/>
    <n v="47.78"/>
    <x v="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D"/>
    <n v="1417321515"/>
    <n v="1414725915"/>
    <b v="0"/>
    <n v="120"/>
    <b v="1"/>
    <s v="food/small batch"/>
    <n v="90"/>
    <x v="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D"/>
    <n v="1414465860"/>
    <n v="1411177456"/>
    <b v="0"/>
    <n v="102"/>
    <b v="1"/>
    <s v="food/small batch"/>
    <n v="149.31"/>
    <x v="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D"/>
    <n v="1488750490"/>
    <n v="1487022490"/>
    <b v="0"/>
    <n v="186"/>
    <b v="1"/>
    <s v="food/small batch"/>
    <n v="62.07"/>
    <x v="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D"/>
    <n v="1451430000"/>
    <n v="1448914500"/>
    <b v="0"/>
    <n v="15"/>
    <b v="1"/>
    <s v="food/small batch"/>
    <n v="53.4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D"/>
    <n v="1486053409"/>
    <n v="1483461409"/>
    <b v="0"/>
    <n v="67"/>
    <b v="1"/>
    <s v="food/small batch"/>
    <n v="69.27"/>
    <x v="0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D"/>
    <n v="1489207808"/>
    <n v="1486183808"/>
    <b v="0"/>
    <n v="130"/>
    <b v="1"/>
    <s v="food/small batch"/>
    <n v="271.51"/>
    <x v="0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D"/>
    <n v="1461177950"/>
    <n v="1458758750"/>
    <b v="0"/>
    <n v="16"/>
    <b v="1"/>
    <s v="food/small batch"/>
    <n v="34.130000000000003"/>
    <x v="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D"/>
    <n v="1488063839"/>
    <n v="1485471839"/>
    <b v="0"/>
    <n v="67"/>
    <b v="1"/>
    <s v="food/small batch"/>
    <n v="40.49"/>
    <x v="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D"/>
    <n v="1458826056"/>
    <n v="1456237656"/>
    <b v="0"/>
    <n v="124"/>
    <b v="1"/>
    <s v="food/small batch"/>
    <n v="189.76"/>
    <x v="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D"/>
    <n v="1465498800"/>
    <n v="1462481718"/>
    <b v="0"/>
    <n v="80"/>
    <b v="1"/>
    <s v="food/small batch"/>
    <n v="68.86"/>
    <x v="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D"/>
    <n v="1458742685"/>
    <n v="1454858285"/>
    <b v="0"/>
    <n v="282"/>
    <b v="1"/>
    <s v="food/small batch"/>
    <n v="108.78"/>
    <x v="0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D"/>
    <n v="1483417020"/>
    <n v="1480480167"/>
    <b v="0"/>
    <n v="68"/>
    <b v="1"/>
    <s v="food/small batch"/>
    <n v="125.99"/>
    <x v="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D"/>
    <n v="1317438000"/>
    <n v="1314577097"/>
    <b v="0"/>
    <n v="86"/>
    <b v="1"/>
    <s v="music/indie rock"/>
    <n v="90.52"/>
    <x v="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D"/>
    <n v="1342672096"/>
    <n v="1340944096"/>
    <b v="0"/>
    <n v="115"/>
    <b v="1"/>
    <s v="music/indie rock"/>
    <n v="28.88"/>
    <x v="0"/>
    <x v="4"/>
    <s v="indie rock"/>
  </r>
  <r>
    <n v="2463"/>
    <s v="Emma Ate the Lion &quot;Songs Two Count Too&quot;"/>
    <s v="Emma Ate The Lion's debut full length album"/>
    <n v="2000"/>
    <n v="2325"/>
    <n v="116"/>
    <x v="0"/>
    <s v="USD"/>
    <n v="1366138800"/>
    <n v="1362710425"/>
    <b v="0"/>
    <n v="75"/>
    <b v="1"/>
    <s v="music/indie rock"/>
    <n v="31"/>
    <x v="0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5"/>
    <s v="CAD"/>
    <n v="1443641340"/>
    <n v="1441143397"/>
    <b v="0"/>
    <n v="43"/>
    <b v="1"/>
    <s v="music/indie rock"/>
    <n v="51.67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s v="USD"/>
    <n v="1348420548"/>
    <n v="1345828548"/>
    <b v="0"/>
    <n v="48"/>
    <b v="1"/>
    <s v="music/indie rock"/>
    <n v="26.27"/>
    <x v="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D"/>
    <n v="1368066453"/>
    <n v="1365474453"/>
    <b v="0"/>
    <n v="52"/>
    <b v="1"/>
    <s v="music/indie rock"/>
    <n v="48.08"/>
    <x v="0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s v="USD"/>
    <n v="1336669200"/>
    <n v="1335473931"/>
    <b v="0"/>
    <n v="43"/>
    <b v="1"/>
    <s v="music/indie rock"/>
    <n v="27.56"/>
    <x v="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D"/>
    <n v="1351400400"/>
    <n v="1348285321"/>
    <b v="0"/>
    <n v="58"/>
    <b v="1"/>
    <s v="music/indie rock"/>
    <n v="36.97"/>
    <x v="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D"/>
    <n v="1297160329"/>
    <n v="1295000329"/>
    <b v="0"/>
    <n v="47"/>
    <b v="1"/>
    <s v="music/indie rock"/>
    <n v="29.02"/>
    <x v="0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D"/>
    <n v="1337824055"/>
    <n v="1335232055"/>
    <b v="0"/>
    <n v="36"/>
    <b v="1"/>
    <s v="music/indie rock"/>
    <n v="28.66"/>
    <x v="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D"/>
    <n v="1327535392"/>
    <n v="1324079392"/>
    <b v="0"/>
    <n v="17"/>
    <b v="1"/>
    <s v="music/indie rock"/>
    <n v="37.65"/>
    <x v="0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D"/>
    <n v="1283562180"/>
    <n v="1277433980"/>
    <b v="0"/>
    <n v="104"/>
    <b v="1"/>
    <s v="music/indie rock"/>
    <n v="97.9"/>
    <x v="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D"/>
    <n v="1352573869"/>
    <n v="1349978269"/>
    <b v="0"/>
    <n v="47"/>
    <b v="1"/>
    <s v="music/indie rock"/>
    <n v="42.55"/>
    <x v="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D"/>
    <n v="1286756176"/>
    <n v="1282868176"/>
    <b v="0"/>
    <n v="38"/>
    <b v="1"/>
    <s v="music/indie rock"/>
    <n v="131.58000000000001"/>
    <x v="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D"/>
    <n v="1278799200"/>
    <n v="1273647255"/>
    <b v="0"/>
    <n v="81"/>
    <b v="1"/>
    <s v="music/indie rock"/>
    <n v="32.32"/>
    <x v="0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s v="USD"/>
    <n v="1415004770"/>
    <n v="1412149970"/>
    <b v="0"/>
    <n v="55"/>
    <b v="1"/>
    <s v="music/indie rock"/>
    <n v="61.1"/>
    <x v="0"/>
    <x v="4"/>
    <s v="indie rock"/>
  </r>
  <r>
    <n v="2477"/>
    <s v="Debut Album"/>
    <s v="Releasing my first album in August, and I need your help in order to get it done!"/>
    <n v="750"/>
    <n v="1285"/>
    <n v="171"/>
    <x v="0"/>
    <s v="USD"/>
    <n v="1344789345"/>
    <n v="1340901345"/>
    <b v="0"/>
    <n v="41"/>
    <b v="1"/>
    <s v="music/indie rock"/>
    <n v="31.34"/>
    <x v="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D"/>
    <n v="1358117313"/>
    <n v="1355525313"/>
    <b v="0"/>
    <n v="79"/>
    <b v="1"/>
    <s v="music/indie rock"/>
    <n v="129.11000000000001"/>
    <x v="0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s v="USD"/>
    <n v="1343440800"/>
    <n v="1342545994"/>
    <b v="0"/>
    <n v="16"/>
    <b v="1"/>
    <s v="music/indie rock"/>
    <n v="25.02"/>
    <x v="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D"/>
    <n v="1444516084"/>
    <n v="1439332084"/>
    <b v="0"/>
    <n v="8"/>
    <b v="1"/>
    <s v="music/indie rock"/>
    <n v="25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D"/>
    <n v="1335799808"/>
    <n v="1333207808"/>
    <b v="0"/>
    <n v="95"/>
    <b v="1"/>
    <s v="music/indie rock"/>
    <n v="47.54"/>
    <x v="0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D"/>
    <n v="1312224383"/>
    <n v="1308336383"/>
    <b v="0"/>
    <n v="25"/>
    <b v="1"/>
    <s v="music/indie rock"/>
    <n v="40.04"/>
    <x v="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D"/>
    <n v="1335891603"/>
    <n v="1330711203"/>
    <b v="0"/>
    <n v="19"/>
    <b v="1"/>
    <s v="music/indie rock"/>
    <n v="65.84"/>
    <x v="0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D"/>
    <n v="1316124003"/>
    <n v="1313532003"/>
    <b v="0"/>
    <n v="90"/>
    <b v="1"/>
    <s v="music/indie rock"/>
    <n v="46.4"/>
    <x v="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D"/>
    <n v="1318463879"/>
    <n v="1315439879"/>
    <b v="0"/>
    <n v="41"/>
    <b v="1"/>
    <s v="music/indie rock"/>
    <n v="50.37"/>
    <x v="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D"/>
    <n v="1335113976"/>
    <n v="1332521976"/>
    <b v="0"/>
    <n v="30"/>
    <b v="1"/>
    <s v="music/indie rock"/>
    <n v="26.57"/>
    <x v="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D"/>
    <n v="1338083997"/>
    <n v="1335491997"/>
    <b v="0"/>
    <n v="38"/>
    <b v="1"/>
    <s v="music/indie rock"/>
    <n v="39.49"/>
    <x v="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D"/>
    <n v="1321459908"/>
    <n v="1318864308"/>
    <b v="0"/>
    <n v="65"/>
    <b v="1"/>
    <s v="music/indie rock"/>
    <n v="49.25"/>
    <x v="0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D"/>
    <n v="1368117239"/>
    <n v="1365525239"/>
    <b v="0"/>
    <n v="75"/>
    <b v="1"/>
    <s v="music/indie rock"/>
    <n v="62.38"/>
    <x v="0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D"/>
    <n v="1340429276"/>
    <n v="1335245276"/>
    <b v="0"/>
    <n v="16"/>
    <b v="1"/>
    <s v="music/indie rock"/>
    <n v="37.94"/>
    <x v="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D"/>
    <n v="1295142660"/>
    <n v="1293739714"/>
    <b v="0"/>
    <n v="10"/>
    <b v="1"/>
    <s v="music/indie rock"/>
    <n v="51.6"/>
    <x v="0"/>
    <x v="4"/>
    <s v="indie rock"/>
  </r>
  <r>
    <n v="2492"/>
    <s v="SUPER NICE EP 2012"/>
    <s v="We're a band from Hawaii trying to produce our first EP and we need help!"/>
    <n v="600"/>
    <n v="750"/>
    <n v="125"/>
    <x v="0"/>
    <s v="USD"/>
    <n v="1339840740"/>
    <n v="1335397188"/>
    <b v="0"/>
    <n v="27"/>
    <b v="1"/>
    <s v="music/indie rock"/>
    <n v="27.78"/>
    <x v="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D"/>
    <n v="1367208140"/>
    <n v="1363320140"/>
    <b v="0"/>
    <n v="259"/>
    <b v="1"/>
    <s v="music/indie rock"/>
    <n v="99.38"/>
    <x v="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D"/>
    <n v="1337786944"/>
    <n v="1335194944"/>
    <b v="0"/>
    <n v="39"/>
    <b v="1"/>
    <s v="music/indie rock"/>
    <n v="38.85"/>
    <x v="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D"/>
    <n v="1339022575"/>
    <n v="1336430575"/>
    <b v="0"/>
    <n v="42"/>
    <b v="1"/>
    <s v="music/indie rock"/>
    <n v="45.55"/>
    <x v="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D"/>
    <n v="1364597692"/>
    <n v="1361577292"/>
    <b v="0"/>
    <n v="10"/>
    <b v="1"/>
    <s v="music/indie rock"/>
    <n v="600"/>
    <x v="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D"/>
    <n v="1312578338"/>
    <n v="1309986338"/>
    <b v="0"/>
    <n v="56"/>
    <b v="1"/>
    <s v="music/indie rock"/>
    <n v="80.55"/>
    <x v="0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D"/>
    <n v="1422400387"/>
    <n v="1421190787"/>
    <b v="0"/>
    <n v="20"/>
    <b v="1"/>
    <s v="music/indie rock"/>
    <n v="52.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D"/>
    <n v="1356976800"/>
    <n v="1352820837"/>
    <b v="0"/>
    <n v="170"/>
    <b v="1"/>
    <s v="music/indie rock"/>
    <n v="47.68"/>
    <x v="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D"/>
    <n v="1340476375"/>
    <n v="1337884375"/>
    <b v="0"/>
    <n v="29"/>
    <b v="1"/>
    <s v="music/indie rock"/>
    <n v="23.45"/>
    <x v="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5"/>
    <s v="CAD"/>
    <n v="1443379104"/>
    <n v="1440787104"/>
    <b v="0"/>
    <n v="7"/>
    <b v="0"/>
    <s v="food/restaurants"/>
    <n v="40.14"/>
    <x v="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s v="USD"/>
    <n v="1411328918"/>
    <n v="1407440918"/>
    <b v="0"/>
    <n v="5"/>
    <b v="0"/>
    <s v="food/restaurants"/>
    <n v="17.2"/>
    <x v="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s v="USD"/>
    <n v="1465333560"/>
    <n v="1462743308"/>
    <b v="0"/>
    <n v="0"/>
    <b v="0"/>
    <s v="food/restaurants"/>
    <s v="N/A"/>
    <x v="2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0"/>
    <s v="USD"/>
    <n v="1416014534"/>
    <n v="1413418934"/>
    <b v="0"/>
    <n v="0"/>
    <b v="0"/>
    <s v="food/restaurants"/>
    <s v="N/A"/>
    <x v="2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0"/>
    <s v="USD"/>
    <n v="1426292416"/>
    <n v="1423704016"/>
    <b v="0"/>
    <n v="0"/>
    <b v="0"/>
    <s v="food/restaurants"/>
    <s v="N/A"/>
    <x v="2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P"/>
    <n v="1443906000"/>
    <n v="1441955269"/>
    <b v="0"/>
    <n v="2"/>
    <b v="0"/>
    <s v="food/restaurants"/>
    <n v="15"/>
    <x v="2"/>
    <x v="7"/>
    <s v="restaurants"/>
  </r>
  <r>
    <n v="2507"/>
    <s v="Help Cafe Talavera get a New Kitchen!"/>
    <s v="Unique dishes for a unique city!."/>
    <n v="42850"/>
    <n v="0"/>
    <n v="0"/>
    <x v="0"/>
    <s v="USD"/>
    <n v="1431308704"/>
    <n v="1428716704"/>
    <b v="0"/>
    <n v="0"/>
    <b v="0"/>
    <s v="food/restaurants"/>
    <s v="N/A"/>
    <x v="2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s v="USD"/>
    <n v="1408056634"/>
    <n v="1405464634"/>
    <b v="0"/>
    <n v="0"/>
    <b v="0"/>
    <s v="food/restaurants"/>
    <s v="N/A"/>
    <x v="2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P"/>
    <n v="1429554349"/>
    <n v="1424719549"/>
    <b v="0"/>
    <n v="28"/>
    <b v="0"/>
    <s v="food/restaurants"/>
    <n v="35.71"/>
    <x v="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s v="USD"/>
    <n v="1431647772"/>
    <n v="1426463772"/>
    <b v="0"/>
    <n v="2"/>
    <b v="0"/>
    <s v="food/restaurants"/>
    <n v="37.5"/>
    <x v="2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1"/>
    <s v="GBP"/>
    <n v="1454323413"/>
    <n v="1451731413"/>
    <b v="0"/>
    <n v="0"/>
    <b v="0"/>
    <s v="food/restaurants"/>
    <s v="N/A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0"/>
    <s v="USD"/>
    <n v="1418504561"/>
    <n v="1417208561"/>
    <b v="0"/>
    <n v="0"/>
    <b v="0"/>
    <s v="food/restaurants"/>
    <s v="N/A"/>
    <x v="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2"/>
    <s v="EUR"/>
    <n v="1488067789"/>
    <n v="1482883789"/>
    <b v="0"/>
    <n v="0"/>
    <b v="0"/>
    <s v="food/restaurants"/>
    <s v="N/A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s v="USD"/>
    <n v="1408526477"/>
    <n v="1407057677"/>
    <b v="0"/>
    <n v="4"/>
    <b v="0"/>
    <s v="food/restaurants"/>
    <n v="52.5"/>
    <x v="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s v="USD"/>
    <n v="1424635753"/>
    <n v="1422043753"/>
    <b v="0"/>
    <n v="12"/>
    <b v="0"/>
    <s v="food/restaurants"/>
    <n v="77.5"/>
    <x v="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0"/>
    <s v="USD"/>
    <n v="1417279252"/>
    <n v="1414683652"/>
    <b v="0"/>
    <n v="0"/>
    <b v="0"/>
    <s v="food/restaurants"/>
    <s v="N/A"/>
    <x v="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5"/>
    <s v="CAD"/>
    <n v="1426788930"/>
    <n v="1424200530"/>
    <b v="0"/>
    <n v="33"/>
    <b v="0"/>
    <s v="food/restaurants"/>
    <n v="53.55"/>
    <x v="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s v="USD"/>
    <n v="1415899228"/>
    <n v="1413303628"/>
    <b v="0"/>
    <n v="0"/>
    <b v="0"/>
    <s v="food/restaurants"/>
    <s v="N/A"/>
    <x v="2"/>
    <x v="7"/>
    <s v="restaurants"/>
  </r>
  <r>
    <n v="2519"/>
    <s v="Kelli's Kitchen"/>
    <s v="Better than your mom's, better than Cracker Barrel, only at Kelli's Kitchen (all from scratch)."/>
    <n v="150000"/>
    <n v="65"/>
    <n v="0"/>
    <x v="0"/>
    <s v="USD"/>
    <n v="1405741404"/>
    <n v="1403149404"/>
    <b v="0"/>
    <n v="4"/>
    <b v="0"/>
    <s v="food/restaurants"/>
    <n v="16.25"/>
    <x v="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s v="USD"/>
    <n v="1476559260"/>
    <n v="1472567085"/>
    <b v="0"/>
    <n v="0"/>
    <b v="0"/>
    <s v="food/restaurants"/>
    <s v="N/A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D"/>
    <n v="1444778021"/>
    <n v="1442963621"/>
    <b v="0"/>
    <n v="132"/>
    <b v="1"/>
    <s v="music/classical music"/>
    <n v="103.68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D"/>
    <n v="1461336720"/>
    <n v="1459431960"/>
    <b v="0"/>
    <n v="27"/>
    <b v="1"/>
    <s v="music/classical music"/>
    <n v="185.19"/>
    <x v="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D"/>
    <n v="1416270292"/>
    <n v="1413674692"/>
    <b v="0"/>
    <n v="26"/>
    <b v="1"/>
    <s v="music/classical music"/>
    <n v="54.15"/>
    <x v="0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s v="USD"/>
    <n v="1419136200"/>
    <n v="1416338557"/>
    <b v="0"/>
    <n v="43"/>
    <b v="1"/>
    <s v="music/classical music"/>
    <n v="177.21"/>
    <x v="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D"/>
    <n v="1340914571"/>
    <n v="1338322571"/>
    <b v="0"/>
    <n v="80"/>
    <b v="1"/>
    <s v="music/classical music"/>
    <n v="100.33"/>
    <x v="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D"/>
    <n v="1418014740"/>
    <n v="1415585474"/>
    <b v="0"/>
    <n v="33"/>
    <b v="1"/>
    <s v="music/classical music"/>
    <n v="136.91"/>
    <x v="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D"/>
    <n v="1382068740"/>
    <n v="1380477691"/>
    <b v="0"/>
    <n v="71"/>
    <b v="1"/>
    <s v="music/classical music"/>
    <n v="57.54"/>
    <x v="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s v="GBP"/>
    <n v="1440068400"/>
    <n v="1438459303"/>
    <b v="0"/>
    <n v="81"/>
    <b v="1"/>
    <s v="music/classical music"/>
    <n v="52.96"/>
    <x v="0"/>
    <x v="4"/>
    <s v="classical music"/>
  </r>
  <r>
    <n v="2529"/>
    <s v="UrbanArias is DC's Contemporary Opera Company"/>
    <s v="Opera. Short. New."/>
    <n v="6000"/>
    <n v="6257"/>
    <n v="104"/>
    <x v="0"/>
    <s v="USD"/>
    <n v="1332636975"/>
    <n v="1328752575"/>
    <b v="0"/>
    <n v="76"/>
    <b v="1"/>
    <s v="music/classical music"/>
    <n v="82.33"/>
    <x v="0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D"/>
    <n v="1429505400"/>
    <n v="1426711505"/>
    <b v="0"/>
    <n v="48"/>
    <b v="1"/>
    <s v="music/classical music"/>
    <n v="135.41999999999999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D"/>
    <n v="1439611140"/>
    <n v="1437668354"/>
    <b v="0"/>
    <n v="61"/>
    <b v="1"/>
    <s v="music/classical music"/>
    <n v="74.069999999999993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D"/>
    <n v="1345148566"/>
    <n v="1342556566"/>
    <b v="0"/>
    <n v="60"/>
    <b v="1"/>
    <s v="music/classical music"/>
    <n v="84.08"/>
    <x v="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D"/>
    <n v="1362160868"/>
    <n v="1359568911"/>
    <b v="0"/>
    <n v="136"/>
    <b v="1"/>
    <s v="music/classical music"/>
    <n v="61.03"/>
    <x v="0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D"/>
    <n v="1262325600"/>
    <n v="1257871712"/>
    <b v="0"/>
    <n v="14"/>
    <b v="1"/>
    <s v="music/classical music"/>
    <n v="150"/>
    <x v="0"/>
    <x v="4"/>
    <s v="classical music"/>
  </r>
  <r>
    <n v="2535"/>
    <s v="Mark Hayes Requiem Recording"/>
    <s v="Mark Hayes: Requiem Recording"/>
    <n v="20000"/>
    <n v="20755"/>
    <n v="104"/>
    <x v="0"/>
    <s v="USD"/>
    <n v="1417463945"/>
    <n v="1414781945"/>
    <b v="0"/>
    <n v="78"/>
    <b v="1"/>
    <s v="music/classical music"/>
    <n v="266.08999999999997"/>
    <x v="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D"/>
    <n v="1375151566"/>
    <n v="1373337166"/>
    <b v="0"/>
    <n v="4"/>
    <b v="1"/>
    <s v="music/classical music"/>
    <n v="7.25"/>
    <x v="0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D"/>
    <n v="1312212855"/>
    <n v="1307028855"/>
    <b v="0"/>
    <n v="11"/>
    <b v="1"/>
    <s v="music/classical music"/>
    <n v="100"/>
    <x v="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s v="USD"/>
    <n v="1361681940"/>
    <n v="1359029661"/>
    <b v="0"/>
    <n v="185"/>
    <b v="1"/>
    <s v="music/classical music"/>
    <n v="109.96"/>
    <x v="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D"/>
    <n v="1422913152"/>
    <n v="1417729152"/>
    <b v="0"/>
    <n v="59"/>
    <b v="1"/>
    <s v="music/classical music"/>
    <n v="169.92"/>
    <x v="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D"/>
    <n v="1319904721"/>
    <n v="1314720721"/>
    <b v="0"/>
    <n v="27"/>
    <b v="1"/>
    <s v="music/classical music"/>
    <n v="95.74"/>
    <x v="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s v="GBP"/>
    <n v="1380192418"/>
    <n v="1375008418"/>
    <b v="0"/>
    <n v="63"/>
    <b v="1"/>
    <s v="music/classical music"/>
    <n v="59.46"/>
    <x v="0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D"/>
    <n v="1380599940"/>
    <n v="1377252857"/>
    <b v="0"/>
    <n v="13"/>
    <b v="1"/>
    <s v="music/classical music"/>
    <n v="55.77"/>
    <x v="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D"/>
    <n v="1293937200"/>
    <n v="1291257298"/>
    <b v="0"/>
    <n v="13"/>
    <b v="1"/>
    <s v="music/classical music"/>
    <n v="30.08"/>
    <x v="0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s v="USD"/>
    <n v="1341750569"/>
    <n v="1339158569"/>
    <b v="0"/>
    <n v="57"/>
    <b v="1"/>
    <s v="music/classical music"/>
    <n v="88.44"/>
    <x v="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D"/>
    <n v="1424997000"/>
    <n v="1421983138"/>
    <b v="0"/>
    <n v="61"/>
    <b v="1"/>
    <s v="music/classical music"/>
    <n v="64.03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D"/>
    <n v="1380949200"/>
    <n v="1378586179"/>
    <b v="0"/>
    <n v="65"/>
    <b v="1"/>
    <s v="music/classical music"/>
    <n v="60.15"/>
    <x v="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D"/>
    <n v="1333560803"/>
    <n v="1330972403"/>
    <b v="0"/>
    <n v="134"/>
    <b v="1"/>
    <s v="music/classical music"/>
    <n v="49.19"/>
    <x v="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6"/>
    <s v="EUR"/>
    <n v="1475209620"/>
    <n v="1473087637"/>
    <b v="0"/>
    <n v="37"/>
    <b v="1"/>
    <s v="music/classical music"/>
    <n v="165.16"/>
    <x v="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s v="GBP"/>
    <n v="1370019600"/>
    <n v="1366999870"/>
    <b v="0"/>
    <n v="37"/>
    <b v="1"/>
    <s v="music/classical music"/>
    <n v="43.62"/>
    <x v="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D"/>
    <n v="1444276740"/>
    <n v="1439392406"/>
    <b v="0"/>
    <n v="150"/>
    <b v="1"/>
    <s v="music/classical music"/>
    <n v="43.7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D"/>
    <n v="1332362880"/>
    <n v="1329890585"/>
    <b v="0"/>
    <n v="56"/>
    <b v="1"/>
    <s v="music/classical music"/>
    <n v="67.42"/>
    <x v="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D"/>
    <n v="1488741981"/>
    <n v="1486149981"/>
    <b v="0"/>
    <n v="18"/>
    <b v="1"/>
    <s v="music/classical music"/>
    <n v="177.5"/>
    <x v="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D"/>
    <n v="1348202807"/>
    <n v="1343018807"/>
    <b v="0"/>
    <n v="60"/>
    <b v="1"/>
    <s v="music/classical music"/>
    <n v="38.880000000000003"/>
    <x v="0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D"/>
    <n v="1433131140"/>
    <n v="1430445163"/>
    <b v="0"/>
    <n v="67"/>
    <b v="1"/>
    <s v="music/classical music"/>
    <n v="54.99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D"/>
    <n v="1338219793"/>
    <n v="1335541393"/>
    <b v="0"/>
    <n v="35"/>
    <b v="1"/>
    <s v="music/classical music"/>
    <n v="61.34"/>
    <x v="0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D"/>
    <n v="1356392857"/>
    <n v="1352504857"/>
    <b v="0"/>
    <n v="34"/>
    <b v="1"/>
    <s v="music/classical music"/>
    <n v="23.12"/>
    <x v="0"/>
    <x v="4"/>
    <s v="classical music"/>
  </r>
  <r>
    <n v="2557"/>
    <s v="European Tour"/>
    <s v="Raising money for our concert tour of Switzerland and Germany in June/July 2014"/>
    <n v="900"/>
    <n v="1066"/>
    <n v="118"/>
    <x v="1"/>
    <s v="GBP"/>
    <n v="1400176386"/>
    <n v="1397584386"/>
    <b v="0"/>
    <n v="36"/>
    <b v="1"/>
    <s v="music/classical music"/>
    <n v="29.61"/>
    <x v="0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2"/>
    <s v="AUD"/>
    <n v="1430488740"/>
    <n v="1427747906"/>
    <b v="0"/>
    <n v="18"/>
    <b v="1"/>
    <s v="music/classical music"/>
    <n v="75.61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D"/>
    <n v="1321385820"/>
    <n v="1318539484"/>
    <b v="0"/>
    <n v="25"/>
    <b v="1"/>
    <s v="music/classical music"/>
    <n v="35.6"/>
    <x v="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s v="GBP"/>
    <n v="1425682174"/>
    <n v="1423090174"/>
    <b v="0"/>
    <n v="21"/>
    <b v="1"/>
    <s v="music/classical music"/>
    <n v="143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5"/>
    <s v="CAD"/>
    <n v="1444740089"/>
    <n v="1442148089"/>
    <b v="0"/>
    <n v="0"/>
    <b v="0"/>
    <s v="food/food trucks"/>
    <s v="N/A"/>
    <x v="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2"/>
    <s v="EUR"/>
    <n v="1476189339"/>
    <n v="1471005339"/>
    <b v="0"/>
    <n v="3"/>
    <b v="0"/>
    <s v="food/food trucks"/>
    <n v="25"/>
    <x v="1"/>
    <x v="7"/>
    <s v="food trucks"/>
  </r>
  <r>
    <n v="2563"/>
    <s v="Phoenix Pearl Boba Tea Truck (Canceled)"/>
    <s v="Michigan based bubble tea and specialty ice cream food truck"/>
    <n v="20000"/>
    <n v="0"/>
    <n v="0"/>
    <x v="0"/>
    <s v="USD"/>
    <n v="1438226451"/>
    <n v="1433042451"/>
    <b v="0"/>
    <n v="0"/>
    <b v="0"/>
    <s v="food/food trucks"/>
    <s v="N/A"/>
    <x v="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5"/>
    <s v="CAD"/>
    <n v="1406854699"/>
    <n v="1404262699"/>
    <b v="0"/>
    <n v="0"/>
    <b v="0"/>
    <s v="food/food trucks"/>
    <s v="N/A"/>
    <x v="1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D"/>
    <n v="1462827000"/>
    <n v="1457710589"/>
    <b v="0"/>
    <n v="1"/>
    <b v="0"/>
    <s v="food/food trucks"/>
    <n v="100"/>
    <x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D"/>
    <n v="1408663948"/>
    <n v="1406071948"/>
    <b v="0"/>
    <n v="0"/>
    <b v="0"/>
    <s v="food/food trucks"/>
    <s v="N/A"/>
    <x v="1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D"/>
    <n v="1429823138"/>
    <n v="1427231138"/>
    <b v="0"/>
    <n v="2"/>
    <b v="0"/>
    <s v="food/food trucks"/>
    <n v="60"/>
    <x v="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P"/>
    <n v="1472745594"/>
    <n v="1470153594"/>
    <b v="0"/>
    <n v="1"/>
    <b v="0"/>
    <s v="food/food trucks"/>
    <n v="50"/>
    <x v="1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D"/>
    <n v="1442457112"/>
    <n v="1439865112"/>
    <b v="0"/>
    <n v="2"/>
    <b v="0"/>
    <s v="food/food trucks"/>
    <n v="72.5"/>
    <x v="1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D"/>
    <n v="1486590035"/>
    <n v="1483998035"/>
    <b v="0"/>
    <n v="2"/>
    <b v="0"/>
    <s v="food/food trucks"/>
    <n v="29.5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s v="AUD"/>
    <n v="1463645521"/>
    <n v="1458461521"/>
    <b v="0"/>
    <n v="4"/>
    <b v="0"/>
    <s v="food/food trucks"/>
    <n v="62.5"/>
    <x v="1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0"/>
    <s v="USD"/>
    <n v="1428893517"/>
    <n v="1426301517"/>
    <b v="0"/>
    <n v="0"/>
    <b v="0"/>
    <s v="food/food trucks"/>
    <s v="N/A"/>
    <x v="1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D"/>
    <n v="1408803149"/>
    <n v="1404915149"/>
    <b v="0"/>
    <n v="0"/>
    <b v="0"/>
    <s v="food/food trucks"/>
    <s v="N/A"/>
    <x v="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D"/>
    <n v="1463600945"/>
    <n v="1461786545"/>
    <b v="0"/>
    <n v="0"/>
    <b v="0"/>
    <s v="food/food trucks"/>
    <s v="N/A"/>
    <x v="1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D"/>
    <n v="1421030194"/>
    <n v="1418438194"/>
    <b v="0"/>
    <n v="0"/>
    <b v="0"/>
    <s v="food/food trucks"/>
    <s v="N/A"/>
    <x v="1"/>
    <x v="7"/>
    <s v="food trucks"/>
  </r>
  <r>
    <n v="2576"/>
    <s v="2 Go Fast Food (Canceled)"/>
    <s v="A New Twist with an American and Philippine fast food Mobile Trailer."/>
    <n v="10000"/>
    <n v="0"/>
    <n v="0"/>
    <x v="0"/>
    <s v="USD"/>
    <n v="1428707647"/>
    <n v="1424823247"/>
    <b v="0"/>
    <n v="0"/>
    <b v="0"/>
    <s v="food/food trucks"/>
    <s v="N/A"/>
    <x v="1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D"/>
    <n v="1407181297"/>
    <n v="1405021297"/>
    <b v="0"/>
    <n v="0"/>
    <b v="0"/>
    <s v="food/food trucks"/>
    <s v="N/A"/>
    <x v="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D"/>
    <n v="1444410000"/>
    <n v="1440203579"/>
    <b v="0"/>
    <n v="0"/>
    <b v="0"/>
    <s v="food/food trucks"/>
    <s v="N/A"/>
    <x v="1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D"/>
    <n v="1410810903"/>
    <n v="1405626903"/>
    <b v="0"/>
    <n v="12"/>
    <b v="0"/>
    <s v="food/food trucks"/>
    <n v="23.08"/>
    <x v="1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D"/>
    <n v="1431745200"/>
    <n v="1429170603"/>
    <b v="0"/>
    <n v="2"/>
    <b v="0"/>
    <s v="food/food trucks"/>
    <n v="25.5"/>
    <x v="1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0"/>
    <s v="USD"/>
    <n v="1447689898"/>
    <n v="1445094298"/>
    <b v="0"/>
    <n v="11"/>
    <b v="0"/>
    <s v="food/food trucks"/>
    <n v="48.18"/>
    <x v="2"/>
    <x v="7"/>
    <s v="food trucks"/>
  </r>
  <r>
    <n v="2582"/>
    <s v="Drunken Wings"/>
    <s v="The place where chicken meets liquor for the first time!"/>
    <n v="90000"/>
    <n v="1"/>
    <n v="0"/>
    <x v="0"/>
    <s v="USD"/>
    <n v="1477784634"/>
    <n v="1475192634"/>
    <b v="0"/>
    <n v="1"/>
    <b v="0"/>
    <s v="food/food trucks"/>
    <n v="1"/>
    <x v="2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0"/>
    <s v="USD"/>
    <n v="1426526880"/>
    <n v="1421346480"/>
    <b v="0"/>
    <n v="5"/>
    <b v="0"/>
    <s v="food/food trucks"/>
    <n v="1"/>
    <x v="2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0"/>
    <s v="USD"/>
    <n v="1434341369"/>
    <n v="1431749369"/>
    <b v="0"/>
    <n v="0"/>
    <b v="0"/>
    <s v="food/food trucks"/>
    <s v="N/A"/>
    <x v="2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s v="USD"/>
    <n v="1404601632"/>
    <n v="1402009632"/>
    <b v="0"/>
    <n v="1"/>
    <b v="0"/>
    <s v="food/food trucks"/>
    <n v="50"/>
    <x v="2"/>
    <x v="7"/>
    <s v="food trucks"/>
  </r>
  <r>
    <n v="2586"/>
    <s v="Inspire Healthy Eating"/>
    <s v="I would like to bring fresh salad and food to the streets of London at a reasonable price."/>
    <n v="3000"/>
    <n v="5"/>
    <n v="0"/>
    <x v="1"/>
    <s v="GBP"/>
    <n v="1451030136"/>
    <n v="1448438136"/>
    <b v="0"/>
    <n v="1"/>
    <b v="0"/>
    <s v="food/food trucks"/>
    <n v="5"/>
    <x v="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s v="USD"/>
    <n v="1451491953"/>
    <n v="1448899953"/>
    <b v="0"/>
    <n v="6"/>
    <b v="0"/>
    <s v="food/food trucks"/>
    <n v="202.83"/>
    <x v="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s v="USD"/>
    <n v="1427807640"/>
    <n v="1423325626"/>
    <b v="0"/>
    <n v="8"/>
    <b v="0"/>
    <s v="food/food trucks"/>
    <n v="29.13"/>
    <x v="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8"/>
    <s v="DKK"/>
    <n v="1458733927"/>
    <n v="1456145527"/>
    <b v="0"/>
    <n v="1"/>
    <b v="0"/>
    <s v="food/food trucks"/>
    <n v="5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D"/>
    <n v="1453817297"/>
    <n v="1453212497"/>
    <b v="0"/>
    <n v="0"/>
    <b v="0"/>
    <s v="food/food trucks"/>
    <s v="N/A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0"/>
    <s v="USD"/>
    <n v="1457901924"/>
    <n v="1452721524"/>
    <b v="0"/>
    <n v="2"/>
    <b v="0"/>
    <s v="food/food trucks"/>
    <n v="13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s v="USD"/>
    <n v="1412536421"/>
    <n v="1409944421"/>
    <b v="0"/>
    <n v="1"/>
    <b v="0"/>
    <s v="food/food trucks"/>
    <n v="50"/>
    <x v="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s v="USD"/>
    <n v="1429993026"/>
    <n v="1427401026"/>
    <b v="0"/>
    <n v="0"/>
    <b v="0"/>
    <s v="food/food trucks"/>
    <s v="N/A"/>
    <x v="2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s v="USD"/>
    <n v="1407453228"/>
    <n v="1404861228"/>
    <b v="0"/>
    <n v="1"/>
    <b v="0"/>
    <s v="food/food trucks"/>
    <n v="1"/>
    <x v="2"/>
    <x v="7"/>
    <s v="food trucks"/>
  </r>
  <r>
    <n v="2595"/>
    <s v="Food Truck for Little Fox Bakery"/>
    <s v="Looking to put the best baked goods in Bowling Green on wheels"/>
    <n v="15000"/>
    <n v="1825"/>
    <n v="12"/>
    <x v="0"/>
    <s v="USD"/>
    <n v="1487915500"/>
    <n v="1485323500"/>
    <b v="0"/>
    <n v="19"/>
    <b v="0"/>
    <s v="food/food trucks"/>
    <n v="96.05"/>
    <x v="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5"/>
    <s v="CAD"/>
    <n v="1407427009"/>
    <n v="1404835009"/>
    <b v="0"/>
    <n v="27"/>
    <b v="0"/>
    <s v="food/food trucks"/>
    <n v="305.77999999999997"/>
    <x v="2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P"/>
    <n v="1466323917"/>
    <n v="1463731917"/>
    <b v="0"/>
    <n v="7"/>
    <b v="0"/>
    <s v="food/food trucks"/>
    <n v="12.14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s v="USD"/>
    <n v="1443039001"/>
    <n v="1440447001"/>
    <b v="0"/>
    <n v="14"/>
    <b v="0"/>
    <s v="food/food trucks"/>
    <n v="83.57"/>
    <x v="2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0"/>
    <s v="USD"/>
    <n v="1407089147"/>
    <n v="1403201147"/>
    <b v="0"/>
    <n v="5"/>
    <b v="0"/>
    <s v="food/food trucks"/>
    <n v="18"/>
    <x v="2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0"/>
    <s v="USD"/>
    <n v="1458938200"/>
    <n v="1453757800"/>
    <b v="0"/>
    <n v="30"/>
    <b v="0"/>
    <s v="food/food trucks"/>
    <n v="115.53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D"/>
    <n v="1347508740"/>
    <n v="1346276349"/>
    <b v="1"/>
    <n v="151"/>
    <b v="1"/>
    <s v="technology/space exploration"/>
    <n v="21.9"/>
    <x v="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D"/>
    <n v="1415827200"/>
    <n v="1412358968"/>
    <b v="1"/>
    <n v="489"/>
    <b v="1"/>
    <s v="technology/space exploration"/>
    <n v="80.02"/>
    <x v="0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s v="USD"/>
    <n v="1387835654"/>
    <n v="1386626054"/>
    <b v="1"/>
    <n v="50"/>
    <b v="1"/>
    <s v="technology/space exploration"/>
    <n v="35.520000000000003"/>
    <x v="0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D"/>
    <n v="1335662023"/>
    <n v="1333070023"/>
    <b v="1"/>
    <n v="321"/>
    <b v="1"/>
    <s v="technology/space exploration"/>
    <n v="64.930000000000007"/>
    <x v="0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D"/>
    <n v="1466168390"/>
    <n v="1463576390"/>
    <b v="1"/>
    <n v="1762"/>
    <b v="1"/>
    <s v="technology/space exploration"/>
    <n v="60.97"/>
    <x v="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D"/>
    <n v="1398791182"/>
    <n v="1396026382"/>
    <b v="1"/>
    <n v="385"/>
    <b v="1"/>
    <s v="technology/space exploration"/>
    <n v="31.44"/>
    <x v="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D"/>
    <n v="1439344800"/>
    <n v="1435611572"/>
    <b v="1"/>
    <n v="398"/>
    <b v="1"/>
    <s v="technology/space exploration"/>
    <n v="81.95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D"/>
    <n v="1489536000"/>
    <n v="1485976468"/>
    <b v="1"/>
    <n v="304"/>
    <b v="1"/>
    <s v="technology/space exploration"/>
    <n v="58.93"/>
    <x v="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D"/>
    <n v="1342330951"/>
    <n v="1339738951"/>
    <b v="1"/>
    <n v="676"/>
    <b v="1"/>
    <s v="technology/space exploration"/>
    <n v="157.29"/>
    <x v="0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s v="USD"/>
    <n v="1471849140"/>
    <n v="1468444125"/>
    <b v="1"/>
    <n v="577"/>
    <b v="1"/>
    <s v="technology/space exploration"/>
    <n v="55.76"/>
    <x v="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2"/>
    <s v="EUR"/>
    <n v="1483397940"/>
    <n v="1480493014"/>
    <b v="1"/>
    <n v="3663"/>
    <b v="1"/>
    <s v="technology/space exploration"/>
    <n v="83.8"/>
    <x v="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D"/>
    <n v="1420773970"/>
    <n v="1418095570"/>
    <b v="1"/>
    <n v="294"/>
    <b v="1"/>
    <s v="technology/space exploration"/>
    <n v="58.42"/>
    <x v="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D"/>
    <n v="1348256294"/>
    <n v="1345664294"/>
    <b v="1"/>
    <n v="28"/>
    <b v="1"/>
    <s v="technology/space exploration"/>
    <n v="270.57"/>
    <x v="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D"/>
    <n v="1398834000"/>
    <n v="1396371612"/>
    <b v="1"/>
    <n v="100"/>
    <b v="1"/>
    <s v="technology/space exploration"/>
    <n v="107.1"/>
    <x v="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s v="GBP"/>
    <n v="1462017600"/>
    <n v="1458820564"/>
    <b v="0"/>
    <n v="72"/>
    <b v="1"/>
    <s v="technology/space exploration"/>
    <n v="47.18"/>
    <x v="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D"/>
    <n v="1440546729"/>
    <n v="1437954729"/>
    <b v="1"/>
    <n v="238"/>
    <b v="1"/>
    <s v="technology/space exploration"/>
    <n v="120.31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D"/>
    <n v="1413838751"/>
    <n v="1411246751"/>
    <b v="1"/>
    <n v="159"/>
    <b v="1"/>
    <s v="technology/space exploration"/>
    <n v="27.6"/>
    <x v="0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s v="USD"/>
    <n v="1449000061"/>
    <n v="1443812461"/>
    <b v="1"/>
    <n v="77"/>
    <b v="1"/>
    <s v="technology/space exploration"/>
    <n v="205.3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D"/>
    <n v="1445598000"/>
    <n v="1443302004"/>
    <b v="1"/>
    <n v="53"/>
    <b v="1"/>
    <s v="technology/space exploration"/>
    <n v="35.549999999999997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s v="AUD"/>
    <n v="1444525200"/>
    <n v="1441339242"/>
    <b v="1"/>
    <n v="1251"/>
    <b v="1"/>
    <s v="technology/space exploration"/>
    <n v="74.64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D"/>
    <n v="1432230988"/>
    <n v="1429638988"/>
    <b v="1"/>
    <n v="465"/>
    <b v="1"/>
    <s v="technology/space exploration"/>
    <n v="47.06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3"/>
    <s v="EUR"/>
    <n v="1483120216"/>
    <n v="1479232216"/>
    <b v="0"/>
    <n v="74"/>
    <b v="1"/>
    <s v="technology/space exploration"/>
    <n v="26.59"/>
    <x v="0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D"/>
    <n v="1480658966"/>
    <n v="1479449366"/>
    <b v="0"/>
    <n v="62"/>
    <b v="1"/>
    <s v="technology/space exploration"/>
    <n v="36.770000000000003"/>
    <x v="0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D"/>
    <n v="1347530822"/>
    <n v="1345716422"/>
    <b v="0"/>
    <n v="3468"/>
    <b v="1"/>
    <s v="technology/space exploration"/>
    <n v="31.82"/>
    <x v="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2"/>
    <s v="EUR"/>
    <n v="1478723208"/>
    <n v="1476559608"/>
    <b v="0"/>
    <n v="52"/>
    <b v="1"/>
    <s v="technology/space exploration"/>
    <n v="27.58"/>
    <x v="0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D"/>
    <n v="1433343869"/>
    <n v="1430751869"/>
    <b v="0"/>
    <n v="50"/>
    <b v="1"/>
    <s v="technology/space exploration"/>
    <n v="5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D"/>
    <n v="1448571261"/>
    <n v="1445975661"/>
    <b v="0"/>
    <n v="45"/>
    <b v="1"/>
    <s v="technology/space exploration"/>
    <n v="21.56"/>
    <x v="0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s v="USD"/>
    <n v="1417389067"/>
    <n v="1415661067"/>
    <b v="0"/>
    <n v="21"/>
    <b v="1"/>
    <s v="technology/space exploration"/>
    <n v="44.1"/>
    <x v="0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1"/>
    <s v="GBP"/>
    <n v="1431608122"/>
    <n v="1429016122"/>
    <b v="0"/>
    <n v="100"/>
    <b v="1"/>
    <s v="technology/space exploration"/>
    <n v="63.87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s v="AUD"/>
    <n v="1467280800"/>
    <n v="1464921112"/>
    <b v="0"/>
    <n v="81"/>
    <b v="1"/>
    <s v="technology/space exploration"/>
    <n v="38.99"/>
    <x v="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D"/>
    <n v="1440907427"/>
    <n v="1438488227"/>
    <b v="0"/>
    <n v="286"/>
    <b v="1"/>
    <s v="technology/space exploration"/>
    <n v="80.19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s v="USD"/>
    <n v="1464485339"/>
    <n v="1462325339"/>
    <b v="0"/>
    <n v="42"/>
    <b v="1"/>
    <s v="technology/space exploration"/>
    <n v="34.9"/>
    <x v="0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s v="USD"/>
    <n v="1393542000"/>
    <n v="1390938332"/>
    <b v="0"/>
    <n v="199"/>
    <b v="1"/>
    <s v="technology/space exploration"/>
    <n v="89.1"/>
    <x v="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D"/>
    <n v="1475163921"/>
    <n v="1472571921"/>
    <b v="0"/>
    <n v="25"/>
    <b v="1"/>
    <s v="technology/space exploration"/>
    <n v="39.44"/>
    <x v="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5"/>
    <s v="CAD"/>
    <n v="1425937761"/>
    <n v="1422917361"/>
    <b v="0"/>
    <n v="84"/>
    <b v="1"/>
    <s v="technology/space exploration"/>
    <n v="136.9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D"/>
    <n v="1476579600"/>
    <n v="1474641914"/>
    <b v="0"/>
    <n v="50"/>
    <b v="1"/>
    <s v="technology/space exploration"/>
    <n v="37.46"/>
    <x v="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s v="USD"/>
    <n v="1476277875"/>
    <n v="1474895475"/>
    <b v="0"/>
    <n v="26"/>
    <b v="1"/>
    <s v="technology/space exploration"/>
    <n v="31.96"/>
    <x v="0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D"/>
    <n v="1421358895"/>
    <n v="1418766895"/>
    <b v="0"/>
    <n v="14"/>
    <b v="1"/>
    <s v="technology/space exploration"/>
    <n v="25.21"/>
    <x v="0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s v="GBP"/>
    <n v="1424378748"/>
    <n v="1421786748"/>
    <b v="0"/>
    <n v="49"/>
    <b v="1"/>
    <s v="technology/space exploration"/>
    <n v="10.03999999999999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D"/>
    <n v="1433735474"/>
    <n v="1428551474"/>
    <b v="0"/>
    <n v="69"/>
    <b v="1"/>
    <s v="technology/space exploration"/>
    <n v="45.94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0"/>
    <s v="USD"/>
    <n v="1410811740"/>
    <n v="1409341863"/>
    <b v="0"/>
    <n v="1"/>
    <b v="0"/>
    <s v="technology/space exploration"/>
    <n v="15"/>
    <x v="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2"/>
    <s v="EUR"/>
    <n v="1468565820"/>
    <n v="1465970108"/>
    <b v="0"/>
    <n v="0"/>
    <b v="0"/>
    <s v="technology/space exploration"/>
    <s v="N/A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D"/>
    <n v="1482307140"/>
    <n v="1479218315"/>
    <b v="1"/>
    <n v="1501"/>
    <b v="0"/>
    <s v="technology/space exploration"/>
    <n v="223.58"/>
    <x v="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D"/>
    <n v="1489172435"/>
    <n v="1486580435"/>
    <b v="1"/>
    <n v="52"/>
    <b v="0"/>
    <s v="technology/space exploration"/>
    <n v="39.479999999999997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s v="AUD"/>
    <n v="1415481203"/>
    <n v="1412885603"/>
    <b v="1"/>
    <n v="23"/>
    <b v="0"/>
    <s v="technology/space exploration"/>
    <n v="91.3"/>
    <x v="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D"/>
    <n v="1441783869"/>
    <n v="1439191869"/>
    <b v="1"/>
    <n v="535"/>
    <b v="0"/>
    <s v="technology/space exploration"/>
    <n v="78.67"/>
    <x v="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5"/>
    <s v="CAD"/>
    <n v="1439533019"/>
    <n v="1436941019"/>
    <b v="0"/>
    <n v="3"/>
    <b v="0"/>
    <s v="technology/space exploration"/>
    <n v="12"/>
    <x v="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D"/>
    <n v="1457543360"/>
    <n v="1454951360"/>
    <b v="0"/>
    <n v="6"/>
    <b v="0"/>
    <s v="technology/space exploration"/>
    <n v="17.670000000000002"/>
    <x v="1"/>
    <x v="2"/>
    <s v="space exploration"/>
  </r>
  <r>
    <n v="2649"/>
    <s v="The Mission - Please Check Back Soon (Canceled)"/>
    <s v="They have launched a Kickstarter."/>
    <n v="125000"/>
    <n v="124"/>
    <n v="0"/>
    <x v="0"/>
    <s v="USD"/>
    <n v="1454370941"/>
    <n v="1449186941"/>
    <b v="0"/>
    <n v="3"/>
    <b v="0"/>
    <s v="technology/space exploration"/>
    <n v="41.33"/>
    <x v="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D"/>
    <n v="1482332343"/>
    <n v="1479740343"/>
    <b v="0"/>
    <n v="5"/>
    <b v="0"/>
    <s v="technology/space exploration"/>
    <n v="71.599999999999994"/>
    <x v="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D"/>
    <n v="1450380009"/>
    <n v="1447960809"/>
    <b v="0"/>
    <n v="17"/>
    <b v="0"/>
    <s v="technology/space exploration"/>
    <n v="307.82"/>
    <x v="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s v="AUD"/>
    <n v="1418183325"/>
    <n v="1415591325"/>
    <b v="0"/>
    <n v="11"/>
    <b v="0"/>
    <s v="technology/space exploration"/>
    <n v="80.45"/>
    <x v="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D"/>
    <n v="1402632000"/>
    <n v="1399909127"/>
    <b v="0"/>
    <n v="70"/>
    <b v="0"/>
    <s v="technology/space exploration"/>
    <n v="83.94"/>
    <x v="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D"/>
    <n v="1429622726"/>
    <n v="1424442326"/>
    <b v="0"/>
    <n v="6"/>
    <b v="0"/>
    <s v="technology/space exploration"/>
    <n v="8.5"/>
    <x v="1"/>
    <x v="2"/>
    <s v="space exploration"/>
  </r>
  <r>
    <n v="2655"/>
    <s v="Balloons (Canceled)"/>
    <s v="Thank you for your support!"/>
    <n v="15000"/>
    <n v="3155"/>
    <n v="21"/>
    <x v="0"/>
    <s v="USD"/>
    <n v="1455048000"/>
    <n v="1452631647"/>
    <b v="0"/>
    <n v="43"/>
    <b v="0"/>
    <s v="technology/space exploration"/>
    <n v="73.37"/>
    <x v="1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0"/>
    <s v="USD"/>
    <n v="1489345200"/>
    <n v="1485966688"/>
    <b v="0"/>
    <n v="152"/>
    <b v="0"/>
    <s v="technology/space exploration"/>
    <n v="112.8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D"/>
    <n v="1470187800"/>
    <n v="1467325053"/>
    <b v="0"/>
    <n v="59"/>
    <b v="0"/>
    <s v="technology/space exploration"/>
    <n v="95.28"/>
    <x v="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D"/>
    <n v="1469913194"/>
    <n v="1467321194"/>
    <b v="0"/>
    <n v="4"/>
    <b v="0"/>
    <s v="technology/space exploration"/>
    <n v="22.75"/>
    <x v="1"/>
    <x v="2"/>
    <s v="space exploration"/>
  </r>
  <r>
    <n v="2659"/>
    <s v="test (Canceled)"/>
    <s v="test"/>
    <n v="49000"/>
    <n v="1333"/>
    <n v="3"/>
    <x v="0"/>
    <s v="USD"/>
    <n v="1429321210"/>
    <n v="1426729210"/>
    <b v="0"/>
    <n v="10"/>
    <b v="0"/>
    <s v="technology/space exploration"/>
    <n v="133.30000000000001"/>
    <x v="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D"/>
    <n v="1448388418"/>
    <n v="1443200818"/>
    <b v="0"/>
    <n v="5"/>
    <b v="0"/>
    <s v="technology/space exploration"/>
    <n v="3.8"/>
    <x v="1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D"/>
    <n v="1382742010"/>
    <n v="1380150010"/>
    <b v="0"/>
    <n v="60"/>
    <b v="1"/>
    <s v="technology/makerspaces"/>
    <n v="85.75"/>
    <x v="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D"/>
    <n v="1440179713"/>
    <n v="1437587713"/>
    <b v="0"/>
    <n v="80"/>
    <b v="1"/>
    <s v="technology/makerspaces"/>
    <n v="267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5"/>
    <s v="CAD"/>
    <n v="1441378800"/>
    <n v="1438873007"/>
    <b v="0"/>
    <n v="56"/>
    <b v="1"/>
    <s v="technology/makerspaces"/>
    <n v="373.56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D"/>
    <n v="1449644340"/>
    <n v="1446683797"/>
    <b v="0"/>
    <n v="104"/>
    <b v="1"/>
    <s v="technology/makerspaces"/>
    <n v="174.0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D"/>
    <n v="1430774974"/>
    <n v="1426886974"/>
    <b v="0"/>
    <n v="46"/>
    <b v="1"/>
    <s v="technology/makerspaces"/>
    <n v="93.7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D"/>
    <n v="1443214800"/>
    <n v="1440008439"/>
    <b v="0"/>
    <n v="206"/>
    <b v="1"/>
    <s v="technology/makerspaces"/>
    <n v="77.33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D"/>
    <n v="1455142416"/>
    <n v="1452550416"/>
    <b v="0"/>
    <n v="18"/>
    <b v="1"/>
    <s v="technology/makerspaces"/>
    <n v="92.22"/>
    <x v="0"/>
    <x v="2"/>
    <s v="makerspaces"/>
  </r>
  <r>
    <n v="2668"/>
    <s v="UOttawa Makermobile"/>
    <s v="Creativity on the go! |_x000a_CrÃ©ativitÃ© en mouvement !"/>
    <n v="1000"/>
    <n v="1707"/>
    <n v="171"/>
    <x v="5"/>
    <s v="CAD"/>
    <n v="1447079520"/>
    <n v="1443449265"/>
    <b v="0"/>
    <n v="28"/>
    <b v="1"/>
    <s v="technology/makerspaces"/>
    <n v="60.96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D"/>
    <n v="1452387096"/>
    <n v="1447203096"/>
    <b v="0"/>
    <n v="11"/>
    <b v="1"/>
    <s v="technology/makerspaces"/>
    <n v="91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D"/>
    <n v="1406593780"/>
    <n v="1404174580"/>
    <b v="1"/>
    <n v="60"/>
    <b v="0"/>
    <s v="technology/makerspaces"/>
    <n v="41.58"/>
    <x v="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s v="USD"/>
    <n v="1419017880"/>
    <n v="1416419916"/>
    <b v="1"/>
    <n v="84"/>
    <b v="0"/>
    <s v="technology/makerspaces"/>
    <n v="33.76"/>
    <x v="2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s v="USD"/>
    <n v="1451282400"/>
    <n v="1449436390"/>
    <b v="1"/>
    <n v="47"/>
    <b v="0"/>
    <s v="technology/makerspaces"/>
    <n v="70.62"/>
    <x v="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s v="USD"/>
    <n v="1414622700"/>
    <n v="1412081999"/>
    <b v="1"/>
    <n v="66"/>
    <b v="0"/>
    <s v="technology/makerspaces"/>
    <n v="167.15"/>
    <x v="2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s v="USD"/>
    <n v="1467694740"/>
    <n v="1465398670"/>
    <b v="1"/>
    <n v="171"/>
    <b v="0"/>
    <s v="technology/makerspaces"/>
    <n v="128.62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s v="USD"/>
    <n v="1415655289"/>
    <n v="1413059689"/>
    <b v="1"/>
    <n v="29"/>
    <b v="0"/>
    <s v="technology/makerspaces"/>
    <n v="65.41"/>
    <x v="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5"/>
    <s v="CAD"/>
    <n v="1463929174"/>
    <n v="1461337174"/>
    <b v="0"/>
    <n v="9"/>
    <b v="0"/>
    <s v="technology/makerspaces"/>
    <n v="117.5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s v="USD"/>
    <n v="1404348143"/>
    <n v="1401756143"/>
    <b v="0"/>
    <n v="27"/>
    <b v="0"/>
    <s v="technology/makerspaces"/>
    <n v="126.48"/>
    <x v="2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UR"/>
    <n v="1443121765"/>
    <n v="1440529765"/>
    <b v="0"/>
    <n v="2"/>
    <b v="0"/>
    <s v="technology/makerspaces"/>
    <n v="550"/>
    <x v="2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s v="USD"/>
    <n v="1425081694"/>
    <n v="1422489694"/>
    <b v="0"/>
    <n v="3"/>
    <b v="0"/>
    <s v="technology/makerspaces"/>
    <n v="44"/>
    <x v="2"/>
    <x v="2"/>
    <s v="makerspaces"/>
  </r>
  <r>
    <n v="2680"/>
    <s v="iHeart Pillow"/>
    <s v="iHeartPillow, Connecting loved ones"/>
    <n v="32000"/>
    <n v="276"/>
    <n v="1"/>
    <x v="3"/>
    <s v="EUR"/>
    <n v="1459915491"/>
    <n v="1457327091"/>
    <b v="0"/>
    <n v="4"/>
    <b v="0"/>
    <s v="technology/makerspaces"/>
    <n v="69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0"/>
    <s v="USD"/>
    <n v="1405027750"/>
    <n v="1402867750"/>
    <b v="0"/>
    <n v="2"/>
    <b v="0"/>
    <s v="food/food trucks"/>
    <n v="27.5"/>
    <x v="2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0"/>
    <s v="USD"/>
    <n v="1416635940"/>
    <n v="1413838540"/>
    <b v="0"/>
    <n v="20"/>
    <b v="0"/>
    <s v="food/food trucks"/>
    <n v="84.9"/>
    <x v="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s v="USD"/>
    <n v="1425233240"/>
    <n v="1422641240"/>
    <b v="0"/>
    <n v="3"/>
    <b v="0"/>
    <s v="food/food trucks"/>
    <n v="12"/>
    <x v="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0"/>
    <s v="USD"/>
    <n v="1407621425"/>
    <n v="1404165425"/>
    <b v="0"/>
    <n v="4"/>
    <b v="0"/>
    <s v="food/food trucks"/>
    <n v="200"/>
    <x v="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0"/>
    <s v="USD"/>
    <n v="1430149330"/>
    <n v="1424968930"/>
    <b v="0"/>
    <n v="1"/>
    <b v="0"/>
    <s v="food/food trucks"/>
    <n v="10"/>
    <x v="2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s v="USD"/>
    <n v="1412119423"/>
    <n v="1410391423"/>
    <b v="0"/>
    <n v="0"/>
    <b v="0"/>
    <s v="food/food trucks"/>
    <s v="N/A"/>
    <x v="2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0"/>
    <s v="USD"/>
    <n v="1435591318"/>
    <n v="1432999318"/>
    <b v="0"/>
    <n v="0"/>
    <b v="0"/>
    <s v="food/food trucks"/>
    <s v="N/A"/>
    <x v="2"/>
    <x v="7"/>
    <s v="food trucks"/>
  </r>
  <r>
    <n v="2688"/>
    <s v="Mac N Cheez Food Truck"/>
    <s v="The amazing gourmet Mac N Cheez Food Truck Campaigne!"/>
    <n v="50000"/>
    <n v="74"/>
    <n v="0"/>
    <x v="0"/>
    <s v="USD"/>
    <n v="1424746800"/>
    <n v="1422067870"/>
    <b v="0"/>
    <n v="14"/>
    <b v="0"/>
    <s v="food/food trucks"/>
    <n v="5.29"/>
    <x v="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s v="USD"/>
    <n v="1469919890"/>
    <n v="1467327890"/>
    <b v="0"/>
    <n v="1"/>
    <b v="0"/>
    <s v="food/food trucks"/>
    <n v="1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s v="USD"/>
    <n v="1433298676"/>
    <n v="1429410676"/>
    <b v="0"/>
    <n v="118"/>
    <b v="0"/>
    <s v="food/food trucks"/>
    <n v="72.760000000000005"/>
    <x v="2"/>
    <x v="7"/>
    <s v="food trucks"/>
  </r>
  <r>
    <n v="2691"/>
    <s v="Cook"/>
    <s v="A Great New local Food Truck serving up ethnic fusion inspired eats in Ottawa."/>
    <n v="65000"/>
    <n v="35"/>
    <n v="0"/>
    <x v="5"/>
    <s v="CAD"/>
    <n v="1431278557"/>
    <n v="1427390557"/>
    <b v="0"/>
    <n v="2"/>
    <b v="0"/>
    <s v="food/food trucks"/>
    <n v="17.5"/>
    <x v="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s v="USD"/>
    <n v="1427266860"/>
    <n v="1424678460"/>
    <b v="0"/>
    <n v="1"/>
    <b v="0"/>
    <s v="food/food trucks"/>
    <n v="25"/>
    <x v="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0"/>
    <s v="USD"/>
    <n v="1407899966"/>
    <n v="1405307966"/>
    <b v="0"/>
    <n v="3"/>
    <b v="0"/>
    <s v="food/food trucks"/>
    <n v="13.33"/>
    <x v="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s v="USD"/>
    <n v="1411701739"/>
    <n v="1409109739"/>
    <b v="0"/>
    <n v="1"/>
    <b v="0"/>
    <s v="food/food trucks"/>
    <n v="1"/>
    <x v="2"/>
    <x v="7"/>
    <s v="food trucks"/>
  </r>
  <r>
    <n v="2695"/>
    <s v="Fat daddy mac food truck"/>
    <s v="I am creating food magic on the go! Amazing food isn't just for sitdown restaraunts anymore!"/>
    <n v="15000"/>
    <n v="71"/>
    <n v="0"/>
    <x v="0"/>
    <s v="USD"/>
    <n v="1428981718"/>
    <n v="1423801318"/>
    <b v="0"/>
    <n v="3"/>
    <b v="0"/>
    <s v="food/food trucks"/>
    <n v="23.67"/>
    <x v="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s v="USD"/>
    <n v="1419538560"/>
    <n v="1416600960"/>
    <b v="0"/>
    <n v="38"/>
    <b v="0"/>
    <s v="food/food trucks"/>
    <n v="89.21"/>
    <x v="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s v="USD"/>
    <n v="1438552800"/>
    <n v="1435876423"/>
    <b v="0"/>
    <n v="52"/>
    <b v="0"/>
    <s v="food/food trucks"/>
    <n v="116.56"/>
    <x v="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s v="USD"/>
    <n v="1403904808"/>
    <n v="1401312808"/>
    <b v="0"/>
    <n v="2"/>
    <b v="0"/>
    <s v="food/food trucks"/>
    <n v="13.01"/>
    <x v="2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5"/>
    <s v="CAD"/>
    <n v="1407533463"/>
    <n v="1404941463"/>
    <b v="0"/>
    <n v="0"/>
    <b v="0"/>
    <s v="food/food trucks"/>
    <s v="N/A"/>
    <x v="2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0"/>
    <s v="USD"/>
    <n v="1411073972"/>
    <n v="1408481972"/>
    <b v="0"/>
    <n v="4"/>
    <b v="0"/>
    <s v="food/food trucks"/>
    <n v="17.5"/>
    <x v="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17"/>
    <s v="EUR"/>
    <n v="1491586534"/>
    <n v="1488911734"/>
    <b v="0"/>
    <n v="46"/>
    <b v="0"/>
    <s v="theater/spaces"/>
    <n v="34.130000000000003"/>
    <x v="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0"/>
    <s v="USD"/>
    <n v="1491416077"/>
    <n v="1488827677"/>
    <b v="1"/>
    <n v="26"/>
    <b v="0"/>
    <s v="theater/spaces"/>
    <n v="132.35"/>
    <x v="3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14"/>
    <s v="MXN"/>
    <n v="1490196830"/>
    <n v="1485016430"/>
    <b v="0"/>
    <n v="45"/>
    <b v="0"/>
    <s v="theater/spaces"/>
    <n v="922.22"/>
    <x v="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0"/>
    <s v="USD"/>
    <n v="1491421314"/>
    <n v="1487709714"/>
    <b v="0"/>
    <n v="7"/>
    <b v="0"/>
    <s v="theater/spaces"/>
    <n v="163.57"/>
    <x v="3"/>
    <x v="1"/>
    <s v="spaces"/>
  </r>
  <r>
    <n v="2705"/>
    <s v="Fischer Theatre Marquee"/>
    <s v="Help light the lights at the historic Fischer Theatre in Danville, IL."/>
    <n v="16500"/>
    <n v="1739"/>
    <n v="11"/>
    <x v="0"/>
    <s v="USD"/>
    <n v="1490389158"/>
    <n v="1486504758"/>
    <b v="0"/>
    <n v="8"/>
    <b v="0"/>
    <s v="theater/spaces"/>
    <n v="217.38"/>
    <x v="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D"/>
    <n v="1413442740"/>
    <n v="1410937483"/>
    <b v="1"/>
    <n v="263"/>
    <b v="1"/>
    <s v="theater/spaces"/>
    <n v="149.44"/>
    <x v="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D"/>
    <n v="1369637940"/>
    <n v="1367088443"/>
    <b v="1"/>
    <n v="394"/>
    <b v="1"/>
    <s v="theater/spaces"/>
    <n v="71.239999999999995"/>
    <x v="0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1"/>
    <s v="GBP"/>
    <n v="1469119526"/>
    <n v="1463935526"/>
    <b v="1"/>
    <n v="1049"/>
    <b v="1"/>
    <s v="theater/spaces"/>
    <n v="44.46"/>
    <x v="0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D"/>
    <n v="1475553540"/>
    <n v="1472528141"/>
    <b v="1"/>
    <n v="308"/>
    <b v="1"/>
    <s v="theater/spaces"/>
    <n v="164.94"/>
    <x v="0"/>
    <x v="1"/>
    <s v="spaces"/>
  </r>
  <r>
    <n v="2710"/>
    <s v="House of Yes"/>
    <s v="Building Brooklyn's own creative venue for circus, theater and events of all types."/>
    <n v="60000"/>
    <n v="92340.21"/>
    <n v="154"/>
    <x v="0"/>
    <s v="USD"/>
    <n v="1407549600"/>
    <n v="1404797428"/>
    <b v="1"/>
    <n v="1088"/>
    <b v="1"/>
    <s v="theater/spaces"/>
    <n v="84.87"/>
    <x v="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s v="GBP"/>
    <n v="1403301660"/>
    <n v="1400694790"/>
    <b v="1"/>
    <n v="73"/>
    <b v="1"/>
    <s v="theater/spaces"/>
    <n v="53.95"/>
    <x v="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D"/>
    <n v="1373738400"/>
    <n v="1370568560"/>
    <b v="1"/>
    <n v="143"/>
    <b v="1"/>
    <s v="theater/spaces"/>
    <n v="50.53"/>
    <x v="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D"/>
    <n v="1450971684"/>
    <n v="1447515684"/>
    <b v="1"/>
    <n v="1420"/>
    <b v="1"/>
    <s v="theater/spaces"/>
    <n v="108"/>
    <x v="0"/>
    <x v="1"/>
    <s v="spaces"/>
  </r>
  <r>
    <n v="2714"/>
    <s v="The Crane Theater"/>
    <s v="The Crane will be the new home for independent theater in Northeast Minneapolis"/>
    <n v="25000"/>
    <n v="29089"/>
    <n v="116"/>
    <x v="0"/>
    <s v="USD"/>
    <n v="1476486000"/>
    <n v="1474040596"/>
    <b v="1"/>
    <n v="305"/>
    <b v="1"/>
    <s v="theater/spaces"/>
    <n v="95.37"/>
    <x v="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D"/>
    <n v="1456047228"/>
    <n v="1453109628"/>
    <b v="1"/>
    <n v="551"/>
    <b v="1"/>
    <s v="theater/spaces"/>
    <n v="57.63"/>
    <x v="0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2"/>
    <s v="EUR"/>
    <n v="1444291193"/>
    <n v="1441699193"/>
    <b v="1"/>
    <n v="187"/>
    <b v="1"/>
    <s v="theater/spaces"/>
    <n v="64.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D"/>
    <n v="1417906649"/>
    <n v="1414015049"/>
    <b v="1"/>
    <n v="325"/>
    <b v="1"/>
    <s v="theater/spaces"/>
    <n v="92.39"/>
    <x v="0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D"/>
    <n v="1462316400"/>
    <n v="1459865945"/>
    <b v="1"/>
    <n v="148"/>
    <b v="1"/>
    <s v="theater/spaces"/>
    <n v="125.98"/>
    <x v="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D"/>
    <n v="1460936694"/>
    <n v="1455756294"/>
    <b v="0"/>
    <n v="69"/>
    <b v="1"/>
    <s v="theater/spaces"/>
    <n v="94.64"/>
    <x v="0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s v="USD"/>
    <n v="1478866253"/>
    <n v="1476270653"/>
    <b v="0"/>
    <n v="173"/>
    <b v="1"/>
    <s v="theater/spaces"/>
    <n v="170.7"/>
    <x v="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s v="GBP"/>
    <n v="1378494000"/>
    <n v="1375880598"/>
    <b v="0"/>
    <n v="269"/>
    <b v="1"/>
    <s v="technology/hardware"/>
    <n v="40.76"/>
    <x v="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D"/>
    <n v="1485722053"/>
    <n v="1480538053"/>
    <b v="0"/>
    <n v="185"/>
    <b v="1"/>
    <s v="technology/hardware"/>
    <n v="68.25"/>
    <x v="0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D"/>
    <n v="1420060088"/>
    <n v="1414872488"/>
    <b v="0"/>
    <n v="176"/>
    <b v="1"/>
    <s v="technology/hardware"/>
    <n v="95.49"/>
    <x v="0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s v="GBP"/>
    <n v="1439625059"/>
    <n v="1436860259"/>
    <b v="0"/>
    <n v="1019"/>
    <b v="1"/>
    <s v="technology/hardware"/>
    <n v="7.19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5"/>
    <s v="CAD"/>
    <n v="1488390735"/>
    <n v="1484070735"/>
    <b v="0"/>
    <n v="113"/>
    <b v="1"/>
    <s v="technology/hardware"/>
    <n v="511.65"/>
    <x v="0"/>
    <x v="2"/>
    <s v="hardware"/>
  </r>
  <r>
    <n v="2726"/>
    <s v="Krimston TWO - Dual SIM case for iPhone"/>
    <s v="Krimston TWO: iPhone Dual SIM Case"/>
    <n v="100000"/>
    <n v="105745"/>
    <n v="106"/>
    <x v="0"/>
    <s v="USD"/>
    <n v="1461333311"/>
    <n v="1458741311"/>
    <b v="0"/>
    <n v="404"/>
    <b v="1"/>
    <s v="technology/hardware"/>
    <n v="261.75"/>
    <x v="0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D"/>
    <n v="1438964063"/>
    <n v="1436804063"/>
    <b v="0"/>
    <n v="707"/>
    <b v="1"/>
    <s v="technology/hardware"/>
    <n v="69.760000000000005"/>
    <x v="0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s v="USD"/>
    <n v="1451485434"/>
    <n v="1448461434"/>
    <b v="0"/>
    <n v="392"/>
    <b v="1"/>
    <s v="technology/hardware"/>
    <n v="77.23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s v="USD"/>
    <n v="1430459197"/>
    <n v="1427867197"/>
    <b v="0"/>
    <n v="23"/>
    <b v="1"/>
    <s v="technology/hardware"/>
    <n v="340.57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D"/>
    <n v="1366635575"/>
    <n v="1363611575"/>
    <b v="0"/>
    <n v="682"/>
    <b v="1"/>
    <s v="technology/hardware"/>
    <n v="67.42"/>
    <x v="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D"/>
    <n v="1413604800"/>
    <n v="1408624622"/>
    <b v="0"/>
    <n v="37"/>
    <b v="1"/>
    <s v="technology/hardware"/>
    <n v="845.7"/>
    <x v="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D"/>
    <n v="1369699200"/>
    <n v="1366917828"/>
    <b v="0"/>
    <n v="146"/>
    <b v="1"/>
    <s v="technology/hardware"/>
    <n v="97.19"/>
    <x v="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D"/>
    <n v="1428643974"/>
    <n v="1423463574"/>
    <b v="0"/>
    <n v="119"/>
    <b v="1"/>
    <s v="technology/hardware"/>
    <n v="451.84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D"/>
    <n v="1476395940"/>
    <n v="1473782592"/>
    <b v="0"/>
    <n v="163"/>
    <b v="1"/>
    <s v="technology/hardware"/>
    <n v="138.66999999999999"/>
    <x v="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s v="GBP"/>
    <n v="1363204800"/>
    <n v="1360551250"/>
    <b v="0"/>
    <n v="339"/>
    <b v="1"/>
    <s v="technology/hardware"/>
    <n v="21.64"/>
    <x v="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5"/>
    <s v="CAD"/>
    <n v="1398268773"/>
    <n v="1395676773"/>
    <b v="0"/>
    <n v="58"/>
    <b v="1"/>
    <s v="technology/hardware"/>
    <n v="169.52"/>
    <x v="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D"/>
    <n v="1389812400"/>
    <n v="1386108087"/>
    <b v="0"/>
    <n v="456"/>
    <b v="1"/>
    <s v="technology/hardware"/>
    <n v="161.88"/>
    <x v="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D"/>
    <n v="1478402804"/>
    <n v="1473218804"/>
    <b v="0"/>
    <n v="15"/>
    <b v="1"/>
    <s v="technology/hardware"/>
    <n v="493.13"/>
    <x v="0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s v="GBP"/>
    <n v="1399324717"/>
    <n v="1395436717"/>
    <b v="0"/>
    <n v="191"/>
    <b v="1"/>
    <s v="technology/hardware"/>
    <n v="22.12"/>
    <x v="0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s v="USD"/>
    <n v="1426117552"/>
    <n v="1423529152"/>
    <b v="0"/>
    <n v="17"/>
    <b v="1"/>
    <s v="technology/hardware"/>
    <n v="18.239999999999998"/>
    <x v="0"/>
    <x v="2"/>
    <s v="hardware"/>
  </r>
  <r>
    <n v="2741"/>
    <s v="Mrs. Brown and Her Lost Puppy."/>
    <s v="Help me publish my 1st children's book as an aspiring author!"/>
    <n v="8000"/>
    <n v="35"/>
    <n v="0"/>
    <x v="0"/>
    <s v="USD"/>
    <n v="1413770820"/>
    <n v="1412005602"/>
    <b v="0"/>
    <n v="4"/>
    <b v="0"/>
    <s v="publishing/children's books"/>
    <n v="8.75"/>
    <x v="2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0"/>
    <s v="USD"/>
    <n v="1337102187"/>
    <n v="1335892587"/>
    <b v="0"/>
    <n v="18"/>
    <b v="0"/>
    <s v="publishing/children's books"/>
    <n v="40.61"/>
    <x v="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0"/>
    <s v="USD"/>
    <n v="1476863607"/>
    <n v="1474271607"/>
    <b v="0"/>
    <n v="0"/>
    <b v="0"/>
    <s v="publishing/children's books"/>
    <s v="N/A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s v="USD"/>
    <n v="1330478998"/>
    <n v="1327886998"/>
    <b v="0"/>
    <n v="22"/>
    <b v="0"/>
    <s v="publishing/children's books"/>
    <n v="37.950000000000003"/>
    <x v="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s v="USD"/>
    <n v="1342309368"/>
    <n v="1337125368"/>
    <b v="0"/>
    <n v="49"/>
    <b v="0"/>
    <s v="publishing/children's books"/>
    <n v="35.729999999999997"/>
    <x v="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s v="USD"/>
    <n v="1409337911"/>
    <n v="1406745911"/>
    <b v="0"/>
    <n v="19"/>
    <b v="0"/>
    <s v="publishing/children's books"/>
    <n v="42.16"/>
    <x v="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s v="USD"/>
    <n v="1339816200"/>
    <n v="1337095997"/>
    <b v="0"/>
    <n v="4"/>
    <b v="0"/>
    <s v="publishing/children's books"/>
    <n v="35"/>
    <x v="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0"/>
    <s v="USD"/>
    <n v="1472835802"/>
    <n v="1470243802"/>
    <b v="0"/>
    <n v="4"/>
    <b v="0"/>
    <s v="publishing/children's books"/>
    <n v="13.25"/>
    <x v="2"/>
    <x v="3"/>
    <s v="children's books"/>
  </r>
  <r>
    <n v="2749"/>
    <s v="A Tree is a Tree, no matter what you see.  CHILDREN'S BOOK"/>
    <s v="Self-publishing my children's book."/>
    <n v="10000"/>
    <n v="110"/>
    <n v="1"/>
    <x v="0"/>
    <s v="USD"/>
    <n v="1428171037"/>
    <n v="1425582637"/>
    <b v="0"/>
    <n v="2"/>
    <b v="0"/>
    <s v="publishing/children's books"/>
    <n v="55"/>
    <x v="2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0"/>
    <s v="USD"/>
    <n v="1341086400"/>
    <n v="1340055345"/>
    <b v="0"/>
    <n v="0"/>
    <b v="0"/>
    <s v="publishing/children's books"/>
    <s v="N/A"/>
    <x v="2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s v="USD"/>
    <n v="1403039842"/>
    <n v="1397855842"/>
    <b v="0"/>
    <n v="0"/>
    <b v="0"/>
    <s v="publishing/children's books"/>
    <s v="N/A"/>
    <x v="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s v="USD"/>
    <n v="1324232504"/>
    <n v="1320776504"/>
    <b v="0"/>
    <n v="14"/>
    <b v="0"/>
    <s v="publishing/children's books"/>
    <n v="39.29"/>
    <x v="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s v="USD"/>
    <n v="1346017023"/>
    <n v="1343425023"/>
    <b v="0"/>
    <n v="8"/>
    <b v="0"/>
    <s v="publishing/children's books"/>
    <n v="47.5"/>
    <x v="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s v="USD"/>
    <n v="1410448551"/>
    <n v="1407856551"/>
    <b v="0"/>
    <n v="0"/>
    <b v="0"/>
    <s v="publishing/children's books"/>
    <s v="N/A"/>
    <x v="2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7"/>
    <s v="EUR"/>
    <n v="1428519527"/>
    <n v="1425927527"/>
    <b v="0"/>
    <n v="15"/>
    <b v="0"/>
    <s v="publishing/children's books"/>
    <n v="17.329999999999998"/>
    <x v="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s v="USD"/>
    <n v="1389476201"/>
    <n v="1386884201"/>
    <b v="0"/>
    <n v="33"/>
    <b v="0"/>
    <s v="publishing/children's books"/>
    <n v="31.76"/>
    <x v="2"/>
    <x v="3"/>
    <s v="children's books"/>
  </r>
  <r>
    <n v="2757"/>
    <s v="C is for Crooked"/>
    <s v="A children's letter book that Lampoons Hillary Clinton"/>
    <n v="1500"/>
    <n v="10"/>
    <n v="1"/>
    <x v="0"/>
    <s v="USD"/>
    <n v="1470498332"/>
    <n v="1469202332"/>
    <b v="0"/>
    <n v="2"/>
    <b v="0"/>
    <s v="publishing/children's books"/>
    <n v="5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D"/>
    <n v="1476095783"/>
    <n v="1474886183"/>
    <b v="0"/>
    <n v="6"/>
    <b v="0"/>
    <s v="publishing/children's books"/>
    <n v="39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D"/>
    <n v="1468658866"/>
    <n v="1464943666"/>
    <b v="0"/>
    <n v="2"/>
    <b v="0"/>
    <s v="publishing/children's books"/>
    <n v="52.5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P"/>
    <n v="1371726258"/>
    <n v="1369134258"/>
    <b v="0"/>
    <n v="0"/>
    <b v="0"/>
    <s v="publishing/children's books"/>
    <s v="N/A"/>
    <x v="2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0"/>
    <s v="USD"/>
    <n v="1357176693"/>
    <n v="1354584693"/>
    <b v="0"/>
    <n v="4"/>
    <b v="0"/>
    <s v="publishing/children's books"/>
    <n v="9"/>
    <x v="2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s v="USD"/>
    <n v="1332114795"/>
    <n v="1326934395"/>
    <b v="0"/>
    <n v="1"/>
    <b v="0"/>
    <s v="publishing/children's books"/>
    <n v="25"/>
    <x v="2"/>
    <x v="3"/>
    <s v="children's books"/>
  </r>
  <r>
    <n v="2763"/>
    <s v="My Christmas Star"/>
    <s v="How Santa finds childrens homes without getting lost by following certain stars."/>
    <n v="39400"/>
    <n v="90"/>
    <n v="0"/>
    <x v="0"/>
    <s v="USD"/>
    <n v="1369403684"/>
    <n v="1365515684"/>
    <b v="0"/>
    <n v="3"/>
    <b v="0"/>
    <s v="publishing/children's books"/>
    <n v="30"/>
    <x v="2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0"/>
    <s v="USD"/>
    <n v="1338404400"/>
    <n v="1335855631"/>
    <b v="0"/>
    <n v="4"/>
    <b v="0"/>
    <s v="publishing/children's books"/>
    <n v="11.25"/>
    <x v="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s v="USD"/>
    <n v="1351432428"/>
    <n v="1350050028"/>
    <b v="0"/>
    <n v="0"/>
    <b v="0"/>
    <s v="publishing/children's books"/>
    <s v="N/A"/>
    <x v="2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0"/>
    <s v="USD"/>
    <n v="1313078518"/>
    <n v="1310486518"/>
    <b v="0"/>
    <n v="4"/>
    <b v="0"/>
    <s v="publishing/children's books"/>
    <n v="25"/>
    <x v="2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5"/>
    <s v="CAD"/>
    <n v="1439766050"/>
    <n v="1434582050"/>
    <b v="0"/>
    <n v="3"/>
    <b v="0"/>
    <s v="publishing/children's books"/>
    <n v="11.33"/>
    <x v="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s v="USD"/>
    <n v="1333028723"/>
    <n v="1330440323"/>
    <b v="0"/>
    <n v="34"/>
    <b v="0"/>
    <s v="publishing/children's books"/>
    <n v="29.47"/>
    <x v="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P"/>
    <n v="1401997790"/>
    <n v="1397677790"/>
    <b v="0"/>
    <n v="2"/>
    <b v="0"/>
    <s v="publishing/children's books"/>
    <n v="1"/>
    <x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s v="USD"/>
    <n v="1395158130"/>
    <n v="1392569730"/>
    <b v="0"/>
    <n v="33"/>
    <b v="0"/>
    <s v="publishing/children's books"/>
    <n v="63.1"/>
    <x v="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s v="USD"/>
    <n v="1359738000"/>
    <n v="1355489140"/>
    <b v="0"/>
    <n v="0"/>
    <b v="0"/>
    <s v="publishing/children's books"/>
    <s v="N/A"/>
    <x v="2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s v="USD"/>
    <n v="1381006294"/>
    <n v="1379710294"/>
    <b v="0"/>
    <n v="0"/>
    <b v="0"/>
    <s v="publishing/children's books"/>
    <s v="N/A"/>
    <x v="2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5"/>
    <s v="CAD"/>
    <n v="1461530721"/>
    <n v="1460666721"/>
    <b v="0"/>
    <n v="1"/>
    <b v="0"/>
    <s v="publishing/children's books"/>
    <n v="1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s v="USD"/>
    <n v="1362711728"/>
    <n v="1360119728"/>
    <b v="0"/>
    <n v="13"/>
    <b v="0"/>
    <s v="publishing/children's books"/>
    <n v="43.85"/>
    <x v="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s v="USD"/>
    <n v="1323994754"/>
    <n v="1321402754"/>
    <b v="0"/>
    <n v="2"/>
    <b v="0"/>
    <s v="publishing/children's books"/>
    <n v="75"/>
    <x v="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s v="USD"/>
    <n v="1434092876"/>
    <n v="1431414476"/>
    <b v="0"/>
    <n v="36"/>
    <b v="0"/>
    <s v="publishing/children's books"/>
    <n v="45.97"/>
    <x v="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s v="USD"/>
    <n v="1437149004"/>
    <n v="1434557004"/>
    <b v="0"/>
    <n v="1"/>
    <b v="0"/>
    <s v="publishing/children's books"/>
    <n v="10"/>
    <x v="2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s v="USD"/>
    <n v="1409009306"/>
    <n v="1406417306"/>
    <b v="0"/>
    <n v="15"/>
    <b v="0"/>
    <s v="publishing/children's books"/>
    <n v="93.67"/>
    <x v="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s v="USD"/>
    <n v="1448204621"/>
    <n v="1445609021"/>
    <b v="0"/>
    <n v="1"/>
    <b v="0"/>
    <s v="publishing/children's books"/>
    <n v="53"/>
    <x v="2"/>
    <x v="3"/>
    <s v="children's books"/>
  </r>
  <r>
    <n v="2780"/>
    <s v="Travel with baby"/>
    <s v="Turn the World with my kids, and then write a book with the advice for traveling with baby"/>
    <n v="100000"/>
    <n v="0"/>
    <n v="0"/>
    <x v="13"/>
    <s v="EUR"/>
    <n v="1489142688"/>
    <n v="1486550688"/>
    <b v="0"/>
    <n v="0"/>
    <b v="0"/>
    <s v="publishing/children's books"/>
    <s v="N/A"/>
    <x v="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D"/>
    <n v="1423724400"/>
    <n v="1421274954"/>
    <b v="0"/>
    <n v="28"/>
    <b v="1"/>
    <s v="theater/plays"/>
    <n v="47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D"/>
    <n v="1424149140"/>
    <n v="1421964718"/>
    <b v="0"/>
    <n v="18"/>
    <b v="1"/>
    <s v="theater/plays"/>
    <n v="66.67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s v="GBP"/>
    <n v="1429793446"/>
    <n v="1428583846"/>
    <b v="0"/>
    <n v="61"/>
    <b v="1"/>
    <s v="theater/plays"/>
    <n v="18.77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D"/>
    <n v="1414608843"/>
    <n v="1412794443"/>
    <b v="0"/>
    <n v="108"/>
    <b v="1"/>
    <s v="theater/plays"/>
    <n v="66.11"/>
    <x v="0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s v="USD"/>
    <n v="1470430800"/>
    <n v="1467865967"/>
    <b v="0"/>
    <n v="142"/>
    <b v="1"/>
    <s v="theater/plays"/>
    <n v="36.86"/>
    <x v="0"/>
    <x v="1"/>
    <s v="plays"/>
  </r>
  <r>
    <n v="2786"/>
    <s v="Fierce"/>
    <s v="A heart-melting farce about sex, art and the lovelorn lay-abouts of London-town."/>
    <n v="2500"/>
    <n v="2946"/>
    <n v="118"/>
    <x v="1"/>
    <s v="GBP"/>
    <n v="1404913180"/>
    <n v="1403703580"/>
    <b v="0"/>
    <n v="74"/>
    <b v="1"/>
    <s v="theater/plays"/>
    <n v="39.81"/>
    <x v="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D"/>
    <n v="1405658752"/>
    <n v="1403066752"/>
    <b v="0"/>
    <n v="38"/>
    <b v="1"/>
    <s v="theater/plays"/>
    <n v="31.5"/>
    <x v="0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s v="USD"/>
    <n v="1469811043"/>
    <n v="1467219043"/>
    <b v="0"/>
    <n v="20"/>
    <b v="1"/>
    <s v="theater/plays"/>
    <n v="102.5"/>
    <x v="0"/>
    <x v="1"/>
    <s v="plays"/>
  </r>
  <r>
    <n v="2789"/>
    <s v="The Adventurers Club"/>
    <s v="BNT's Biggest Adventure So Far: Our 2015 full length production!"/>
    <n v="3000"/>
    <n v="3035"/>
    <n v="101"/>
    <x v="0"/>
    <s v="USD"/>
    <n v="1426132800"/>
    <n v="1424477934"/>
    <b v="0"/>
    <n v="24"/>
    <b v="1"/>
    <s v="theater/plays"/>
    <n v="126.46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D"/>
    <n v="1423693903"/>
    <n v="1421101903"/>
    <b v="0"/>
    <n v="66"/>
    <b v="1"/>
    <s v="theater/plays"/>
    <n v="47.88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D"/>
    <n v="1473393600"/>
    <n v="1470778559"/>
    <b v="0"/>
    <n v="28"/>
    <b v="1"/>
    <s v="theater/plays"/>
    <n v="73.209999999999994"/>
    <x v="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D"/>
    <n v="1439357559"/>
    <n v="1435469559"/>
    <b v="0"/>
    <n v="24"/>
    <b v="1"/>
    <s v="theater/plays"/>
    <n v="89.67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s v="AUD"/>
    <n v="1437473005"/>
    <n v="1434881005"/>
    <b v="0"/>
    <n v="73"/>
    <b v="1"/>
    <s v="theater/plays"/>
    <n v="151.46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s v="GBP"/>
    <n v="1457031600"/>
    <n v="1455640559"/>
    <b v="0"/>
    <n v="3"/>
    <b v="1"/>
    <s v="theater/plays"/>
    <n v="25"/>
    <x v="0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D"/>
    <n v="1402095600"/>
    <n v="1400675841"/>
    <b v="0"/>
    <n v="20"/>
    <b v="1"/>
    <s v="theater/plays"/>
    <n v="36.5"/>
    <x v="0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1"/>
    <s v="GBP"/>
    <n v="1404564028"/>
    <n v="1401972028"/>
    <b v="0"/>
    <n v="21"/>
    <b v="1"/>
    <s v="theater/plays"/>
    <n v="44"/>
    <x v="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s v="GBP"/>
    <n v="1404858840"/>
    <n v="1402266840"/>
    <b v="0"/>
    <n v="94"/>
    <b v="1"/>
    <s v="theater/plays"/>
    <n v="87.36"/>
    <x v="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s v="GBP"/>
    <n v="1438358400"/>
    <n v="1437063121"/>
    <b v="0"/>
    <n v="139"/>
    <b v="1"/>
    <s v="theater/plays"/>
    <n v="36.47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s v="GBP"/>
    <n v="1466179200"/>
    <n v="1463466070"/>
    <b v="0"/>
    <n v="130"/>
    <b v="1"/>
    <s v="theater/plays"/>
    <n v="44.86"/>
    <x v="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s v="GBP"/>
    <n v="1420377366"/>
    <n v="1415193366"/>
    <b v="0"/>
    <n v="31"/>
    <b v="1"/>
    <s v="theater/plays"/>
    <n v="42.9"/>
    <x v="0"/>
    <x v="1"/>
    <s v="plays"/>
  </r>
  <r>
    <n v="2801"/>
    <s v="A Dream Play"/>
    <s v="Arise Theatre Company's production of August Strindberg's expressionist masterpiece 'A Dream Play'."/>
    <n v="500"/>
    <n v="666"/>
    <n v="133"/>
    <x v="2"/>
    <s v="AUD"/>
    <n v="1412938800"/>
    <n v="1411019409"/>
    <b v="0"/>
    <n v="13"/>
    <b v="1"/>
    <s v="theater/plays"/>
    <n v="51.23"/>
    <x v="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s v="GBP"/>
    <n v="1438875107"/>
    <n v="1436283107"/>
    <b v="0"/>
    <n v="90"/>
    <b v="1"/>
    <s v="theater/plays"/>
    <n v="33.94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D"/>
    <n v="1437004800"/>
    <n v="1433295276"/>
    <b v="0"/>
    <n v="141"/>
    <b v="1"/>
    <s v="theater/plays"/>
    <n v="90.74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1"/>
    <s v="GBP"/>
    <n v="1411987990"/>
    <n v="1409395990"/>
    <b v="0"/>
    <n v="23"/>
    <b v="1"/>
    <s v="theater/plays"/>
    <n v="50"/>
    <x v="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s v="GBP"/>
    <n v="1440245273"/>
    <n v="1438085273"/>
    <b v="0"/>
    <n v="18"/>
    <b v="1"/>
    <s v="theater/plays"/>
    <n v="24.44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1"/>
    <s v="GBP"/>
    <n v="1438772400"/>
    <n v="1435645490"/>
    <b v="0"/>
    <n v="76"/>
    <b v="1"/>
    <s v="theater/plays"/>
    <n v="44.25"/>
    <x v="0"/>
    <x v="1"/>
    <s v="plays"/>
  </r>
  <r>
    <n v="2807"/>
    <s v="The Commission Theatre Co."/>
    <s v="Bringing Shakespeare back to the Playwrights"/>
    <n v="5000"/>
    <n v="6300"/>
    <n v="126"/>
    <x v="0"/>
    <s v="USD"/>
    <n v="1435611438"/>
    <n v="1433019438"/>
    <b v="0"/>
    <n v="93"/>
    <b v="1"/>
    <s v="theater/plays"/>
    <n v="67.739999999999995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D"/>
    <n v="1440274735"/>
    <n v="1437682735"/>
    <b v="0"/>
    <n v="69"/>
    <b v="1"/>
    <s v="theater/plays"/>
    <n v="65.3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D"/>
    <n v="1459348740"/>
    <n v="1458647725"/>
    <b v="0"/>
    <n v="21"/>
    <b v="1"/>
    <s v="theater/plays"/>
    <n v="121.9"/>
    <x v="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D"/>
    <n v="1401595140"/>
    <n v="1398828064"/>
    <b v="0"/>
    <n v="57"/>
    <b v="1"/>
    <s v="theater/plays"/>
    <n v="47.46"/>
    <x v="0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1"/>
    <s v="GBP"/>
    <n v="1424692503"/>
    <n v="1422100503"/>
    <b v="0"/>
    <n v="108"/>
    <b v="1"/>
    <s v="theater/plays"/>
    <n v="92.84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5"/>
    <s v="CAD"/>
    <n v="1428292800"/>
    <n v="1424368298"/>
    <b v="0"/>
    <n v="83"/>
    <b v="1"/>
    <s v="theater/plays"/>
    <n v="68.25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D"/>
    <n v="1481737761"/>
    <n v="1479577761"/>
    <b v="0"/>
    <n v="96"/>
    <b v="1"/>
    <s v="theater/plays"/>
    <n v="37.21"/>
    <x v="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s v="GBP"/>
    <n v="1431164115"/>
    <n v="1428572115"/>
    <b v="0"/>
    <n v="64"/>
    <b v="1"/>
    <s v="theater/plays"/>
    <n v="25.25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5"/>
    <s v="CAD"/>
    <n v="1470595109"/>
    <n v="1468003109"/>
    <b v="0"/>
    <n v="14"/>
    <b v="1"/>
    <s v="theater/plays"/>
    <n v="43.21"/>
    <x v="0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s v="GBP"/>
    <n v="1438531200"/>
    <n v="1435921992"/>
    <b v="0"/>
    <n v="169"/>
    <b v="1"/>
    <s v="theater/plays"/>
    <n v="25.13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1"/>
    <s v="GBP"/>
    <n v="1425136462"/>
    <n v="1421680462"/>
    <b v="0"/>
    <n v="33"/>
    <b v="1"/>
    <s v="theater/plays"/>
    <n v="23.64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D"/>
    <n v="1443018086"/>
    <n v="1441290086"/>
    <b v="0"/>
    <n v="102"/>
    <b v="1"/>
    <s v="theater/plays"/>
    <n v="103.95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s v="GBP"/>
    <n v="1434285409"/>
    <n v="1431693409"/>
    <b v="0"/>
    <n v="104"/>
    <b v="1"/>
    <s v="theater/plays"/>
    <n v="50.38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s v="GBP"/>
    <n v="1456444800"/>
    <n v="1454337589"/>
    <b v="0"/>
    <n v="20"/>
    <b v="1"/>
    <s v="theater/plays"/>
    <n v="13.6"/>
    <x v="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s v="GBP"/>
    <n v="1411510135"/>
    <n v="1408918135"/>
    <b v="0"/>
    <n v="35"/>
    <b v="1"/>
    <s v="theater/plays"/>
    <n v="28.57"/>
    <x v="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D"/>
    <n v="1427469892"/>
    <n v="1424881492"/>
    <b v="0"/>
    <n v="94"/>
    <b v="1"/>
    <s v="theater/plays"/>
    <n v="63.83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s v="GBP"/>
    <n v="1427842740"/>
    <n v="1425428206"/>
    <b v="0"/>
    <n v="14"/>
    <b v="1"/>
    <s v="theater/plays"/>
    <n v="8.86"/>
    <x v="0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s v="USD"/>
    <n v="1434159780"/>
    <n v="1431412196"/>
    <b v="0"/>
    <n v="15"/>
    <b v="1"/>
    <s v="theater/plays"/>
    <n v="50.67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s v="GBP"/>
    <n v="1449255686"/>
    <n v="1446663686"/>
    <b v="0"/>
    <n v="51"/>
    <b v="1"/>
    <s v="theater/plays"/>
    <n v="60.78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D"/>
    <n v="1436511600"/>
    <n v="1434415812"/>
    <b v="0"/>
    <n v="19"/>
    <b v="1"/>
    <s v="theater/plays"/>
    <n v="113.42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D"/>
    <n v="1464971400"/>
    <n v="1462379066"/>
    <b v="0"/>
    <n v="23"/>
    <b v="1"/>
    <s v="theater/plays"/>
    <n v="104.57"/>
    <x v="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s v="GBP"/>
    <n v="1443826800"/>
    <n v="1441606869"/>
    <b v="0"/>
    <n v="97"/>
    <b v="1"/>
    <s v="theater/plays"/>
    <n v="98.31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s v="GBP"/>
    <n v="1464863118"/>
    <n v="1462443918"/>
    <b v="0"/>
    <n v="76"/>
    <b v="1"/>
    <s v="theater/plays"/>
    <n v="35.04"/>
    <x v="0"/>
    <x v="1"/>
    <s v="plays"/>
  </r>
  <r>
    <n v="2830"/>
    <s v="Nakhtik and Avalon"/>
    <s v="Avalon is a new South African Township play and Nakhtik is a  danced political lecture."/>
    <n v="3000"/>
    <n v="3000"/>
    <n v="100"/>
    <x v="0"/>
    <s v="USD"/>
    <n v="1399867140"/>
    <n v="1398802148"/>
    <b v="0"/>
    <n v="11"/>
    <b v="1"/>
    <s v="theater/plays"/>
    <n v="272.73"/>
    <x v="0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s v="USD"/>
    <n v="1437076070"/>
    <n v="1434484070"/>
    <b v="0"/>
    <n v="52"/>
    <b v="1"/>
    <s v="theater/plays"/>
    <n v="63.85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s v="GBP"/>
    <n v="1416780000"/>
    <n v="1414342894"/>
    <b v="0"/>
    <n v="95"/>
    <b v="1"/>
    <s v="theater/plays"/>
    <n v="30.19"/>
    <x v="0"/>
    <x v="1"/>
    <s v="plays"/>
  </r>
  <r>
    <n v="2833"/>
    <s v="Star Man Rocket Man"/>
    <s v="A new play about exploring outer space"/>
    <n v="2700"/>
    <n v="2923"/>
    <n v="108"/>
    <x v="0"/>
    <s v="USD"/>
    <n v="1444528800"/>
    <n v="1442804633"/>
    <b v="0"/>
    <n v="35"/>
    <b v="1"/>
    <s v="theater/plays"/>
    <n v="83.51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s v="GBP"/>
    <n v="1422658930"/>
    <n v="1421362930"/>
    <b v="0"/>
    <n v="21"/>
    <b v="1"/>
    <s v="theater/plays"/>
    <n v="64.760000000000005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1"/>
    <s v="GBP"/>
    <n v="1449273600"/>
    <n v="1446742417"/>
    <b v="0"/>
    <n v="93"/>
    <b v="1"/>
    <s v="theater/plays"/>
    <n v="20.12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D"/>
    <n v="1487393940"/>
    <n v="1484115418"/>
    <b v="0"/>
    <n v="11"/>
    <b v="1"/>
    <s v="theater/plays"/>
    <n v="44.09"/>
    <x v="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5"/>
    <s v="CAD"/>
    <n v="1449701284"/>
    <n v="1446241684"/>
    <b v="0"/>
    <n v="21"/>
    <b v="1"/>
    <s v="theater/plays"/>
    <n v="40.47999999999999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D"/>
    <n v="1407967200"/>
    <n v="1406039696"/>
    <b v="0"/>
    <n v="54"/>
    <b v="1"/>
    <s v="theater/plays"/>
    <n v="44.54"/>
    <x v="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D"/>
    <n v="1408942740"/>
    <n v="1406958354"/>
    <b v="0"/>
    <n v="31"/>
    <b v="1"/>
    <s v="theater/plays"/>
    <n v="125.81"/>
    <x v="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s v="GBP"/>
    <n v="1426698000"/>
    <n v="1424825479"/>
    <b v="0"/>
    <n v="132"/>
    <b v="1"/>
    <s v="theater/plays"/>
    <n v="19.7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P"/>
    <n v="1450032297"/>
    <n v="1444844697"/>
    <b v="0"/>
    <n v="1"/>
    <b v="0"/>
    <s v="theater/plays"/>
    <n v="10"/>
    <x v="2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P"/>
    <n v="1403348400"/>
    <n v="1401058295"/>
    <b v="0"/>
    <n v="0"/>
    <b v="0"/>
    <s v="theater/plays"/>
    <s v="N/A"/>
    <x v="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s v="USD"/>
    <n v="1465790400"/>
    <n v="1462210950"/>
    <b v="0"/>
    <n v="0"/>
    <b v="0"/>
    <s v="theater/plays"/>
    <s v="N/A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5"/>
    <s v="EUR"/>
    <n v="1483535180"/>
    <n v="1480943180"/>
    <b v="0"/>
    <n v="1"/>
    <b v="0"/>
    <s v="theater/plays"/>
    <n v="30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s v="USD"/>
    <n v="1433723033"/>
    <n v="1428539033"/>
    <b v="0"/>
    <n v="39"/>
    <b v="0"/>
    <s v="theater/plays"/>
    <n v="60.67"/>
    <x v="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s v="USD"/>
    <n v="1432917394"/>
    <n v="1429029394"/>
    <b v="0"/>
    <n v="0"/>
    <b v="0"/>
    <s v="theater/plays"/>
    <s v="N/A"/>
    <x v="2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0"/>
    <s v="USD"/>
    <n v="1464031265"/>
    <n v="1458847265"/>
    <b v="0"/>
    <n v="0"/>
    <b v="0"/>
    <s v="theater/plays"/>
    <s v="N/A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s v="USD"/>
    <n v="1432913659"/>
    <n v="1430321659"/>
    <b v="0"/>
    <n v="3"/>
    <b v="0"/>
    <s v="theater/plays"/>
    <n v="23.33"/>
    <x v="2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1"/>
    <s v="GBP"/>
    <n v="1461406600"/>
    <n v="1458814600"/>
    <b v="0"/>
    <n v="1"/>
    <b v="0"/>
    <s v="theater/plays"/>
    <n v="5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s v="USD"/>
    <n v="1409962211"/>
    <n v="1407370211"/>
    <b v="0"/>
    <n v="13"/>
    <b v="0"/>
    <s v="theater/plays"/>
    <n v="23.92"/>
    <x v="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7"/>
    <s v="EUR"/>
    <n v="1454109420"/>
    <n v="1453334629"/>
    <b v="0"/>
    <n v="0"/>
    <b v="0"/>
    <s v="theater/plays"/>
    <s v="N/A"/>
    <x v="2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0"/>
    <s v="USD"/>
    <n v="1403312703"/>
    <n v="1400720703"/>
    <b v="0"/>
    <n v="6"/>
    <b v="0"/>
    <s v="theater/plays"/>
    <n v="15.83"/>
    <x v="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5"/>
    <s v="CAD"/>
    <n v="1410669297"/>
    <n v="1405485297"/>
    <b v="0"/>
    <n v="0"/>
    <b v="0"/>
    <s v="theater/plays"/>
    <s v="N/A"/>
    <x v="2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1"/>
    <s v="GBP"/>
    <n v="1431018719"/>
    <n v="1429290719"/>
    <b v="0"/>
    <n v="14"/>
    <b v="0"/>
    <s v="theater/plays"/>
    <n v="29.79"/>
    <x v="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s v="USD"/>
    <n v="1454110440"/>
    <n v="1451607071"/>
    <b v="0"/>
    <n v="5"/>
    <b v="0"/>
    <s v="theater/plays"/>
    <n v="60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s v="USD"/>
    <n v="1439069640"/>
    <n v="1433897647"/>
    <b v="0"/>
    <n v="6"/>
    <b v="0"/>
    <s v="theater/plays"/>
    <n v="24.33"/>
    <x v="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4"/>
    <s v="MXN"/>
    <n v="1487613600"/>
    <n v="1482444295"/>
    <b v="0"/>
    <n v="15"/>
    <b v="0"/>
    <s v="theater/plays"/>
    <n v="500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9"/>
    <s v="EUR"/>
    <n v="1417778880"/>
    <n v="1415711095"/>
    <b v="0"/>
    <n v="0"/>
    <b v="0"/>
    <s v="theater/plays"/>
    <s v="N/A"/>
    <x v="2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s v="AUD"/>
    <n v="1444984904"/>
    <n v="1439800904"/>
    <b v="0"/>
    <n v="1"/>
    <b v="0"/>
    <s v="theater/plays"/>
    <n v="35"/>
    <x v="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s v="USD"/>
    <n v="1466363576"/>
    <n v="1461179576"/>
    <b v="0"/>
    <n v="9"/>
    <b v="0"/>
    <s v="theater/plays"/>
    <n v="29.56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s v="AUD"/>
    <n v="1443103848"/>
    <n v="1441894248"/>
    <b v="0"/>
    <n v="3"/>
    <b v="0"/>
    <s v="theater/plays"/>
    <n v="26.67"/>
    <x v="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s v="USD"/>
    <n v="1403636229"/>
    <n v="1401044229"/>
    <b v="0"/>
    <n v="3"/>
    <b v="0"/>
    <s v="theater/plays"/>
    <n v="18.329999999999998"/>
    <x v="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0"/>
    <s v="USD"/>
    <n v="1410279123"/>
    <n v="1405095123"/>
    <b v="0"/>
    <n v="1"/>
    <b v="0"/>
    <s v="theater/plays"/>
    <n v="20"/>
    <x v="2"/>
    <x v="1"/>
    <s v="plays"/>
  </r>
  <r>
    <n v="2864"/>
    <s v="'Haunting Julia' by Alan Ayckbourn"/>
    <s v="Accessible, original theatre for all!"/>
    <n v="2500"/>
    <n v="40"/>
    <n v="2"/>
    <x v="1"/>
    <s v="GBP"/>
    <n v="1437139080"/>
    <n v="1434552207"/>
    <b v="0"/>
    <n v="3"/>
    <b v="0"/>
    <s v="theater/plays"/>
    <n v="13.33"/>
    <x v="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0"/>
    <s v="USD"/>
    <n v="1420512259"/>
    <n v="1415328259"/>
    <b v="0"/>
    <n v="0"/>
    <b v="0"/>
    <s v="theater/plays"/>
    <s v="N/A"/>
    <x v="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s v="USD"/>
    <n v="1476482400"/>
    <n v="1473893721"/>
    <b v="0"/>
    <n v="2"/>
    <b v="0"/>
    <s v="theater/plays"/>
    <n v="22.5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s v="USD"/>
    <n v="1467604800"/>
    <n v="1465533672"/>
    <b v="0"/>
    <n v="10"/>
    <b v="0"/>
    <s v="theater/plays"/>
    <n v="50.4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s v="USD"/>
    <n v="1475697054"/>
    <n v="1473105054"/>
    <b v="0"/>
    <n v="60"/>
    <b v="0"/>
    <s v="theater/plays"/>
    <n v="105.03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s v="USD"/>
    <n v="1468937681"/>
    <n v="1466345681"/>
    <b v="0"/>
    <n v="5"/>
    <b v="0"/>
    <s v="theater/plays"/>
    <n v="35.4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s v="USD"/>
    <n v="1400301165"/>
    <n v="1397709165"/>
    <b v="0"/>
    <n v="9"/>
    <b v="0"/>
    <s v="theater/plays"/>
    <n v="83.33"/>
    <x v="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s v="USD"/>
    <n v="1419183813"/>
    <n v="1417455813"/>
    <b v="0"/>
    <n v="13"/>
    <b v="0"/>
    <s v="theater/plays"/>
    <n v="35.92"/>
    <x v="2"/>
    <x v="1"/>
    <s v="plays"/>
  </r>
  <r>
    <n v="2872"/>
    <s v="Loud Arts"/>
    <s v="Local Theatre group in Loudoun County, Virginia. Looking for funds to start producing shows!"/>
    <n v="3000"/>
    <n v="0"/>
    <n v="0"/>
    <x v="0"/>
    <s v="USD"/>
    <n v="1434768438"/>
    <n v="1429584438"/>
    <b v="0"/>
    <n v="0"/>
    <b v="0"/>
    <s v="theater/plays"/>
    <s v="N/A"/>
    <x v="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s v="USD"/>
    <n v="1422473831"/>
    <n v="1419881831"/>
    <b v="0"/>
    <n v="8"/>
    <b v="0"/>
    <s v="theater/plays"/>
    <n v="119.13"/>
    <x v="2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s v="USD"/>
    <n v="1484684186"/>
    <n v="1482092186"/>
    <b v="0"/>
    <n v="3"/>
    <b v="0"/>
    <s v="theater/plays"/>
    <n v="90.33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0"/>
    <s v="USD"/>
    <n v="1462417493"/>
    <n v="1459825493"/>
    <b v="0"/>
    <n v="3"/>
    <b v="0"/>
    <s v="theater/plays"/>
    <n v="2.33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s v="USD"/>
    <n v="1437069079"/>
    <n v="1434477079"/>
    <b v="0"/>
    <n v="0"/>
    <b v="0"/>
    <s v="theater/plays"/>
    <s v="N/A"/>
    <x v="2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s v="USD"/>
    <n v="1480525200"/>
    <n v="1477781724"/>
    <b v="0"/>
    <n v="6"/>
    <b v="0"/>
    <s v="theater/plays"/>
    <n v="108.33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P"/>
    <n v="1435934795"/>
    <n v="1430750795"/>
    <b v="0"/>
    <n v="4"/>
    <b v="0"/>
    <s v="theater/plays"/>
    <n v="15.75"/>
    <x v="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s v="USD"/>
    <n v="1453310661"/>
    <n v="1450718661"/>
    <b v="0"/>
    <n v="1"/>
    <b v="0"/>
    <s v="theater/plays"/>
    <n v="29"/>
    <x v="2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s v="USD"/>
    <n v="1440090300"/>
    <n v="1436305452"/>
    <b v="0"/>
    <n v="29"/>
    <b v="0"/>
    <s v="theater/plays"/>
    <n v="96.55"/>
    <x v="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s v="USD"/>
    <n v="1417620036"/>
    <n v="1412432436"/>
    <b v="0"/>
    <n v="0"/>
    <b v="0"/>
    <s v="theater/plays"/>
    <s v="N/A"/>
    <x v="2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s v="USD"/>
    <n v="1462112318"/>
    <n v="1459520318"/>
    <b v="0"/>
    <n v="4"/>
    <b v="0"/>
    <s v="theater/plays"/>
    <n v="63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s v="USD"/>
    <n v="1454734740"/>
    <n v="1451684437"/>
    <b v="0"/>
    <n v="5"/>
    <b v="0"/>
    <s v="theater/plays"/>
    <n v="381.6"/>
    <x v="2"/>
    <x v="1"/>
    <s v="plays"/>
  </r>
  <r>
    <n v="2884"/>
    <s v="The Lizard King, a play by Jay Jeff Jones"/>
    <s v="Come explore the dream world of Jim Morrison, rock singer, mystic, poet, shaman."/>
    <n v="45000"/>
    <n v="185"/>
    <n v="0"/>
    <x v="0"/>
    <s v="USD"/>
    <n v="1417800435"/>
    <n v="1415208435"/>
    <b v="0"/>
    <n v="4"/>
    <b v="0"/>
    <s v="theater/plays"/>
    <n v="46.25"/>
    <x v="2"/>
    <x v="1"/>
    <s v="plays"/>
  </r>
  <r>
    <n v="2885"/>
    <s v="The Wedding"/>
    <s v="An historic and proud work of Polish nationalistic literature performed on stage."/>
    <n v="400"/>
    <n v="130"/>
    <n v="33"/>
    <x v="0"/>
    <s v="USD"/>
    <n v="1426294201"/>
    <n v="1423705801"/>
    <b v="0"/>
    <n v="5"/>
    <b v="0"/>
    <s v="theater/plays"/>
    <n v="26"/>
    <x v="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s v="USD"/>
    <n v="1442635140"/>
    <n v="1442243484"/>
    <b v="0"/>
    <n v="1"/>
    <b v="0"/>
    <s v="theater/plays"/>
    <n v="10"/>
    <x v="2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s v="USD"/>
    <n v="1420971324"/>
    <n v="1418379324"/>
    <b v="0"/>
    <n v="1"/>
    <b v="0"/>
    <s v="theater/plays"/>
    <n v="5"/>
    <x v="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s v="USD"/>
    <n v="1413608340"/>
    <n v="1412945440"/>
    <b v="0"/>
    <n v="0"/>
    <b v="0"/>
    <s v="theater/plays"/>
    <s v="N/A"/>
    <x v="2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0"/>
    <s v="USD"/>
    <n v="1409344985"/>
    <n v="1406752985"/>
    <b v="0"/>
    <n v="14"/>
    <b v="0"/>
    <s v="theater/plays"/>
    <n v="81.569999999999993"/>
    <x v="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s v="USD"/>
    <n v="1407553200"/>
    <n v="1405100992"/>
    <b v="0"/>
    <n v="3"/>
    <b v="0"/>
    <s v="theater/plays"/>
    <n v="7"/>
    <x v="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s v="USD"/>
    <n v="1460751128"/>
    <n v="1455570728"/>
    <b v="0"/>
    <n v="10"/>
    <b v="0"/>
    <s v="theater/plays"/>
    <n v="27.3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0"/>
    <s v="USD"/>
    <n v="1409000400"/>
    <n v="1408381704"/>
    <b v="0"/>
    <n v="17"/>
    <b v="0"/>
    <s v="theater/plays"/>
    <n v="29.41"/>
    <x v="2"/>
    <x v="1"/>
    <s v="plays"/>
  </r>
  <r>
    <n v="2893"/>
    <s v="REDISCOVERING KIA THE PLAY"/>
    <s v="Fundraising for REDISCOVERING KIA THE PLAY"/>
    <n v="5000"/>
    <n v="25"/>
    <n v="1"/>
    <x v="0"/>
    <s v="USD"/>
    <n v="1420768800"/>
    <n v="1415644395"/>
    <b v="0"/>
    <n v="2"/>
    <b v="0"/>
    <s v="theater/plays"/>
    <n v="12.5"/>
    <x v="2"/>
    <x v="1"/>
    <s v="plays"/>
  </r>
  <r>
    <n v="2894"/>
    <s v="How Could You Do This To Me (The Stage Play)"/>
    <s v="This Is A Story About A Woman A Man And A Woman"/>
    <n v="50000"/>
    <n v="0"/>
    <n v="0"/>
    <x v="0"/>
    <s v="USD"/>
    <n v="1428100815"/>
    <n v="1422920415"/>
    <b v="0"/>
    <n v="0"/>
    <b v="0"/>
    <s v="theater/plays"/>
    <s v="N/A"/>
    <x v="2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s v="USD"/>
    <n v="1403470800"/>
    <n v="1403356792"/>
    <b v="0"/>
    <n v="4"/>
    <b v="0"/>
    <s v="theater/plays"/>
    <n v="5.75"/>
    <x v="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s v="USD"/>
    <n v="1481522400"/>
    <n v="1480283321"/>
    <b v="0"/>
    <n v="12"/>
    <b v="0"/>
    <s v="theater/plays"/>
    <n v="52.08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0"/>
    <s v="USD"/>
    <n v="1444577345"/>
    <n v="1441985458"/>
    <b v="0"/>
    <n v="3"/>
    <b v="0"/>
    <s v="theater/plays"/>
    <n v="183.33"/>
    <x v="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s v="USD"/>
    <n v="1446307053"/>
    <n v="1443715053"/>
    <b v="0"/>
    <n v="12"/>
    <b v="0"/>
    <s v="theater/plays"/>
    <n v="26.33"/>
    <x v="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s v="USD"/>
    <n v="1469325158"/>
    <n v="1464141158"/>
    <b v="0"/>
    <n v="0"/>
    <b v="0"/>
    <s v="theater/plays"/>
    <s v="N/A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s v="USD"/>
    <n v="1407562632"/>
    <n v="1404970632"/>
    <b v="0"/>
    <n v="7"/>
    <b v="0"/>
    <s v="theater/plays"/>
    <n v="486.43"/>
    <x v="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s v="USD"/>
    <n v="1423345339"/>
    <n v="1418161339"/>
    <b v="0"/>
    <n v="2"/>
    <b v="0"/>
    <s v="theater/plays"/>
    <n v="3"/>
    <x v="2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s v="USD"/>
    <n v="1440412396"/>
    <n v="1437820396"/>
    <b v="0"/>
    <n v="1"/>
    <b v="0"/>
    <s v="theater/plays"/>
    <n v="25"/>
    <x v="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s v="USD"/>
    <n v="1441771218"/>
    <n v="1436587218"/>
    <b v="0"/>
    <n v="4"/>
    <b v="0"/>
    <s v="theater/plays"/>
    <n v="9.75"/>
    <x v="2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P"/>
    <n v="1415534400"/>
    <n v="1414538031"/>
    <b v="0"/>
    <n v="4"/>
    <b v="0"/>
    <s v="theater/plays"/>
    <n v="18.75"/>
    <x v="2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s v="USD"/>
    <n v="1473211313"/>
    <n v="1472001713"/>
    <b v="0"/>
    <n v="17"/>
    <b v="0"/>
    <s v="theater/plays"/>
    <n v="36.590000000000003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s v="USD"/>
    <n v="1438390800"/>
    <n v="1436888066"/>
    <b v="0"/>
    <n v="7"/>
    <b v="0"/>
    <s v="theater/plays"/>
    <n v="80.709999999999994"/>
    <x v="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s v="USD"/>
    <n v="1463259837"/>
    <n v="1458075837"/>
    <b v="0"/>
    <n v="2"/>
    <b v="0"/>
    <s v="theater/plays"/>
    <n v="1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s v="USD"/>
    <n v="1465407219"/>
    <n v="1462815219"/>
    <b v="0"/>
    <n v="5"/>
    <b v="0"/>
    <s v="theater/plays"/>
    <n v="52.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s v="USD"/>
    <n v="1416944760"/>
    <n v="1413527001"/>
    <b v="0"/>
    <n v="1"/>
    <b v="0"/>
    <s v="theater/plays"/>
    <n v="20"/>
    <x v="2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1"/>
    <s v="GBP"/>
    <n v="1434139887"/>
    <n v="1428955887"/>
    <b v="0"/>
    <n v="1"/>
    <b v="0"/>
    <s v="theater/plays"/>
    <n v="1"/>
    <x v="2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s v="USD"/>
    <n v="1435429626"/>
    <n v="1431973626"/>
    <b v="0"/>
    <n v="14"/>
    <b v="0"/>
    <s v="theater/plays"/>
    <n v="46.93"/>
    <x v="2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0"/>
    <s v="USD"/>
    <n v="1452827374"/>
    <n v="1450235374"/>
    <b v="0"/>
    <n v="26"/>
    <b v="0"/>
    <s v="theater/plays"/>
    <n v="78.08"/>
    <x v="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s v="USD"/>
    <n v="1410041339"/>
    <n v="1404857339"/>
    <b v="0"/>
    <n v="2"/>
    <b v="0"/>
    <s v="theater/plays"/>
    <n v="1"/>
    <x v="2"/>
    <x v="1"/>
    <s v="plays"/>
  </r>
  <r>
    <n v="2914"/>
    <s v="Hercules the Panto"/>
    <s v="Hercules must complete four challenges in order to meet the father he never knew"/>
    <n v="25000"/>
    <n v="1"/>
    <n v="0"/>
    <x v="1"/>
    <s v="GBP"/>
    <n v="1426365994"/>
    <n v="1421185594"/>
    <b v="0"/>
    <n v="1"/>
    <b v="0"/>
    <s v="theater/plays"/>
    <n v="1"/>
    <x v="2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P"/>
    <n v="1458117190"/>
    <n v="1455528790"/>
    <b v="0"/>
    <n v="3"/>
    <b v="0"/>
    <s v="theater/plays"/>
    <n v="203.67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1"/>
    <s v="GBP"/>
    <n v="1400498789"/>
    <n v="1398511589"/>
    <b v="0"/>
    <n v="7"/>
    <b v="0"/>
    <s v="theater/plays"/>
    <n v="20.71"/>
    <x v="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s v="USD"/>
    <n v="1442381847"/>
    <n v="1440826647"/>
    <b v="0"/>
    <n v="9"/>
    <b v="0"/>
    <s v="theater/plays"/>
    <n v="48.56"/>
    <x v="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s v="USD"/>
    <n v="1446131207"/>
    <n v="1443712007"/>
    <b v="0"/>
    <n v="20"/>
    <b v="0"/>
    <s v="theater/plays"/>
    <n v="68.099999999999994"/>
    <x v="2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0"/>
    <s v="USD"/>
    <n v="1407250329"/>
    <n v="1404658329"/>
    <b v="0"/>
    <n v="6"/>
    <b v="0"/>
    <s v="theater/plays"/>
    <n v="8.5"/>
    <x v="2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5"/>
    <s v="CAD"/>
    <n v="1427306470"/>
    <n v="1424718070"/>
    <b v="0"/>
    <n v="13"/>
    <b v="0"/>
    <s v="theater/plays"/>
    <n v="51.62"/>
    <x v="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D"/>
    <n v="1411679804"/>
    <n v="1409087804"/>
    <b v="0"/>
    <n v="3"/>
    <b v="1"/>
    <s v="theater/musical"/>
    <n v="43"/>
    <x v="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s v="GBP"/>
    <n v="1431982727"/>
    <n v="1428094727"/>
    <b v="0"/>
    <n v="6"/>
    <b v="1"/>
    <s v="theater/musical"/>
    <n v="83.33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s v="USD"/>
    <n v="1422068400"/>
    <n v="1420774779"/>
    <b v="0"/>
    <n v="10"/>
    <b v="1"/>
    <s v="theater/musical"/>
    <n v="30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D"/>
    <n v="1431143940"/>
    <n v="1428585710"/>
    <b v="0"/>
    <n v="147"/>
    <b v="1"/>
    <s v="theater/musical"/>
    <n v="175.51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D"/>
    <n v="1410444068"/>
    <n v="1407852068"/>
    <b v="0"/>
    <n v="199"/>
    <b v="1"/>
    <s v="theater/musical"/>
    <n v="231.66"/>
    <x v="0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D"/>
    <n v="1424715779"/>
    <n v="1423506179"/>
    <b v="0"/>
    <n v="50"/>
    <b v="1"/>
    <s v="theater/musical"/>
    <n v="75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D"/>
    <n v="1405400400"/>
    <n v="1402934629"/>
    <b v="0"/>
    <n v="21"/>
    <b v="1"/>
    <s v="theater/musical"/>
    <n v="112.14"/>
    <x v="0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s v="USD"/>
    <n v="1457135846"/>
    <n v="1454543846"/>
    <b v="0"/>
    <n v="24"/>
    <b v="1"/>
    <s v="theater/musical"/>
    <n v="41.67"/>
    <x v="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D"/>
    <n v="1401024758"/>
    <n v="1398432758"/>
    <b v="0"/>
    <n v="32"/>
    <b v="1"/>
    <s v="theater/musical"/>
    <n v="255.17"/>
    <x v="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s v="GBP"/>
    <n v="1431007264"/>
    <n v="1428415264"/>
    <b v="0"/>
    <n v="62"/>
    <b v="1"/>
    <s v="theater/musical"/>
    <n v="162.77000000000001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5"/>
    <s v="CAD"/>
    <n v="1410761280"/>
    <n v="1408604363"/>
    <b v="0"/>
    <n v="9"/>
    <b v="1"/>
    <s v="theater/musical"/>
    <n v="88.33"/>
    <x v="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s v="AUD"/>
    <n v="1424516400"/>
    <n v="1421812637"/>
    <b v="0"/>
    <n v="38"/>
    <b v="1"/>
    <s v="theater/musical"/>
    <n v="85.74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D"/>
    <n v="1465081053"/>
    <n v="1462489053"/>
    <b v="0"/>
    <n v="54"/>
    <b v="1"/>
    <s v="theater/musical"/>
    <n v="47.57"/>
    <x v="0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5"/>
    <s v="CAD"/>
    <n v="1402845364"/>
    <n v="1400253364"/>
    <b v="0"/>
    <n v="37"/>
    <b v="1"/>
    <s v="theater/musical"/>
    <n v="72.97"/>
    <x v="0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D"/>
    <n v="1472490000"/>
    <n v="1467468008"/>
    <b v="0"/>
    <n v="39"/>
    <b v="1"/>
    <s v="theater/musical"/>
    <n v="90.54"/>
    <x v="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D"/>
    <n v="1413176340"/>
    <n v="1412091423"/>
    <b v="0"/>
    <n v="34"/>
    <b v="1"/>
    <s v="theater/musical"/>
    <n v="37.65"/>
    <x v="0"/>
    <x v="1"/>
    <s v="musical"/>
  </r>
  <r>
    <n v="2937"/>
    <s v="UCAS"/>
    <s v="UCAS is a new British musical premiering at the Edinburgh Fringe Festival 2014."/>
    <n v="1500"/>
    <n v="2000"/>
    <n v="133"/>
    <x v="1"/>
    <s v="GBP"/>
    <n v="1405249113"/>
    <n v="1402657113"/>
    <b v="0"/>
    <n v="55"/>
    <b v="1"/>
    <s v="theater/musical"/>
    <n v="36.36"/>
    <x v="0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D"/>
    <n v="1422636814"/>
    <n v="1420044814"/>
    <b v="0"/>
    <n v="32"/>
    <b v="1"/>
    <s v="theater/musical"/>
    <n v="126.72"/>
    <x v="0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D"/>
    <n v="1409187600"/>
    <n v="1406316312"/>
    <b v="0"/>
    <n v="25"/>
    <b v="1"/>
    <s v="theater/musical"/>
    <n v="329.2"/>
    <x v="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D"/>
    <n v="1421606018"/>
    <n v="1418150018"/>
    <b v="0"/>
    <n v="33"/>
    <b v="1"/>
    <s v="theater/musical"/>
    <n v="81.239999999999995"/>
    <x v="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s v="USD"/>
    <n v="1425250955"/>
    <n v="1422658955"/>
    <b v="0"/>
    <n v="1"/>
    <b v="0"/>
    <s v="theater/spaces"/>
    <n v="1"/>
    <x v="2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5"/>
    <s v="CAD"/>
    <n v="1450297080"/>
    <n v="1448565459"/>
    <b v="0"/>
    <n v="202"/>
    <b v="0"/>
    <s v="theater/spaces"/>
    <n v="202.23"/>
    <x v="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s v="USD"/>
    <n v="1428894380"/>
    <n v="1426302380"/>
    <b v="0"/>
    <n v="0"/>
    <b v="0"/>
    <s v="theater/spaces"/>
    <s v="N/A"/>
    <x v="2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0"/>
    <s v="USD"/>
    <n v="1433714198"/>
    <n v="1431122198"/>
    <b v="0"/>
    <n v="1"/>
    <b v="0"/>
    <s v="theater/spaces"/>
    <n v="100"/>
    <x v="2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s v="USD"/>
    <n v="1432437660"/>
    <n v="1429845660"/>
    <b v="0"/>
    <n v="0"/>
    <b v="0"/>
    <s v="theater/spaces"/>
    <s v="N/A"/>
    <x v="2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P"/>
    <n v="1471265092"/>
    <n v="1468673092"/>
    <b v="0"/>
    <n v="2"/>
    <b v="0"/>
    <s v="theater/spaces"/>
    <n v="1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s v="USD"/>
    <n v="1480007460"/>
    <n v="1475760567"/>
    <b v="0"/>
    <n v="13"/>
    <b v="0"/>
    <s v="theater/spaces"/>
    <n v="82.46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s v="USD"/>
    <n v="1433259293"/>
    <n v="1428075293"/>
    <b v="0"/>
    <n v="9"/>
    <b v="0"/>
    <s v="theater/spaces"/>
    <n v="2.67"/>
    <x v="2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s v="USD"/>
    <n v="1447965917"/>
    <n v="1445370317"/>
    <b v="0"/>
    <n v="2"/>
    <b v="0"/>
    <s v="theater/spaces"/>
    <n v="12.5"/>
    <x v="2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s v="USD"/>
    <n v="1453538752"/>
    <n v="1450946752"/>
    <b v="0"/>
    <n v="0"/>
    <b v="0"/>
    <s v="theater/spaces"/>
    <s v="N/A"/>
    <x v="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D"/>
    <n v="1412536573"/>
    <n v="1408648573"/>
    <b v="0"/>
    <n v="58"/>
    <b v="0"/>
    <s v="theater/spaces"/>
    <n v="18.899999999999999"/>
    <x v="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D"/>
    <n v="1476676800"/>
    <n v="1473957239"/>
    <b v="0"/>
    <n v="8"/>
    <b v="0"/>
    <s v="theater/spaces"/>
    <n v="200.63"/>
    <x v="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D"/>
    <n v="1444330821"/>
    <n v="1441738821"/>
    <b v="0"/>
    <n v="3"/>
    <b v="0"/>
    <s v="theater/spaces"/>
    <n v="201.67"/>
    <x v="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D"/>
    <n v="1489669203"/>
    <n v="1487944803"/>
    <b v="0"/>
    <n v="0"/>
    <b v="0"/>
    <s v="theater/spaces"/>
    <s v="N/A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0"/>
    <s v="USD"/>
    <n v="1434476849"/>
    <n v="1431884849"/>
    <b v="0"/>
    <n v="11"/>
    <b v="0"/>
    <s v="theater/spaces"/>
    <n v="65"/>
    <x v="1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D"/>
    <n v="1462402850"/>
    <n v="1459810850"/>
    <b v="0"/>
    <n v="20"/>
    <b v="0"/>
    <s v="theater/spaces"/>
    <n v="66.099999999999994"/>
    <x v="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D"/>
    <n v="1427498172"/>
    <n v="1422317772"/>
    <b v="0"/>
    <n v="3"/>
    <b v="0"/>
    <s v="theater/spaces"/>
    <n v="93.33"/>
    <x v="1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0"/>
    <s v="USD"/>
    <n v="1462729317"/>
    <n v="1457548917"/>
    <b v="0"/>
    <n v="0"/>
    <b v="0"/>
    <s v="theater/spaces"/>
    <s v="N/A"/>
    <x v="1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P"/>
    <n v="1465258325"/>
    <n v="1462666325"/>
    <b v="0"/>
    <n v="0"/>
    <b v="0"/>
    <s v="theater/spaces"/>
    <s v="N/A"/>
    <x v="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D"/>
    <n v="1410459023"/>
    <n v="1407867023"/>
    <b v="0"/>
    <n v="0"/>
    <b v="0"/>
    <s v="theater/spaces"/>
    <s v="N/A"/>
    <x v="1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D"/>
    <n v="1427342400"/>
    <n v="1424927159"/>
    <b v="0"/>
    <n v="108"/>
    <b v="1"/>
    <s v="theater/plays"/>
    <n v="50.75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D"/>
    <n v="1425193140"/>
    <n v="1422769906"/>
    <b v="0"/>
    <n v="20"/>
    <b v="1"/>
    <s v="theater/plays"/>
    <n v="60.9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D"/>
    <n v="1435835824"/>
    <n v="1433243824"/>
    <b v="0"/>
    <n v="98"/>
    <b v="1"/>
    <s v="theater/plays"/>
    <n v="109.0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D"/>
    <n v="1407360720"/>
    <n v="1404769819"/>
    <b v="0"/>
    <n v="196"/>
    <b v="1"/>
    <s v="theater/plays"/>
    <n v="25.69"/>
    <x v="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D"/>
    <n v="1436290233"/>
    <n v="1433698233"/>
    <b v="0"/>
    <n v="39"/>
    <b v="1"/>
    <s v="theater/plays"/>
    <n v="41.92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D"/>
    <n v="1442425412"/>
    <n v="1439833412"/>
    <b v="0"/>
    <n v="128"/>
    <b v="1"/>
    <s v="theater/plays"/>
    <n v="88.77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D"/>
    <n v="1425872692"/>
    <n v="1423284292"/>
    <b v="0"/>
    <n v="71"/>
    <b v="1"/>
    <s v="theater/plays"/>
    <n v="80.23"/>
    <x v="0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s v="USD"/>
    <n v="1471406340"/>
    <n v="1470227660"/>
    <b v="0"/>
    <n v="47"/>
    <b v="1"/>
    <s v="theater/plays"/>
    <n v="78.94"/>
    <x v="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5"/>
    <s v="CAD"/>
    <n v="1430693460"/>
    <n v="1428087153"/>
    <b v="0"/>
    <n v="17"/>
    <b v="1"/>
    <s v="theater/plays"/>
    <n v="95.5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D"/>
    <n v="1405699451"/>
    <n v="1403107451"/>
    <b v="0"/>
    <n v="91"/>
    <b v="1"/>
    <s v="theater/plays"/>
    <n v="69.89"/>
    <x v="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D"/>
    <n v="1409500078"/>
    <n v="1406908078"/>
    <b v="0"/>
    <n v="43"/>
    <b v="1"/>
    <s v="theater/plays"/>
    <n v="74.53"/>
    <x v="0"/>
    <x v="1"/>
    <s v="plays"/>
  </r>
  <r>
    <n v="2972"/>
    <s v="A Bad Plan"/>
    <s v="A group of artists. A mythical art piece. A harrowing quest. And some margaritas."/>
    <n v="2000"/>
    <n v="2107"/>
    <n v="105"/>
    <x v="0"/>
    <s v="USD"/>
    <n v="1480899600"/>
    <n v="1479609520"/>
    <b v="0"/>
    <n v="17"/>
    <b v="1"/>
    <s v="theater/plays"/>
    <n v="123.94"/>
    <x v="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D"/>
    <n v="1451620800"/>
    <n v="1449171508"/>
    <b v="0"/>
    <n v="33"/>
    <b v="1"/>
    <s v="theater/plays"/>
    <n v="264.85000000000002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D"/>
    <n v="1411695300"/>
    <n v="1409275671"/>
    <b v="0"/>
    <n v="87"/>
    <b v="1"/>
    <s v="theater/plays"/>
    <n v="58.62"/>
    <x v="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D"/>
    <n v="1417057200"/>
    <n v="1414599886"/>
    <b v="0"/>
    <n v="113"/>
    <b v="1"/>
    <s v="theater/plays"/>
    <n v="70.88"/>
    <x v="0"/>
    <x v="1"/>
    <s v="plays"/>
  </r>
  <r>
    <n v="2976"/>
    <s v="Pizza Delique"/>
    <s v="A play that addresses an important social issue, brought to light by members of the UoM Drama Society."/>
    <n v="70"/>
    <n v="120"/>
    <n v="171"/>
    <x v="1"/>
    <s v="GBP"/>
    <n v="1457870400"/>
    <n v="1456421530"/>
    <b v="0"/>
    <n v="14"/>
    <b v="1"/>
    <s v="theater/plays"/>
    <n v="8.57"/>
    <x v="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D"/>
    <n v="1427076840"/>
    <n v="1421960934"/>
    <b v="0"/>
    <n v="30"/>
    <b v="1"/>
    <s v="theater/plays"/>
    <n v="113.5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D"/>
    <n v="1413784740"/>
    <n v="1412954547"/>
    <b v="0"/>
    <n v="16"/>
    <b v="1"/>
    <s v="theater/plays"/>
    <n v="60.69"/>
    <x v="0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s v="USD"/>
    <n v="1420524000"/>
    <n v="1419104823"/>
    <b v="0"/>
    <n v="46"/>
    <b v="1"/>
    <s v="theater/plays"/>
    <n v="110.22"/>
    <x v="0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s v="USD"/>
    <n v="1440381600"/>
    <n v="1438639130"/>
    <b v="0"/>
    <n v="24"/>
    <b v="1"/>
    <s v="theater/plays"/>
    <n v="136.46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7"/>
    <s v="EUR"/>
    <n v="1443014756"/>
    <n v="1439126756"/>
    <b v="1"/>
    <n v="97"/>
    <b v="1"/>
    <s v="theater/spaces"/>
    <n v="53.16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s v="GBP"/>
    <n v="1455208143"/>
    <n v="1452616143"/>
    <b v="1"/>
    <n v="59"/>
    <b v="1"/>
    <s v="theater/spaces"/>
    <n v="86.49"/>
    <x v="0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D"/>
    <n v="1415722236"/>
    <n v="1410534636"/>
    <b v="1"/>
    <n v="1095"/>
    <b v="1"/>
    <s v="theater/spaces"/>
    <n v="155.24"/>
    <x v="0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D"/>
    <n v="1472020881"/>
    <n v="1469428881"/>
    <b v="1"/>
    <n v="218"/>
    <b v="1"/>
    <s v="theater/spaces"/>
    <n v="115.08"/>
    <x v="0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4"/>
    <s v="NZD"/>
    <n v="1477886400"/>
    <n v="1476228128"/>
    <b v="0"/>
    <n v="111"/>
    <b v="1"/>
    <s v="theater/spaces"/>
    <n v="109.59"/>
    <x v="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1"/>
    <s v="GBP"/>
    <n v="1462100406"/>
    <n v="1456920006"/>
    <b v="0"/>
    <n v="56"/>
    <b v="1"/>
    <s v="theater/spaces"/>
    <n v="45.21"/>
    <x v="0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D"/>
    <n v="1476316800"/>
    <n v="1473837751"/>
    <b v="0"/>
    <n v="265"/>
    <b v="1"/>
    <s v="theater/spaces"/>
    <n v="104.15"/>
    <x v="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s v="GBP"/>
    <n v="1466412081"/>
    <n v="1463820081"/>
    <b v="0"/>
    <n v="28"/>
    <b v="1"/>
    <s v="theater/spaces"/>
    <n v="35.71"/>
    <x v="0"/>
    <x v="1"/>
    <s v="spaces"/>
  </r>
  <r>
    <n v="2989"/>
    <s v="Let's Light Up The Gem!"/>
    <s v="Bring the movies back to Bethel, Maine."/>
    <n v="20000"/>
    <n v="35307"/>
    <n v="177"/>
    <x v="0"/>
    <s v="USD"/>
    <n v="1450673940"/>
    <n v="1448756962"/>
    <b v="0"/>
    <n v="364"/>
    <b v="1"/>
    <s v="theater/spaces"/>
    <n v="97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D"/>
    <n v="1452174420"/>
    <n v="1449150420"/>
    <b v="0"/>
    <n v="27"/>
    <b v="1"/>
    <s v="theater/spaces"/>
    <n v="370.37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D"/>
    <n v="1485547530"/>
    <n v="1483646730"/>
    <b v="0"/>
    <n v="93"/>
    <b v="1"/>
    <s v="theater/spaces"/>
    <n v="94.41"/>
    <x v="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D"/>
    <n v="1476037510"/>
    <n v="1473445510"/>
    <b v="0"/>
    <n v="64"/>
    <b v="1"/>
    <s v="theater/spaces"/>
    <n v="48.98"/>
    <x v="0"/>
    <x v="1"/>
    <s v="spaces"/>
  </r>
  <r>
    <n v="2993"/>
    <s v="TRUE WEST: Think, Dog! Productions"/>
    <s v="Help us build the Kitchen from Hell!"/>
    <n v="1000"/>
    <n v="1003"/>
    <n v="100"/>
    <x v="0"/>
    <s v="USD"/>
    <n v="1455998867"/>
    <n v="1453406867"/>
    <b v="0"/>
    <n v="22"/>
    <b v="1"/>
    <s v="theater/spaces"/>
    <n v="45.59"/>
    <x v="0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s v="GBP"/>
    <n v="1412335772"/>
    <n v="1409743772"/>
    <b v="0"/>
    <n v="59"/>
    <b v="1"/>
    <s v="theater/spaces"/>
    <n v="23.28"/>
    <x v="0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D"/>
    <n v="1484841471"/>
    <n v="1482249471"/>
    <b v="0"/>
    <n v="249"/>
    <b v="1"/>
    <s v="theater/spaces"/>
    <n v="63.23"/>
    <x v="0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s v="USD"/>
    <n v="1432677240"/>
    <n v="1427493240"/>
    <b v="0"/>
    <n v="392"/>
    <b v="1"/>
    <s v="theater/spaces"/>
    <n v="153.52000000000001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D"/>
    <n v="1488171540"/>
    <n v="1486661793"/>
    <b v="0"/>
    <n v="115"/>
    <b v="1"/>
    <s v="theater/spaces"/>
    <n v="90.2"/>
    <x v="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D"/>
    <n v="1402892700"/>
    <n v="1400474329"/>
    <b v="0"/>
    <n v="433"/>
    <b v="1"/>
    <s v="theater/spaces"/>
    <n v="118.97"/>
    <x v="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D"/>
    <n v="1488333600"/>
    <n v="1487094360"/>
    <b v="0"/>
    <n v="20"/>
    <b v="1"/>
    <s v="theater/spaces"/>
    <n v="80.25"/>
    <x v="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D"/>
    <n v="1485885600"/>
    <n v="1484682670"/>
    <b v="0"/>
    <n v="8"/>
    <b v="1"/>
    <s v="theater/spaces"/>
    <n v="62.5"/>
    <x v="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D"/>
    <n v="1468445382"/>
    <n v="1465853382"/>
    <b v="0"/>
    <n v="175"/>
    <b v="1"/>
    <s v="theater/spaces"/>
    <n v="131.38"/>
    <x v="0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D"/>
    <n v="1356552252"/>
    <n v="1353960252"/>
    <b v="0"/>
    <n v="104"/>
    <b v="1"/>
    <s v="theater/spaces"/>
    <n v="73.03"/>
    <x v="0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D"/>
    <n v="1456811940"/>
    <n v="1454098976"/>
    <b v="0"/>
    <n v="17"/>
    <b v="1"/>
    <s v="theater/spaces"/>
    <n v="178.53"/>
    <x v="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D"/>
    <n v="1416089324"/>
    <n v="1413493724"/>
    <b v="0"/>
    <n v="277"/>
    <b v="1"/>
    <s v="theater/spaces"/>
    <n v="162.91"/>
    <x v="0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D"/>
    <n v="1412611905"/>
    <n v="1410019905"/>
    <b v="0"/>
    <n v="118"/>
    <b v="1"/>
    <s v="theater/spaces"/>
    <n v="108.24"/>
    <x v="0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5"/>
    <s v="CAD"/>
    <n v="1418580591"/>
    <n v="1415988591"/>
    <b v="0"/>
    <n v="97"/>
    <b v="1"/>
    <s v="theater/spaces"/>
    <n v="88.87"/>
    <x v="0"/>
    <x v="1"/>
    <s v="spaces"/>
  </r>
  <r>
    <n v="3007"/>
    <s v="Bethlem"/>
    <s v="Consuite for 2015 CoreCon.  An adventure into insanity."/>
    <n v="600"/>
    <n v="1080"/>
    <n v="180"/>
    <x v="0"/>
    <s v="USD"/>
    <n v="1429938683"/>
    <n v="1428124283"/>
    <b v="0"/>
    <n v="20"/>
    <b v="1"/>
    <s v="theater/spaces"/>
    <n v="54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D"/>
    <n v="1453352719"/>
    <n v="1450760719"/>
    <b v="0"/>
    <n v="26"/>
    <b v="1"/>
    <s v="theater/spaces"/>
    <n v="116.73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D"/>
    <n v="1417012840"/>
    <n v="1414417240"/>
    <b v="0"/>
    <n v="128"/>
    <b v="1"/>
    <s v="theater/spaces"/>
    <n v="233.9"/>
    <x v="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D"/>
    <n v="1424548719"/>
    <n v="1419364719"/>
    <b v="0"/>
    <n v="15"/>
    <b v="1"/>
    <s v="theater/spaces"/>
    <n v="158"/>
    <x v="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3"/>
    <s v="EUR"/>
    <n v="1450911540"/>
    <n v="1448536516"/>
    <b v="0"/>
    <n v="25"/>
    <b v="1"/>
    <s v="theater/spaces"/>
    <n v="14.84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D"/>
    <n v="1423587130"/>
    <n v="1421772730"/>
    <b v="0"/>
    <n v="55"/>
    <b v="1"/>
    <s v="theater/spaces"/>
    <n v="85.18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D"/>
    <n v="1434917049"/>
    <n v="1432325049"/>
    <b v="0"/>
    <n v="107"/>
    <b v="1"/>
    <s v="theater/spaces"/>
    <n v="146.69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D"/>
    <n v="1415163600"/>
    <n v="1412737080"/>
    <b v="0"/>
    <n v="557"/>
    <b v="1"/>
    <s v="theater/spaces"/>
    <n v="50.76"/>
    <x v="0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s v="USD"/>
    <n v="1402459200"/>
    <n v="1401125238"/>
    <b v="0"/>
    <n v="40"/>
    <b v="1"/>
    <s v="theater/spaces"/>
    <n v="87.7"/>
    <x v="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D"/>
    <n v="1405688952"/>
    <n v="1400504952"/>
    <b v="0"/>
    <n v="36"/>
    <b v="1"/>
    <s v="theater/spaces"/>
    <n v="242.28"/>
    <x v="0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D"/>
    <n v="1408566243"/>
    <n v="1405974243"/>
    <b v="0"/>
    <n v="159"/>
    <b v="1"/>
    <s v="theater/spaces"/>
    <n v="146.44999999999999"/>
    <x v="0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6"/>
    <s v="EUR"/>
    <n v="1437429600"/>
    <n v="1433747376"/>
    <b v="0"/>
    <n v="41"/>
    <b v="1"/>
    <s v="theater/spaces"/>
    <n v="103.17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D"/>
    <n v="1401159600"/>
    <n v="1398801620"/>
    <b v="0"/>
    <n v="226"/>
    <b v="1"/>
    <s v="theater/spaces"/>
    <n v="80.459999999999994"/>
    <x v="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D"/>
    <n v="1439583533"/>
    <n v="1434399533"/>
    <b v="0"/>
    <n v="30"/>
    <b v="1"/>
    <s v="theater/spaces"/>
    <n v="234.67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D"/>
    <n v="1479794340"/>
    <n v="1476715869"/>
    <b v="0"/>
    <n v="103"/>
    <b v="1"/>
    <s v="theater/spaces"/>
    <n v="50.69"/>
    <x v="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D"/>
    <n v="1472338409"/>
    <n v="1468450409"/>
    <b v="0"/>
    <n v="62"/>
    <b v="1"/>
    <s v="theater/spaces"/>
    <n v="162.71"/>
    <x v="0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s v="GBP"/>
    <n v="1434039186"/>
    <n v="1430151186"/>
    <b v="0"/>
    <n v="6"/>
    <b v="1"/>
    <s v="theater/spaces"/>
    <n v="120.17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D"/>
    <n v="1349567475"/>
    <n v="1346975475"/>
    <b v="0"/>
    <n v="182"/>
    <b v="1"/>
    <s v="theater/spaces"/>
    <n v="67.7"/>
    <x v="0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s v="GBP"/>
    <n v="1401465600"/>
    <n v="1399032813"/>
    <b v="0"/>
    <n v="145"/>
    <b v="1"/>
    <s v="theater/spaces"/>
    <n v="52.1"/>
    <x v="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s v="GBP"/>
    <n v="1488538892"/>
    <n v="1487329292"/>
    <b v="0"/>
    <n v="25"/>
    <b v="1"/>
    <s v="theater/spaces"/>
    <n v="51.6"/>
    <x v="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D"/>
    <n v="1426866851"/>
    <n v="1424278451"/>
    <b v="0"/>
    <n v="320"/>
    <b v="1"/>
    <s v="theater/spaces"/>
    <n v="164.3"/>
    <x v="0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s v="USD"/>
    <n v="1471242025"/>
    <n v="1468650025"/>
    <b v="0"/>
    <n v="99"/>
    <b v="1"/>
    <s v="theater/spaces"/>
    <n v="84.86"/>
    <x v="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D"/>
    <n v="1416285300"/>
    <n v="1413824447"/>
    <b v="0"/>
    <n v="348"/>
    <b v="1"/>
    <s v="theater/spaces"/>
    <n v="94.55"/>
    <x v="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D"/>
    <n v="1442426171"/>
    <n v="1439834171"/>
    <b v="0"/>
    <n v="41"/>
    <b v="1"/>
    <s v="theater/spaces"/>
    <n v="45.54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D"/>
    <n v="1476479447"/>
    <n v="1471295447"/>
    <b v="0"/>
    <n v="29"/>
    <b v="1"/>
    <s v="theater/spaces"/>
    <n v="51.72"/>
    <x v="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D"/>
    <n v="1441933459"/>
    <n v="1439341459"/>
    <b v="0"/>
    <n v="25"/>
    <b v="1"/>
    <s v="theater/spaces"/>
    <n v="50.88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D"/>
    <n v="1471487925"/>
    <n v="1468895925"/>
    <b v="0"/>
    <n v="23"/>
    <b v="1"/>
    <s v="theater/spaces"/>
    <n v="191.13"/>
    <x v="0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D"/>
    <n v="1477972740"/>
    <n v="1475326255"/>
    <b v="0"/>
    <n v="1260"/>
    <b v="1"/>
    <s v="theater/spaces"/>
    <n v="89.31"/>
    <x v="0"/>
    <x v="1"/>
    <s v="spaces"/>
  </r>
  <r>
    <n v="3035"/>
    <s v="The Coalition Theater"/>
    <s v="Help create a permanent home for live comedy shows and classes in Downtown RVA."/>
    <n v="25000"/>
    <n v="27196.71"/>
    <n v="109"/>
    <x v="0"/>
    <s v="USD"/>
    <n v="1367674009"/>
    <n v="1365082009"/>
    <b v="0"/>
    <n v="307"/>
    <b v="1"/>
    <s v="theater/spaces"/>
    <n v="88.59"/>
    <x v="0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D"/>
    <n v="1376654340"/>
    <n v="1373568644"/>
    <b v="0"/>
    <n v="329"/>
    <b v="1"/>
    <s v="theater/spaces"/>
    <n v="96.3"/>
    <x v="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D"/>
    <n v="1285995540"/>
    <n v="1279574773"/>
    <b v="0"/>
    <n v="32"/>
    <b v="1"/>
    <s v="theater/spaces"/>
    <n v="33.31"/>
    <x v="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D"/>
    <n v="1457071397"/>
    <n v="1451887397"/>
    <b v="0"/>
    <n v="27"/>
    <b v="1"/>
    <s v="theater/spaces"/>
    <n v="37.22"/>
    <x v="0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D"/>
    <n v="1388303940"/>
    <n v="1386011038"/>
    <b v="0"/>
    <n v="236"/>
    <b v="1"/>
    <s v="theater/spaces"/>
    <n v="92.13"/>
    <x v="0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s v="USD"/>
    <n v="1435359600"/>
    <n v="1434999621"/>
    <b v="0"/>
    <n v="42"/>
    <b v="1"/>
    <s v="theater/spaces"/>
    <n v="76.790000000000006"/>
    <x v="0"/>
    <x v="1"/>
    <s v="spaces"/>
  </r>
  <r>
    <n v="3041"/>
    <s v="Lend a Hand in Our Home"/>
    <s v="Privet! Hello! Bon Jour! We are the Arlekin Players Theatre and we need a home."/>
    <n v="8300"/>
    <n v="9170"/>
    <n v="110"/>
    <x v="0"/>
    <s v="USD"/>
    <n v="1453323048"/>
    <n v="1450731048"/>
    <b v="0"/>
    <n v="95"/>
    <b v="1"/>
    <s v="theater/spaces"/>
    <n v="96.53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s v="GBP"/>
    <n v="1444149047"/>
    <n v="1441557047"/>
    <b v="0"/>
    <n v="37"/>
    <b v="1"/>
    <s v="theater/spaces"/>
    <n v="51.89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5"/>
    <s v="CAD"/>
    <n v="1429152600"/>
    <n v="1426815699"/>
    <b v="0"/>
    <n v="128"/>
    <b v="1"/>
    <s v="theater/spaces"/>
    <n v="128.91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D"/>
    <n v="1454433998"/>
    <n v="1453137998"/>
    <b v="0"/>
    <n v="156"/>
    <b v="1"/>
    <s v="theater/spaces"/>
    <n v="84.11"/>
    <x v="0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D"/>
    <n v="1408679055"/>
    <n v="1406087055"/>
    <b v="0"/>
    <n v="64"/>
    <b v="1"/>
    <s v="theater/spaces"/>
    <n v="82.94"/>
    <x v="0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D"/>
    <n v="1410324720"/>
    <n v="1407784586"/>
    <b v="0"/>
    <n v="58"/>
    <b v="1"/>
    <s v="theater/spaces"/>
    <n v="259.95"/>
    <x v="0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s v="USD"/>
    <n v="1461762960"/>
    <n v="1457999054"/>
    <b v="0"/>
    <n v="20"/>
    <b v="1"/>
    <s v="theater/spaces"/>
    <n v="37.25"/>
    <x v="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D"/>
    <n v="1420060920"/>
    <n v="1417556262"/>
    <b v="0"/>
    <n v="47"/>
    <b v="1"/>
    <s v="theater/spaces"/>
    <n v="177.02"/>
    <x v="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D"/>
    <n v="1434241255"/>
    <n v="1431649255"/>
    <b v="0"/>
    <n v="54"/>
    <b v="1"/>
    <s v="theater/spaces"/>
    <n v="74.069999999999993"/>
    <x v="0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s v="USD"/>
    <n v="1462420960"/>
    <n v="1459828960"/>
    <b v="0"/>
    <n v="9"/>
    <b v="1"/>
    <s v="theater/spaces"/>
    <n v="70.67"/>
    <x v="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P"/>
    <n v="1486547945"/>
    <n v="1483955945"/>
    <b v="1"/>
    <n v="35"/>
    <b v="0"/>
    <s v="theater/spaces"/>
    <n v="23.63"/>
    <x v="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0"/>
    <s v="USD"/>
    <n v="1432828740"/>
    <n v="1430237094"/>
    <b v="0"/>
    <n v="2"/>
    <b v="0"/>
    <s v="theater/spaces"/>
    <n v="37.5"/>
    <x v="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0"/>
    <s v="USD"/>
    <n v="1412222340"/>
    <n v="1407781013"/>
    <b v="0"/>
    <n v="3"/>
    <b v="0"/>
    <s v="theater/spaces"/>
    <n v="13.33"/>
    <x v="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s v="USD"/>
    <n v="1425258240"/>
    <n v="1422043154"/>
    <b v="0"/>
    <n v="0"/>
    <b v="0"/>
    <s v="theater/spaces"/>
    <s v="N/A"/>
    <x v="2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0"/>
    <s v="USD"/>
    <n v="1420844390"/>
    <n v="1415660390"/>
    <b v="0"/>
    <n v="1"/>
    <b v="0"/>
    <s v="theater/spaces"/>
    <n v="1"/>
    <x v="2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s v="USD"/>
    <n v="1412003784"/>
    <n v="1406819784"/>
    <b v="0"/>
    <n v="0"/>
    <b v="0"/>
    <s v="theater/spaces"/>
    <s v="N/A"/>
    <x v="2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P"/>
    <n v="1459694211"/>
    <n v="1457105811"/>
    <b v="0"/>
    <n v="0"/>
    <b v="0"/>
    <s v="theater/spaces"/>
    <s v="N/A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3"/>
    <s v="EUR"/>
    <n v="1463734740"/>
    <n v="1459414740"/>
    <b v="0"/>
    <n v="3"/>
    <b v="0"/>
    <s v="theater/spaces"/>
    <n v="1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s v="USD"/>
    <n v="1407536846"/>
    <n v="1404944846"/>
    <b v="0"/>
    <n v="11"/>
    <b v="0"/>
    <s v="theater/spaces"/>
    <n v="41"/>
    <x v="2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0"/>
    <s v="USD"/>
    <n v="1443422134"/>
    <n v="1440830134"/>
    <b v="0"/>
    <n v="6"/>
    <b v="0"/>
    <s v="theater/spaces"/>
    <n v="55.83"/>
    <x v="2"/>
    <x v="1"/>
    <s v="spaces"/>
  </r>
  <r>
    <n v="3061"/>
    <s v="Help Save Parkway Cinemas!"/>
    <s v="Save a historic Local theater."/>
    <n v="1000000"/>
    <n v="0"/>
    <n v="0"/>
    <x v="0"/>
    <s v="USD"/>
    <n v="1407955748"/>
    <n v="1405363748"/>
    <b v="0"/>
    <n v="0"/>
    <b v="0"/>
    <s v="theater/spaces"/>
    <s v="N/A"/>
    <x v="2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s v="USD"/>
    <n v="1443636000"/>
    <n v="1441111892"/>
    <b v="0"/>
    <n v="67"/>
    <b v="0"/>
    <s v="theater/spaces"/>
    <n v="99.76"/>
    <x v="2"/>
    <x v="1"/>
    <s v="spaces"/>
  </r>
  <r>
    <n v="3063"/>
    <s v="Spec Haus"/>
    <s v="Members of the local Miami music scene are putting together a venue/creative space in Kendall!"/>
    <n v="3000"/>
    <n v="587"/>
    <n v="20"/>
    <x v="0"/>
    <s v="USD"/>
    <n v="1477174138"/>
    <n v="1474150138"/>
    <b v="0"/>
    <n v="23"/>
    <b v="0"/>
    <s v="theater/spaces"/>
    <n v="25.52"/>
    <x v="2"/>
    <x v="1"/>
    <s v="spaces"/>
  </r>
  <r>
    <n v="3064"/>
    <s v="Kickstart the Crossroads Community"/>
    <s v="An epicenter for connection, creation and expression of the community."/>
    <n v="75000"/>
    <n v="8471"/>
    <n v="11"/>
    <x v="0"/>
    <s v="USD"/>
    <n v="1448175540"/>
    <n v="1445483246"/>
    <b v="0"/>
    <n v="72"/>
    <b v="0"/>
    <s v="theater/spaces"/>
    <n v="117.65"/>
    <x v="2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s v="USD"/>
    <n v="1406683172"/>
    <n v="1404523172"/>
    <b v="0"/>
    <n v="2"/>
    <b v="0"/>
    <s v="theater/spaces"/>
    <n v="5"/>
    <x v="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D"/>
    <n v="1468128537"/>
    <n v="1465536537"/>
    <b v="0"/>
    <n v="15"/>
    <b v="0"/>
    <s v="theater/spaces"/>
    <n v="2796.67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4"/>
    <s v="NZD"/>
    <n v="1441837879"/>
    <n v="1439245879"/>
    <b v="0"/>
    <n v="1"/>
    <b v="0"/>
    <s v="theater/spaces"/>
    <n v="200"/>
    <x v="2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s v="USD"/>
    <n v="1445013352"/>
    <n v="1442421352"/>
    <b v="0"/>
    <n v="2"/>
    <b v="0"/>
    <s v="theater/spaces"/>
    <n v="87.5"/>
    <x v="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s v="USD"/>
    <n v="1418587234"/>
    <n v="1415995234"/>
    <b v="0"/>
    <n v="7"/>
    <b v="0"/>
    <s v="theater/spaces"/>
    <n v="20.14"/>
    <x v="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P"/>
    <n v="1481132169"/>
    <n v="1479317769"/>
    <b v="0"/>
    <n v="16"/>
    <b v="0"/>
    <s v="theater/spaces"/>
    <n v="20.88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0"/>
    <s v="USD"/>
    <n v="1429595940"/>
    <n v="1428082481"/>
    <b v="0"/>
    <n v="117"/>
    <b v="0"/>
    <s v="theater/spaces"/>
    <n v="61.31"/>
    <x v="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s v="USD"/>
    <n v="1477791960"/>
    <n v="1476549262"/>
    <b v="0"/>
    <n v="2"/>
    <b v="0"/>
    <s v="theater/spaces"/>
    <n v="1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s v="USD"/>
    <n v="1434309540"/>
    <n v="1429287900"/>
    <b v="0"/>
    <n v="7"/>
    <b v="0"/>
    <s v="theater/spaces"/>
    <n v="92.14"/>
    <x v="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6"/>
    <s v="EUR"/>
    <n v="1457617359"/>
    <n v="1455025359"/>
    <b v="0"/>
    <n v="3"/>
    <b v="0"/>
    <s v="theater/spaces"/>
    <n v="7.33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0"/>
    <s v="USD"/>
    <n v="1471573640"/>
    <n v="1467253640"/>
    <b v="0"/>
    <n v="20"/>
    <b v="0"/>
    <s v="theater/spaces"/>
    <n v="64.8"/>
    <x v="2"/>
    <x v="1"/>
    <s v="spaces"/>
  </r>
  <r>
    <n v="3076"/>
    <s v="10,000 Hours"/>
    <s v="Helping female comedians get in their 10,000 Hours of practice!"/>
    <n v="10000"/>
    <n v="1506"/>
    <n v="15"/>
    <x v="0"/>
    <s v="USD"/>
    <n v="1444405123"/>
    <n v="1439221123"/>
    <b v="0"/>
    <n v="50"/>
    <b v="0"/>
    <s v="theater/spaces"/>
    <n v="30.12"/>
    <x v="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5"/>
    <s v="CAD"/>
    <n v="1488495478"/>
    <n v="1485903478"/>
    <b v="0"/>
    <n v="2"/>
    <b v="0"/>
    <s v="theater/spaces"/>
    <n v="52.5"/>
    <x v="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s v="USD"/>
    <n v="1424920795"/>
    <n v="1422328795"/>
    <b v="0"/>
    <n v="3"/>
    <b v="0"/>
    <s v="theater/spaces"/>
    <n v="23.67"/>
    <x v="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s v="USD"/>
    <n v="1427040435"/>
    <n v="1424452035"/>
    <b v="0"/>
    <n v="27"/>
    <b v="0"/>
    <s v="theater/spaces"/>
    <n v="415.78"/>
    <x v="2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s v="USD"/>
    <n v="1419644444"/>
    <n v="1414456844"/>
    <b v="0"/>
    <n v="7"/>
    <b v="0"/>
    <s v="theater/spaces"/>
    <n v="53.71"/>
    <x v="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s v="USD"/>
    <n v="1442722891"/>
    <n v="1440130891"/>
    <b v="0"/>
    <n v="5"/>
    <b v="0"/>
    <s v="theater/spaces"/>
    <n v="420.6"/>
    <x v="2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s v="USD"/>
    <n v="1447628946"/>
    <n v="1445033346"/>
    <b v="0"/>
    <n v="0"/>
    <b v="0"/>
    <s v="theater/spaces"/>
    <s v="N/A"/>
    <x v="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s v="USD"/>
    <n v="1409547600"/>
    <n v="1406986278"/>
    <b v="0"/>
    <n v="3"/>
    <b v="0"/>
    <s v="theater/spaces"/>
    <n v="18.670000000000002"/>
    <x v="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s v="USD"/>
    <n v="1430851680"/>
    <n v="1428340931"/>
    <b v="0"/>
    <n v="6"/>
    <b v="0"/>
    <s v="theater/spaces"/>
    <n v="78.33"/>
    <x v="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s v="USD"/>
    <n v="1443561159"/>
    <n v="1440969159"/>
    <b v="0"/>
    <n v="9"/>
    <b v="0"/>
    <s v="theater/spaces"/>
    <n v="67.78"/>
    <x v="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3"/>
    <s v="EUR"/>
    <n v="1439827559"/>
    <n v="1434643559"/>
    <b v="0"/>
    <n v="3"/>
    <b v="0"/>
    <s v="theater/spaces"/>
    <n v="16.670000000000002"/>
    <x v="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s v="USD"/>
    <n v="1482294990"/>
    <n v="1477107390"/>
    <b v="0"/>
    <n v="2"/>
    <b v="0"/>
    <s v="theater/spaces"/>
    <n v="62.5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s v="USD"/>
    <n v="1420724460"/>
    <n v="1418046247"/>
    <b v="0"/>
    <n v="3"/>
    <b v="0"/>
    <s v="theater/spaces"/>
    <n v="42"/>
    <x v="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s v="USD"/>
    <n v="1468029540"/>
    <n v="1465304483"/>
    <b v="0"/>
    <n v="45"/>
    <b v="0"/>
    <s v="theater/spaces"/>
    <n v="130.0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s v="USD"/>
    <n v="1430505545"/>
    <n v="1425325145"/>
    <b v="0"/>
    <n v="9"/>
    <b v="0"/>
    <s v="theater/spaces"/>
    <n v="1270.22"/>
    <x v="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s v="USD"/>
    <n v="1471214743"/>
    <n v="1468622743"/>
    <b v="0"/>
    <n v="9"/>
    <b v="0"/>
    <s v="theater/spaces"/>
    <n v="88.44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s v="USD"/>
    <n v="1444946400"/>
    <n v="1441723912"/>
    <b v="0"/>
    <n v="21"/>
    <b v="0"/>
    <s v="theater/spaces"/>
    <n v="56.34"/>
    <x v="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5"/>
    <s v="CAD"/>
    <n v="1401595140"/>
    <n v="1398980941"/>
    <b v="0"/>
    <n v="17"/>
    <b v="0"/>
    <s v="theater/spaces"/>
    <n v="53.53"/>
    <x v="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0"/>
    <s v="USD"/>
    <n v="1442775956"/>
    <n v="1437591956"/>
    <b v="0"/>
    <n v="1"/>
    <b v="0"/>
    <s v="theater/spaces"/>
    <n v="25"/>
    <x v="2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s v="USD"/>
    <n v="1470011780"/>
    <n v="1464827780"/>
    <b v="0"/>
    <n v="1"/>
    <b v="0"/>
    <s v="theater/spaces"/>
    <n v="50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s v="USD"/>
    <n v="1432151326"/>
    <n v="1429559326"/>
    <b v="0"/>
    <n v="14"/>
    <b v="0"/>
    <s v="theater/spaces"/>
    <n v="56.79"/>
    <x v="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P"/>
    <n v="1475848800"/>
    <n v="1474027501"/>
    <b v="0"/>
    <n v="42"/>
    <b v="0"/>
    <s v="theater/spaces"/>
    <n v="40.83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s v="USD"/>
    <n v="1454890620"/>
    <n v="1450724449"/>
    <b v="0"/>
    <n v="27"/>
    <b v="0"/>
    <s v="theater/spaces"/>
    <n v="65.11"/>
    <x v="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s v="USD"/>
    <n v="1455251591"/>
    <n v="1452659591"/>
    <b v="0"/>
    <n v="5"/>
    <b v="0"/>
    <s v="theater/spaces"/>
    <n v="55.6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s v="USD"/>
    <n v="1413816975"/>
    <n v="1411224975"/>
    <b v="0"/>
    <n v="13"/>
    <b v="0"/>
    <s v="theater/spaces"/>
    <n v="140.54"/>
    <x v="2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6"/>
    <s v="EUR"/>
    <n v="1437033360"/>
    <n v="1434445937"/>
    <b v="0"/>
    <n v="12"/>
    <b v="0"/>
    <s v="theater/spaces"/>
    <n v="25"/>
    <x v="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P"/>
    <n v="1471939818"/>
    <n v="1467619818"/>
    <b v="0"/>
    <n v="90"/>
    <b v="0"/>
    <s v="theater/spaces"/>
    <n v="69.53"/>
    <x v="2"/>
    <x v="1"/>
    <s v="spaces"/>
  </r>
  <r>
    <n v="3103"/>
    <s v="Professional Venue for local artists!!"/>
    <s v="Creating a place for local artists to perform, at substantially less cost for them"/>
    <n v="4100"/>
    <n v="11"/>
    <n v="0"/>
    <x v="0"/>
    <s v="USD"/>
    <n v="1434080706"/>
    <n v="1428896706"/>
    <b v="0"/>
    <n v="2"/>
    <b v="0"/>
    <s v="theater/spaces"/>
    <n v="5.5"/>
    <x v="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D"/>
    <n v="1422928800"/>
    <n v="1420235311"/>
    <b v="0"/>
    <n v="5"/>
    <b v="0"/>
    <s v="theater/spaces"/>
    <n v="237"/>
    <x v="2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s v="USD"/>
    <n v="1413694800"/>
    <n v="1408986916"/>
    <b v="0"/>
    <n v="31"/>
    <b v="0"/>
    <s v="theater/spaces"/>
    <n v="79.87"/>
    <x v="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P"/>
    <n v="1442440800"/>
    <n v="1440497876"/>
    <b v="0"/>
    <n v="4"/>
    <b v="0"/>
    <s v="theater/spaces"/>
    <n v="10.25"/>
    <x v="2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0"/>
    <s v="USD"/>
    <n v="1431372751"/>
    <n v="1430767951"/>
    <b v="0"/>
    <n v="29"/>
    <b v="0"/>
    <s v="theater/spaces"/>
    <n v="272.58999999999997"/>
    <x v="2"/>
    <x v="1"/>
    <s v="spaces"/>
  </r>
  <r>
    <n v="3108"/>
    <s v="Funding a home for our Children's Theater"/>
    <s v="We need a permanent home for the theater!"/>
    <n v="50000"/>
    <n v="26"/>
    <n v="0"/>
    <x v="0"/>
    <s v="USD"/>
    <n v="1430234394"/>
    <n v="1425053994"/>
    <b v="0"/>
    <n v="2"/>
    <b v="0"/>
    <s v="theater/spaces"/>
    <n v="13"/>
    <x v="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s v="USD"/>
    <n v="1409194810"/>
    <n v="1406170810"/>
    <b v="0"/>
    <n v="114"/>
    <b v="0"/>
    <s v="theater/spaces"/>
    <n v="58.18"/>
    <x v="2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0"/>
    <s v="USD"/>
    <n v="1487465119"/>
    <n v="1484009119"/>
    <b v="0"/>
    <n v="1"/>
    <b v="0"/>
    <s v="theater/spaces"/>
    <n v="10"/>
    <x v="2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0"/>
    <s v="USD"/>
    <n v="1412432220"/>
    <n v="1409753820"/>
    <b v="0"/>
    <n v="76"/>
    <b v="0"/>
    <s v="theater/spaces"/>
    <n v="70.11"/>
    <x v="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s v="USD"/>
    <n v="1477968934"/>
    <n v="1472784934"/>
    <b v="0"/>
    <n v="9"/>
    <b v="0"/>
    <s v="theater/spaces"/>
    <n v="57.89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s v="USD"/>
    <n v="1429291982"/>
    <n v="1426699982"/>
    <b v="0"/>
    <n v="37"/>
    <b v="0"/>
    <s v="theater/spaces"/>
    <n v="125.27"/>
    <x v="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s v="USD"/>
    <n v="1411312250"/>
    <n v="1406128250"/>
    <b v="0"/>
    <n v="0"/>
    <b v="0"/>
    <s v="theater/spaces"/>
    <s v="N/A"/>
    <x v="2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11"/>
    <s v="SEK"/>
    <n v="1465123427"/>
    <n v="1462531427"/>
    <b v="0"/>
    <n v="1"/>
    <b v="0"/>
    <s v="theater/spaces"/>
    <n v="300"/>
    <x v="2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0"/>
    <s v="USD"/>
    <n v="1427890925"/>
    <n v="1426681325"/>
    <b v="0"/>
    <n v="10"/>
    <b v="0"/>
    <s v="theater/spaces"/>
    <n v="43"/>
    <x v="2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1"/>
    <s v="GBP"/>
    <n v="1464354720"/>
    <n v="1463648360"/>
    <b v="0"/>
    <n v="1"/>
    <b v="0"/>
    <s v="theater/spaces"/>
    <n v="1"/>
    <x v="2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11"/>
    <s v="SEK"/>
    <n v="1467473723"/>
    <n v="1465832123"/>
    <b v="0"/>
    <n v="2"/>
    <b v="0"/>
    <s v="theater/spaces"/>
    <n v="775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s v="USD"/>
    <n v="1427414732"/>
    <n v="1424826332"/>
    <b v="0"/>
    <n v="1"/>
    <b v="0"/>
    <s v="theater/spaces"/>
    <n v="5"/>
    <x v="2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9"/>
    <s v="EUR"/>
    <n v="1462484196"/>
    <n v="1457303796"/>
    <b v="0"/>
    <n v="10"/>
    <b v="0"/>
    <s v="theater/spaces"/>
    <n v="12.8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5"/>
    <s v="CAD"/>
    <n v="1411748335"/>
    <n v="1406564335"/>
    <b v="0"/>
    <n v="1"/>
    <b v="0"/>
    <s v="theater/spaces"/>
    <n v="10"/>
    <x v="1"/>
    <x v="1"/>
    <s v="spaces"/>
  </r>
  <r>
    <n v="3122"/>
    <s v="be back soon (Canceled)"/>
    <s v="cancelled until further notice"/>
    <n v="199"/>
    <n v="116"/>
    <n v="58"/>
    <x v="0"/>
    <s v="USD"/>
    <n v="1478733732"/>
    <n v="1478298132"/>
    <b v="0"/>
    <n v="2"/>
    <b v="0"/>
    <s v="theater/spaces"/>
    <n v="58"/>
    <x v="1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D"/>
    <n v="1468108198"/>
    <n v="1465516198"/>
    <b v="0"/>
    <n v="348"/>
    <b v="0"/>
    <s v="theater/spaces"/>
    <n v="244.8"/>
    <x v="1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D"/>
    <n v="1422902601"/>
    <n v="1417718601"/>
    <b v="0"/>
    <n v="4"/>
    <b v="0"/>
    <s v="theater/spaces"/>
    <n v="6.5"/>
    <x v="1"/>
    <x v="1"/>
    <s v="spaces"/>
  </r>
  <r>
    <n v="3125"/>
    <s v="N/A (Canceled)"/>
    <s v="N/A"/>
    <n v="1500000"/>
    <n v="0"/>
    <n v="0"/>
    <x v="0"/>
    <s v="USD"/>
    <n v="1452142672"/>
    <n v="1449550672"/>
    <b v="0"/>
    <n v="0"/>
    <b v="0"/>
    <s v="theater/spaces"/>
    <s v="N/A"/>
    <x v="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D"/>
    <n v="1459121162"/>
    <n v="1456532762"/>
    <b v="0"/>
    <n v="17"/>
    <b v="0"/>
    <s v="theater/spaces"/>
    <n v="61.18"/>
    <x v="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D"/>
    <n v="1425242029"/>
    <n v="1422650029"/>
    <b v="0"/>
    <n v="0"/>
    <b v="0"/>
    <s v="theater/spaces"/>
    <s v="N/A"/>
    <x v="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0"/>
    <s v="USD"/>
    <n v="1489690141"/>
    <n v="1487101741"/>
    <b v="0"/>
    <n v="117"/>
    <b v="0"/>
    <s v="theater/plays"/>
    <n v="139.24"/>
    <x v="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0"/>
    <s v="USD"/>
    <n v="1492542819"/>
    <n v="1489090419"/>
    <b v="0"/>
    <n v="1"/>
    <b v="0"/>
    <s v="theater/plays"/>
    <n v="10"/>
    <x v="3"/>
    <x v="1"/>
    <s v="plays"/>
  </r>
  <r>
    <n v="3130"/>
    <s v="MEDEA | A New Vision"/>
    <s v="A shockingly relevant modern take on a 2,000-year-old tragedy that confronts current gender politics."/>
    <n v="10000"/>
    <n v="375"/>
    <n v="4"/>
    <x v="0"/>
    <s v="USD"/>
    <n v="1492145940"/>
    <n v="1489504916"/>
    <b v="0"/>
    <n v="4"/>
    <b v="0"/>
    <s v="theater/plays"/>
    <n v="93.75"/>
    <x v="3"/>
    <x v="1"/>
    <s v="plays"/>
  </r>
  <r>
    <n v="3131"/>
    <s v="SNAKE EYES"/>
    <s v="A Staged Reading of &quot;Snake Eyes,&quot; a new play by Alex Rafala"/>
    <n v="4100"/>
    <n v="645"/>
    <n v="16"/>
    <x v="0"/>
    <s v="USD"/>
    <n v="1491656045"/>
    <n v="1489067645"/>
    <b v="0"/>
    <n v="12"/>
    <b v="0"/>
    <s v="theater/plays"/>
    <n v="53.75"/>
    <x v="3"/>
    <x v="1"/>
    <s v="plays"/>
  </r>
  <r>
    <n v="3132"/>
    <s v="A Bite of a Snake Play"/>
    <s v="Smells Like Money, Drips Like Honey, Taste Like Mocha, Better Run AWAY"/>
    <n v="30000"/>
    <n v="10"/>
    <n v="0"/>
    <x v="0"/>
    <s v="USD"/>
    <n v="1492759460"/>
    <n v="1487579060"/>
    <b v="0"/>
    <n v="1"/>
    <b v="0"/>
    <s v="theater/plays"/>
    <n v="10"/>
    <x v="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1"/>
    <s v="GBP"/>
    <n v="1490358834"/>
    <n v="1487770434"/>
    <b v="0"/>
    <n v="16"/>
    <b v="0"/>
    <s v="theater/plays"/>
    <n v="33.75"/>
    <x v="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1"/>
    <s v="GBP"/>
    <n v="1490631419"/>
    <n v="1488820619"/>
    <b v="0"/>
    <n v="12"/>
    <b v="0"/>
    <s v="theater/plays"/>
    <n v="18.75"/>
    <x v="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0"/>
    <s v="USD"/>
    <n v="1491277121"/>
    <n v="1489376321"/>
    <b v="0"/>
    <n v="7"/>
    <b v="0"/>
    <s v="theater/plays"/>
    <n v="23.14"/>
    <x v="3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1"/>
    <s v="GBP"/>
    <n v="1491001140"/>
    <n v="1487847954"/>
    <b v="0"/>
    <n v="22"/>
    <b v="0"/>
    <s v="theater/plays"/>
    <n v="29.05"/>
    <x v="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0"/>
    <s v="USD"/>
    <n v="1493838720"/>
    <n v="1489439669"/>
    <b v="0"/>
    <n v="1"/>
    <b v="0"/>
    <s v="theater/plays"/>
    <n v="50"/>
    <x v="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1"/>
    <s v="GBP"/>
    <n v="1491233407"/>
    <n v="1489591807"/>
    <b v="0"/>
    <n v="0"/>
    <b v="0"/>
    <s v="theater/plays"/>
    <s v="N/A"/>
    <x v="3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14"/>
    <s v="MXN"/>
    <n v="1490416380"/>
    <n v="1487485760"/>
    <b v="0"/>
    <n v="6"/>
    <b v="0"/>
    <s v="theater/plays"/>
    <n v="450"/>
    <x v="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6"/>
    <s v="EUR"/>
    <n v="1491581703"/>
    <n v="1488993303"/>
    <b v="0"/>
    <n v="4"/>
    <b v="0"/>
    <s v="theater/plays"/>
    <n v="24"/>
    <x v="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9"/>
    <s v="EUR"/>
    <n v="1492372800"/>
    <n v="1488823488"/>
    <b v="0"/>
    <n v="8"/>
    <b v="0"/>
    <s v="theater/plays"/>
    <n v="32.25"/>
    <x v="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1"/>
    <s v="GBP"/>
    <n v="1489922339"/>
    <n v="1487333939"/>
    <b v="0"/>
    <n v="3"/>
    <b v="0"/>
    <s v="theater/plays"/>
    <n v="15"/>
    <x v="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1"/>
    <s v="GBP"/>
    <n v="1491726956"/>
    <n v="1489480556"/>
    <b v="0"/>
    <n v="0"/>
    <b v="0"/>
    <s v="theater/plays"/>
    <s v="N/A"/>
    <x v="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0"/>
    <s v="USD"/>
    <n v="1489903200"/>
    <n v="1488459307"/>
    <b v="0"/>
    <n v="30"/>
    <b v="0"/>
    <s v="theater/plays"/>
    <n v="251.33"/>
    <x v="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0"/>
    <s v="USD"/>
    <n v="1490659134"/>
    <n v="1485478734"/>
    <b v="0"/>
    <n v="0"/>
    <b v="0"/>
    <s v="theater/plays"/>
    <s v="N/A"/>
    <x v="3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14"/>
    <s v="MXN"/>
    <n v="1492356166"/>
    <n v="1488471766"/>
    <b v="0"/>
    <n v="12"/>
    <b v="0"/>
    <s v="theater/plays"/>
    <n v="437.5"/>
    <x v="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D"/>
    <n v="1415319355"/>
    <n v="1411859755"/>
    <b v="1"/>
    <n v="213"/>
    <b v="1"/>
    <s v="theater/plays"/>
    <n v="110.35"/>
    <x v="0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s v="USD"/>
    <n v="1412136000"/>
    <n v="1410278284"/>
    <b v="1"/>
    <n v="57"/>
    <b v="1"/>
    <s v="theater/plays"/>
    <n v="41.42"/>
    <x v="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D"/>
    <n v="1354845600"/>
    <n v="1352766300"/>
    <b v="1"/>
    <n v="25"/>
    <b v="1"/>
    <s v="theater/plays"/>
    <n v="52"/>
    <x v="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D"/>
    <n v="1295928000"/>
    <n v="1288160403"/>
    <b v="1"/>
    <n v="104"/>
    <b v="1"/>
    <s v="theater/plays"/>
    <n v="33.99"/>
    <x v="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D"/>
    <n v="1410379774"/>
    <n v="1407787774"/>
    <b v="1"/>
    <n v="34"/>
    <b v="1"/>
    <s v="theater/plays"/>
    <n v="103.35"/>
    <x v="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s v="GBP"/>
    <n v="1383425367"/>
    <n v="1380833367"/>
    <b v="1"/>
    <n v="67"/>
    <b v="1"/>
    <s v="theater/plays"/>
    <n v="34.79"/>
    <x v="0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s v="USD"/>
    <n v="1304225940"/>
    <n v="1301542937"/>
    <b v="1"/>
    <n v="241"/>
    <b v="1"/>
    <s v="theater/plays"/>
    <n v="41.77"/>
    <x v="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D"/>
    <n v="1333310458"/>
    <n v="1330722058"/>
    <b v="1"/>
    <n v="123"/>
    <b v="1"/>
    <s v="theater/plays"/>
    <n v="64.27"/>
    <x v="0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s v="GBP"/>
    <n v="1356004725"/>
    <n v="1353412725"/>
    <b v="1"/>
    <n v="302"/>
    <b v="1"/>
    <s v="theater/plays"/>
    <n v="31.21"/>
    <x v="0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D"/>
    <n v="1338591144"/>
    <n v="1335567144"/>
    <b v="1"/>
    <n v="89"/>
    <b v="1"/>
    <s v="theater/plays"/>
    <n v="62.92"/>
    <x v="0"/>
    <x v="1"/>
    <s v="plays"/>
  </r>
  <r>
    <n v="3157"/>
    <s v="Summer FourPlay"/>
    <s v="Four Directors.  Four One Acts.  Four Genres.  For You."/>
    <n v="4000"/>
    <n v="4040"/>
    <n v="101"/>
    <x v="0"/>
    <s v="USD"/>
    <n v="1405746000"/>
    <n v="1404932105"/>
    <b v="1"/>
    <n v="41"/>
    <b v="1"/>
    <s v="theater/plays"/>
    <n v="98.54"/>
    <x v="0"/>
    <x v="1"/>
    <s v="plays"/>
  </r>
  <r>
    <n v="3158"/>
    <s v="Nursery Crimes"/>
    <s v="A 40s crime-noir play using nursery rhyme characters."/>
    <n v="5000"/>
    <n v="5700"/>
    <n v="114"/>
    <x v="0"/>
    <s v="USD"/>
    <n v="1374523752"/>
    <n v="1371931752"/>
    <b v="1"/>
    <n v="69"/>
    <b v="1"/>
    <s v="theater/plays"/>
    <n v="82.61"/>
    <x v="0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s v="USD"/>
    <n v="1326927600"/>
    <n v="1323221761"/>
    <b v="1"/>
    <n v="52"/>
    <b v="1"/>
    <s v="theater/plays"/>
    <n v="38.5"/>
    <x v="0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s v="USD"/>
    <n v="1407905940"/>
    <n v="1405923687"/>
    <b v="1"/>
    <n v="57"/>
    <b v="1"/>
    <s v="theater/plays"/>
    <n v="80.16"/>
    <x v="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s v="GBP"/>
    <n v="1413377522"/>
    <n v="1410785522"/>
    <b v="1"/>
    <n v="74"/>
    <b v="1"/>
    <s v="theater/plays"/>
    <n v="28.41"/>
    <x v="0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D"/>
    <n v="1404698400"/>
    <n v="1402331262"/>
    <b v="1"/>
    <n v="63"/>
    <b v="1"/>
    <s v="theater/plays"/>
    <n v="80.73"/>
    <x v="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D"/>
    <n v="1402855525"/>
    <n v="1400263525"/>
    <b v="1"/>
    <n v="72"/>
    <b v="1"/>
    <s v="theater/plays"/>
    <n v="200.69"/>
    <x v="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D"/>
    <n v="1402341615"/>
    <n v="1399490415"/>
    <b v="1"/>
    <n v="71"/>
    <b v="1"/>
    <s v="theater/plays"/>
    <n v="37.590000000000003"/>
    <x v="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D"/>
    <n v="1304395140"/>
    <n v="1302493760"/>
    <b v="1"/>
    <n v="21"/>
    <b v="1"/>
    <s v="theater/plays"/>
    <n v="58.1"/>
    <x v="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D"/>
    <n v="1416988740"/>
    <n v="1414514153"/>
    <b v="1"/>
    <n v="930"/>
    <b v="1"/>
    <s v="theater/plays"/>
    <n v="60.3"/>
    <x v="0"/>
    <x v="1"/>
    <s v="plays"/>
  </r>
  <r>
    <n v="3167"/>
    <s v="Destiny is Judd Nelson: a new play at FringeNYC"/>
    <s v="What is destiny? Explore it with us this August at FringeNYC."/>
    <n v="3000"/>
    <n v="3485"/>
    <n v="116"/>
    <x v="0"/>
    <s v="USD"/>
    <n v="1406952781"/>
    <n v="1405743181"/>
    <b v="1"/>
    <n v="55"/>
    <b v="1"/>
    <s v="theater/plays"/>
    <n v="63.36"/>
    <x v="0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s v="USD"/>
    <n v="1402696800"/>
    <n v="1399948353"/>
    <b v="1"/>
    <n v="61"/>
    <b v="1"/>
    <s v="theater/plays"/>
    <n v="50.9"/>
    <x v="0"/>
    <x v="1"/>
    <s v="plays"/>
  </r>
  <r>
    <n v="3169"/>
    <s v="The Window"/>
    <s v="We're bringing The Window to the Cherry Lane Theater in January 2014."/>
    <n v="8000"/>
    <n v="8241"/>
    <n v="103"/>
    <x v="0"/>
    <s v="USD"/>
    <n v="1386910740"/>
    <n v="1384364561"/>
    <b v="1"/>
    <n v="82"/>
    <b v="1"/>
    <s v="theater/plays"/>
    <n v="100.5"/>
    <x v="0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s v="USD"/>
    <n v="1404273600"/>
    <n v="1401414944"/>
    <b v="1"/>
    <n v="71"/>
    <b v="1"/>
    <s v="theater/plays"/>
    <n v="31.62"/>
    <x v="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s v="GBP"/>
    <n v="1462545358"/>
    <n v="1459953358"/>
    <b v="1"/>
    <n v="117"/>
    <b v="1"/>
    <s v="theater/plays"/>
    <n v="65.099999999999994"/>
    <x v="0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D"/>
    <n v="1329240668"/>
    <n v="1326648668"/>
    <b v="1"/>
    <n v="29"/>
    <b v="1"/>
    <s v="theater/plays"/>
    <n v="79.31"/>
    <x v="0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D"/>
    <n v="1411765492"/>
    <n v="1409173492"/>
    <b v="1"/>
    <n v="74"/>
    <b v="1"/>
    <s v="theater/plays"/>
    <n v="139.19"/>
    <x v="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D"/>
    <n v="1408999508"/>
    <n v="1407789908"/>
    <b v="1"/>
    <n v="23"/>
    <b v="1"/>
    <s v="theater/plays"/>
    <n v="131.91"/>
    <x v="0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D"/>
    <n v="1297977427"/>
    <n v="1292793427"/>
    <b v="1"/>
    <n v="60"/>
    <b v="1"/>
    <s v="theater/plays"/>
    <n v="91.3"/>
    <x v="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D"/>
    <n v="1376838000"/>
    <n v="1374531631"/>
    <b v="1"/>
    <n v="55"/>
    <b v="1"/>
    <s v="theater/plays"/>
    <n v="39.67"/>
    <x v="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D"/>
    <n v="1403366409"/>
    <n v="1400774409"/>
    <b v="1"/>
    <n v="51"/>
    <b v="1"/>
    <s v="theater/plays"/>
    <n v="57.55"/>
    <x v="0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s v="GBP"/>
    <n v="1405521075"/>
    <n v="1402929075"/>
    <b v="1"/>
    <n v="78"/>
    <b v="1"/>
    <s v="theater/plays"/>
    <n v="33.03"/>
    <x v="0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s v="USD"/>
    <n v="1367859071"/>
    <n v="1365699071"/>
    <b v="1"/>
    <n v="62"/>
    <b v="1"/>
    <s v="theater/plays"/>
    <n v="77.34"/>
    <x v="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1"/>
    <s v="GBP"/>
    <n v="1403258049"/>
    <n v="1400666049"/>
    <b v="1"/>
    <n v="45"/>
    <b v="1"/>
    <s v="theater/plays"/>
    <n v="31.93"/>
    <x v="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s v="GBP"/>
    <n v="1402848000"/>
    <n v="1400570787"/>
    <b v="1"/>
    <n v="15"/>
    <b v="1"/>
    <s v="theater/plays"/>
    <n v="36.33"/>
    <x v="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D"/>
    <n v="1328029200"/>
    <n v="1323211621"/>
    <b v="1"/>
    <n v="151"/>
    <b v="1"/>
    <s v="theater/plays"/>
    <n v="46.77"/>
    <x v="0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s v="USD"/>
    <n v="1377284669"/>
    <n v="1375729469"/>
    <b v="1"/>
    <n v="68"/>
    <b v="1"/>
    <s v="theater/plays"/>
    <n v="40.07"/>
    <x v="0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s v="USD"/>
    <n v="1404258631"/>
    <n v="1401666631"/>
    <b v="1"/>
    <n v="46"/>
    <b v="1"/>
    <s v="theater/plays"/>
    <n v="100.22"/>
    <x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s v="GBP"/>
    <n v="1405553241"/>
    <n v="1404948441"/>
    <b v="1"/>
    <n v="24"/>
    <b v="1"/>
    <s v="theater/plays"/>
    <n v="41.67"/>
    <x v="0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1"/>
    <s v="GBP"/>
    <n v="1410901200"/>
    <n v="1408313438"/>
    <b v="1"/>
    <n v="70"/>
    <b v="1"/>
    <s v="theater/plays"/>
    <n v="46.71"/>
    <x v="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D"/>
    <n v="1407167973"/>
    <n v="1405439973"/>
    <b v="1"/>
    <n v="244"/>
    <b v="1"/>
    <s v="theater/plays"/>
    <n v="71.489999999999995"/>
    <x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P"/>
    <n v="1433930302"/>
    <n v="1432115902"/>
    <b v="0"/>
    <n v="9"/>
    <b v="0"/>
    <s v="theater/musical"/>
    <n v="14.44"/>
    <x v="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1"/>
    <s v="SEK"/>
    <n v="1432455532"/>
    <n v="1429863532"/>
    <b v="0"/>
    <n v="19"/>
    <b v="0"/>
    <s v="theater/musical"/>
    <n v="356.84"/>
    <x v="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5"/>
    <s v="CAD"/>
    <n v="1481258275"/>
    <n v="1478662675"/>
    <b v="0"/>
    <n v="0"/>
    <b v="0"/>
    <s v="theater/musical"/>
    <s v="N/A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0"/>
    <s v="USD"/>
    <n v="1471370869"/>
    <n v="1466186869"/>
    <b v="0"/>
    <n v="4"/>
    <b v="0"/>
    <s v="theater/musical"/>
    <n v="37.75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P"/>
    <n v="1425160800"/>
    <n v="1421274859"/>
    <b v="0"/>
    <n v="8"/>
    <b v="0"/>
    <s v="theater/musical"/>
    <n v="12.75"/>
    <x v="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P"/>
    <n v="1424474056"/>
    <n v="1420586056"/>
    <b v="0"/>
    <n v="24"/>
    <b v="0"/>
    <s v="theater/musical"/>
    <n v="24.46"/>
    <x v="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s v="USD"/>
    <n v="1437960598"/>
    <n v="1435368598"/>
    <b v="0"/>
    <n v="0"/>
    <b v="0"/>
    <s v="theater/musical"/>
    <s v="N/A"/>
    <x v="2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s v="USD"/>
    <n v="1423750542"/>
    <n v="1421158542"/>
    <b v="0"/>
    <n v="39"/>
    <b v="0"/>
    <s v="theater/musical"/>
    <n v="53.08"/>
    <x v="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0"/>
    <s v="USD"/>
    <n v="1438437600"/>
    <n v="1433254875"/>
    <b v="0"/>
    <n v="6"/>
    <b v="0"/>
    <s v="theater/musical"/>
    <n v="300"/>
    <x v="2"/>
    <x v="1"/>
    <s v="musical"/>
  </r>
  <r>
    <n v="3197"/>
    <s v="Mirror, mirror on the wall"/>
    <s v="This years most important stage project for young artists in our region. www.ungespor.no"/>
    <n v="10000"/>
    <n v="1145"/>
    <n v="11"/>
    <x v="10"/>
    <s v="NOK"/>
    <n v="1423050618"/>
    <n v="1420458618"/>
    <b v="0"/>
    <n v="4"/>
    <b v="0"/>
    <s v="theater/musical"/>
    <n v="286.25"/>
    <x v="2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8"/>
    <s v="DKK"/>
    <n v="1424081477"/>
    <n v="1420798277"/>
    <b v="0"/>
    <n v="3"/>
    <b v="0"/>
    <s v="theater/musical"/>
    <n v="36.67"/>
    <x v="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s v="USD"/>
    <n v="1410037200"/>
    <n v="1407435418"/>
    <b v="0"/>
    <n v="53"/>
    <b v="0"/>
    <s v="theater/musical"/>
    <n v="49.21"/>
    <x v="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s v="USD"/>
    <n v="1461994440"/>
    <n v="1459410101"/>
    <b v="0"/>
    <n v="1"/>
    <b v="0"/>
    <s v="theater/musical"/>
    <n v="1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P"/>
    <n v="1409509477"/>
    <n v="1407695077"/>
    <b v="0"/>
    <n v="2"/>
    <b v="0"/>
    <s v="theater/musical"/>
    <n v="12.5"/>
    <x v="2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s v="USD"/>
    <n v="1450072740"/>
    <n v="1445027346"/>
    <b v="0"/>
    <n v="25"/>
    <b v="0"/>
    <s v="theater/musical"/>
    <n v="109.04"/>
    <x v="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s v="USD"/>
    <n v="1443224622"/>
    <n v="1440632622"/>
    <b v="0"/>
    <n v="6"/>
    <b v="0"/>
    <s v="theater/musical"/>
    <n v="41.67"/>
    <x v="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s v="USD"/>
    <n v="1437149640"/>
    <n v="1434558479"/>
    <b v="0"/>
    <n v="0"/>
    <b v="0"/>
    <s v="theater/musical"/>
    <s v="N/A"/>
    <x v="2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P"/>
    <n v="1430470772"/>
    <n v="1427878772"/>
    <b v="0"/>
    <n v="12"/>
    <b v="0"/>
    <s v="theater/musical"/>
    <n v="22.75"/>
    <x v="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s v="USD"/>
    <n v="1442644651"/>
    <n v="1440052651"/>
    <b v="0"/>
    <n v="0"/>
    <b v="0"/>
    <s v="theater/musical"/>
    <s v="N/A"/>
    <x v="2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s v="USD"/>
    <n v="1429767607"/>
    <n v="1424587207"/>
    <b v="0"/>
    <n v="36"/>
    <b v="0"/>
    <s v="theater/musical"/>
    <n v="70.83"/>
    <x v="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D"/>
    <n v="1406557877"/>
    <n v="1404743477"/>
    <b v="1"/>
    <n v="82"/>
    <b v="1"/>
    <s v="theater/plays"/>
    <n v="63.11"/>
    <x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D"/>
    <n v="1403305200"/>
    <n v="1400512658"/>
    <b v="1"/>
    <n v="226"/>
    <b v="1"/>
    <s v="theater/plays"/>
    <n v="50.16"/>
    <x v="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D"/>
    <n v="1338523140"/>
    <n v="1334442519"/>
    <b v="1"/>
    <n v="60"/>
    <b v="1"/>
    <s v="theater/plays"/>
    <n v="62.88"/>
    <x v="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D"/>
    <n v="1408068000"/>
    <n v="1405346680"/>
    <b v="1"/>
    <n v="322"/>
    <b v="1"/>
    <s v="theater/plays"/>
    <n v="85.53"/>
    <x v="0"/>
    <x v="1"/>
    <s v="plays"/>
  </r>
  <r>
    <n v="3212"/>
    <s v="Campo Maldito"/>
    <s v="Help us bring our production of Campo Maldito to New York AND San Francisco!"/>
    <n v="4000"/>
    <n v="5050"/>
    <n v="126"/>
    <x v="0"/>
    <s v="USD"/>
    <n v="1407524751"/>
    <n v="1404932751"/>
    <b v="1"/>
    <n v="94"/>
    <b v="1"/>
    <s v="theater/plays"/>
    <n v="53.72"/>
    <x v="0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s v="GBP"/>
    <n v="1437934759"/>
    <n v="1434478759"/>
    <b v="1"/>
    <n v="47"/>
    <b v="1"/>
    <s v="theater/plays"/>
    <n v="127.81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s v="GBP"/>
    <n v="1452038100"/>
    <n v="1448823673"/>
    <b v="1"/>
    <n v="115"/>
    <b v="1"/>
    <s v="theater/plays"/>
    <n v="106.57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D"/>
    <n v="1441857540"/>
    <n v="1438617471"/>
    <b v="1"/>
    <n v="134"/>
    <b v="1"/>
    <s v="theater/plays"/>
    <n v="262.11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1"/>
    <s v="GBP"/>
    <n v="1436625000"/>
    <n v="1433934371"/>
    <b v="1"/>
    <n v="35"/>
    <b v="1"/>
    <s v="theater/plays"/>
    <n v="57.17"/>
    <x v="0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s v="USD"/>
    <n v="1478264784"/>
    <n v="1475672784"/>
    <b v="1"/>
    <n v="104"/>
    <b v="1"/>
    <s v="theater/plays"/>
    <n v="50.2"/>
    <x v="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s v="GBP"/>
    <n v="1419984000"/>
    <n v="1417132986"/>
    <b v="1"/>
    <n v="184"/>
    <b v="1"/>
    <s v="theater/plays"/>
    <n v="66.59"/>
    <x v="0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D"/>
    <n v="1427063747"/>
    <n v="1424043347"/>
    <b v="1"/>
    <n v="119"/>
    <b v="1"/>
    <s v="theater/plays"/>
    <n v="168.25"/>
    <x v="0"/>
    <x v="1"/>
    <s v="plays"/>
  </r>
  <r>
    <n v="3220"/>
    <s v="Burners"/>
    <s v="A sci-fi thriller for the stage opening March 10 in Los Angeles."/>
    <n v="15000"/>
    <n v="15126"/>
    <n v="101"/>
    <x v="0"/>
    <s v="USD"/>
    <n v="1489352400"/>
    <n v="1486411204"/>
    <b v="1"/>
    <n v="59"/>
    <b v="1"/>
    <s v="theater/plays"/>
    <n v="256.37"/>
    <x v="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s v="GBP"/>
    <n v="1436114603"/>
    <n v="1433090603"/>
    <b v="1"/>
    <n v="113"/>
    <b v="1"/>
    <s v="theater/plays"/>
    <n v="36.6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D"/>
    <n v="1445722140"/>
    <n v="1443016697"/>
    <b v="1"/>
    <n v="84"/>
    <b v="1"/>
    <s v="theater/plays"/>
    <n v="37.14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D"/>
    <n v="1440100976"/>
    <n v="1437508976"/>
    <b v="1"/>
    <n v="74"/>
    <b v="1"/>
    <s v="theater/plays"/>
    <n v="45.88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D"/>
    <n v="1484024400"/>
    <n v="1479932713"/>
    <b v="1"/>
    <n v="216"/>
    <b v="1"/>
    <s v="theater/plays"/>
    <n v="141.71"/>
    <x v="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D"/>
    <n v="1464987600"/>
    <n v="1463145938"/>
    <b v="1"/>
    <n v="39"/>
    <b v="1"/>
    <s v="theater/plays"/>
    <n v="52.49"/>
    <x v="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s v="GBP"/>
    <n v="1446213612"/>
    <n v="1443621612"/>
    <b v="1"/>
    <n v="21"/>
    <b v="1"/>
    <s v="theater/plays"/>
    <n v="59.52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s v="GBP"/>
    <n v="1484687436"/>
    <n v="1482095436"/>
    <b v="0"/>
    <n v="30"/>
    <b v="1"/>
    <s v="theater/plays"/>
    <n v="50"/>
    <x v="0"/>
    <x v="1"/>
    <s v="plays"/>
  </r>
  <r>
    <n v="3228"/>
    <s v="Hear Me Roar: A Season of Powerful Women"/>
    <s v="A Season of Powerful Women. A Season of Defiance."/>
    <n v="7000"/>
    <n v="7164"/>
    <n v="102"/>
    <x v="0"/>
    <s v="USD"/>
    <n v="1450328340"/>
    <n v="1447606884"/>
    <b v="1"/>
    <n v="37"/>
    <b v="1"/>
    <s v="theater/plays"/>
    <n v="193.62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D"/>
    <n v="1416470398"/>
    <n v="1413874798"/>
    <b v="1"/>
    <n v="202"/>
    <b v="1"/>
    <s v="theater/plays"/>
    <n v="106.8"/>
    <x v="0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D"/>
    <n v="1412135940"/>
    <n v="1410840126"/>
    <b v="1"/>
    <n v="37"/>
    <b v="1"/>
    <s v="theater/plays"/>
    <n v="77.22"/>
    <x v="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D"/>
    <n v="1460846347"/>
    <n v="1458254347"/>
    <b v="0"/>
    <n v="28"/>
    <b v="1"/>
    <s v="theater/plays"/>
    <n v="57.5"/>
    <x v="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D"/>
    <n v="1462334340"/>
    <n v="1459711917"/>
    <b v="1"/>
    <n v="26"/>
    <b v="1"/>
    <s v="theater/plays"/>
    <n v="50.46"/>
    <x v="0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s v="USD"/>
    <n v="1488482355"/>
    <n v="1485890355"/>
    <b v="0"/>
    <n v="61"/>
    <b v="1"/>
    <s v="theater/plays"/>
    <n v="97.38"/>
    <x v="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s v="GBP"/>
    <n v="1485991860"/>
    <n v="1483124208"/>
    <b v="0"/>
    <n v="115"/>
    <b v="1"/>
    <s v="theater/plays"/>
    <n v="34.92"/>
    <x v="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D"/>
    <n v="1467361251"/>
    <n v="1464769251"/>
    <b v="1"/>
    <n v="181"/>
    <b v="1"/>
    <s v="theater/plays"/>
    <n v="85.53"/>
    <x v="0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D"/>
    <n v="1482962433"/>
    <n v="1480370433"/>
    <b v="0"/>
    <n v="110"/>
    <b v="1"/>
    <s v="theater/plays"/>
    <n v="182.91"/>
    <x v="0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s v="USD"/>
    <n v="1443499140"/>
    <n v="1441452184"/>
    <b v="1"/>
    <n v="269"/>
    <b v="1"/>
    <s v="theater/plays"/>
    <n v="131.13999999999999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s v="GBP"/>
    <n v="1435752898"/>
    <n v="1433160898"/>
    <b v="1"/>
    <n v="79"/>
    <b v="1"/>
    <s v="theater/plays"/>
    <n v="39.81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s v="GBP"/>
    <n v="1445817540"/>
    <n v="1443665293"/>
    <b v="1"/>
    <n v="104"/>
    <b v="1"/>
    <s v="theater/plays"/>
    <n v="59.7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s v="GBP"/>
    <n v="1487286000"/>
    <n v="1484843948"/>
    <b v="0"/>
    <n v="34"/>
    <b v="1"/>
    <s v="theater/plays"/>
    <n v="88.74"/>
    <x v="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D"/>
    <n v="1413269940"/>
    <n v="1410421670"/>
    <b v="1"/>
    <n v="167"/>
    <b v="1"/>
    <s v="theater/plays"/>
    <n v="58.69"/>
    <x v="0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s v="USD"/>
    <n v="1411150092"/>
    <n v="1408558092"/>
    <b v="1"/>
    <n v="183"/>
    <b v="1"/>
    <s v="theater/plays"/>
    <n v="69.569999999999993"/>
    <x v="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D"/>
    <n v="1444348800"/>
    <n v="1442283562"/>
    <b v="1"/>
    <n v="71"/>
    <b v="1"/>
    <s v="theater/plays"/>
    <n v="115.87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1"/>
    <s v="GBP"/>
    <n v="1480613982"/>
    <n v="1478018382"/>
    <b v="0"/>
    <n v="69"/>
    <b v="1"/>
    <s v="theater/plays"/>
    <n v="23.87"/>
    <x v="0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D"/>
    <n v="1434074400"/>
    <n v="1431354258"/>
    <b v="0"/>
    <n v="270"/>
    <b v="1"/>
    <s v="theater/plays"/>
    <n v="81.13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D"/>
    <n v="1442030340"/>
    <n v="1439551200"/>
    <b v="1"/>
    <n v="193"/>
    <b v="1"/>
    <s v="theater/plays"/>
    <n v="57.63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s v="GBP"/>
    <n v="1436696712"/>
    <n v="1434104712"/>
    <b v="1"/>
    <n v="57"/>
    <b v="1"/>
    <s v="theater/plays"/>
    <n v="46.43"/>
    <x v="0"/>
    <x v="1"/>
    <s v="plays"/>
  </r>
  <r>
    <n v="3248"/>
    <s v="Honest Accomplice Theatre 2015-16 Season"/>
    <s v="Honest Accomplice Theatre produces theatre for social change."/>
    <n v="12000"/>
    <n v="12095"/>
    <n v="101"/>
    <x v="0"/>
    <s v="USD"/>
    <n v="1428178757"/>
    <n v="1425590357"/>
    <b v="1"/>
    <n v="200"/>
    <b v="1"/>
    <s v="theater/plays"/>
    <n v="60.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D"/>
    <n v="1434822914"/>
    <n v="1432230914"/>
    <b v="1"/>
    <n v="88"/>
    <b v="1"/>
    <s v="theater/plays"/>
    <n v="65.58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D"/>
    <n v="1415213324"/>
    <n v="1412617724"/>
    <b v="1"/>
    <n v="213"/>
    <b v="1"/>
    <s v="theater/plays"/>
    <n v="119.19"/>
    <x v="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D"/>
    <n v="1434907966"/>
    <n v="1432315966"/>
    <b v="1"/>
    <n v="20"/>
    <b v="1"/>
    <s v="theater/plays"/>
    <n v="83.05"/>
    <x v="0"/>
    <x v="1"/>
    <s v="plays"/>
  </r>
  <r>
    <n v="3252"/>
    <s v="Modern Love"/>
    <s v="How do we navigate the boundaries between friendship, sexual intimacy and obsessive desire?"/>
    <n v="2250"/>
    <n v="2876"/>
    <n v="128"/>
    <x v="1"/>
    <s v="GBP"/>
    <n v="1473247240"/>
    <n v="1470655240"/>
    <b v="1"/>
    <n v="50"/>
    <b v="1"/>
    <s v="theater/plays"/>
    <n v="57.52"/>
    <x v="0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s v="USD"/>
    <n v="1473306300"/>
    <n v="1471701028"/>
    <b v="1"/>
    <n v="115"/>
    <b v="1"/>
    <s v="theater/plays"/>
    <n v="177.09"/>
    <x v="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s v="GBP"/>
    <n v="1427331809"/>
    <n v="1424743409"/>
    <b v="1"/>
    <n v="186"/>
    <b v="1"/>
    <s v="theater/plays"/>
    <n v="70.77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s v="GBP"/>
    <n v="1412706375"/>
    <n v="1410114375"/>
    <b v="1"/>
    <n v="18"/>
    <b v="1"/>
    <s v="theater/plays"/>
    <n v="29.17"/>
    <x v="0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D"/>
    <n v="1433995140"/>
    <n v="1432129577"/>
    <b v="1"/>
    <n v="176"/>
    <b v="1"/>
    <s v="theater/plays"/>
    <n v="72.760000000000005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s v="GBP"/>
    <n v="1487769952"/>
    <n v="1485177952"/>
    <b v="0"/>
    <n v="41"/>
    <b v="1"/>
    <s v="theater/plays"/>
    <n v="51.85"/>
    <x v="0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s v="USD"/>
    <n v="1420751861"/>
    <n v="1418159861"/>
    <b v="1"/>
    <n v="75"/>
    <b v="1"/>
    <s v="theater/plays"/>
    <n v="98.2"/>
    <x v="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D"/>
    <n v="1475294340"/>
    <n v="1472753745"/>
    <b v="1"/>
    <n v="97"/>
    <b v="1"/>
    <s v="theater/plays"/>
    <n v="251.74"/>
    <x v="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D"/>
    <n v="1448903318"/>
    <n v="1445875718"/>
    <b v="1"/>
    <n v="73"/>
    <b v="1"/>
    <s v="theater/plays"/>
    <n v="74.819999999999993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D"/>
    <n v="1437067476"/>
    <n v="1434475476"/>
    <b v="1"/>
    <n v="49"/>
    <b v="1"/>
    <s v="theater/plays"/>
    <n v="67.650000000000006"/>
    <x v="0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s v="USD"/>
    <n v="1419220800"/>
    <n v="1416555262"/>
    <b v="1"/>
    <n v="134"/>
    <b v="1"/>
    <s v="theater/plays"/>
    <n v="93.81"/>
    <x v="0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s v="USD"/>
    <n v="1446238800"/>
    <n v="1444220588"/>
    <b v="1"/>
    <n v="68"/>
    <b v="1"/>
    <s v="theater/plays"/>
    <n v="41.24"/>
    <x v="0"/>
    <x v="1"/>
    <s v="plays"/>
  </r>
  <r>
    <n v="3264"/>
    <s v="Kapow-i GoGo at The PIT"/>
    <s v="The three part comedic saga of Kapow-i GoGo, who saves the world.  Again.  And again."/>
    <n v="2500"/>
    <n v="2575"/>
    <n v="103"/>
    <x v="0"/>
    <s v="USD"/>
    <n v="1422482400"/>
    <n v="1421089938"/>
    <b v="1"/>
    <n v="49"/>
    <b v="1"/>
    <s v="theater/plays"/>
    <n v="52.55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7"/>
    <s v="EUR"/>
    <n v="1449162000"/>
    <n v="1446570315"/>
    <b v="1"/>
    <n v="63"/>
    <b v="1"/>
    <s v="theater/plays"/>
    <n v="70.290000000000006"/>
    <x v="0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s v="USD"/>
    <n v="1434142800"/>
    <n v="1431435122"/>
    <b v="1"/>
    <n v="163"/>
    <b v="1"/>
    <s v="theater/plays"/>
    <n v="48.33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D"/>
    <n v="1437156660"/>
    <n v="1434564660"/>
    <b v="1"/>
    <n v="288"/>
    <b v="1"/>
    <s v="theater/plays"/>
    <n v="53.18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D"/>
    <n v="1472074928"/>
    <n v="1470692528"/>
    <b v="1"/>
    <n v="42"/>
    <b v="1"/>
    <s v="theater/plays"/>
    <n v="60.95"/>
    <x v="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s v="GBP"/>
    <n v="1434452400"/>
    <n v="1431509397"/>
    <b v="1"/>
    <n v="70"/>
    <b v="1"/>
    <s v="theater/plays"/>
    <n v="116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s v="GBP"/>
    <n v="1436705265"/>
    <n v="1434113265"/>
    <b v="1"/>
    <n v="30"/>
    <b v="1"/>
    <s v="theater/plays"/>
    <n v="61"/>
    <x v="0"/>
    <x v="1"/>
    <s v="plays"/>
  </r>
  <r>
    <n v="3271"/>
    <s v="Saxon Court at Southwark Playhouse"/>
    <s v="A razor sharp satire to darken your Christmas."/>
    <n v="1500"/>
    <n v="1950"/>
    <n v="130"/>
    <x v="1"/>
    <s v="GBP"/>
    <n v="1414927775"/>
    <n v="1412332175"/>
    <b v="1"/>
    <n v="51"/>
    <b v="1"/>
    <s v="theater/plays"/>
    <n v="38.24"/>
    <x v="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D"/>
    <n v="1446814809"/>
    <n v="1444219209"/>
    <b v="1"/>
    <n v="145"/>
    <b v="1"/>
    <s v="theater/plays"/>
    <n v="106.5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D"/>
    <n v="1473879600"/>
    <n v="1472498042"/>
    <b v="1"/>
    <n v="21"/>
    <b v="1"/>
    <s v="theater/plays"/>
    <n v="204.57"/>
    <x v="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D"/>
    <n v="1458075600"/>
    <n v="1454259272"/>
    <b v="1"/>
    <n v="286"/>
    <b v="1"/>
    <s v="theater/plays"/>
    <n v="54.91"/>
    <x v="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D"/>
    <n v="1423456200"/>
    <n v="1421183271"/>
    <b v="1"/>
    <n v="12"/>
    <b v="1"/>
    <s v="theater/plays"/>
    <n v="150.41999999999999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5"/>
    <s v="CAD"/>
    <n v="1459483140"/>
    <n v="1456526879"/>
    <b v="1"/>
    <n v="100"/>
    <b v="1"/>
    <s v="theater/plays"/>
    <n v="52.58"/>
    <x v="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s v="GBP"/>
    <n v="1416331406"/>
    <n v="1413735806"/>
    <b v="1"/>
    <n v="100"/>
    <b v="1"/>
    <s v="theater/plays"/>
    <n v="54.3"/>
    <x v="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s v="GBP"/>
    <n v="1433017303"/>
    <n v="1430425303"/>
    <b v="1"/>
    <n v="34"/>
    <b v="1"/>
    <s v="theater/plays"/>
    <n v="76.03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D"/>
    <n v="1459474059"/>
    <n v="1456885659"/>
    <b v="0"/>
    <n v="63"/>
    <b v="1"/>
    <s v="theater/plays"/>
    <n v="105.21"/>
    <x v="0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D"/>
    <n v="1433134800"/>
    <n v="1430158198"/>
    <b v="0"/>
    <n v="30"/>
    <b v="1"/>
    <s v="theater/plays"/>
    <n v="68.67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D"/>
    <n v="1441153705"/>
    <n v="1438561705"/>
    <b v="0"/>
    <n v="47"/>
    <b v="1"/>
    <s v="theater/plays"/>
    <n v="129.3600000000000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D"/>
    <n v="1461904788"/>
    <n v="1458103188"/>
    <b v="0"/>
    <n v="237"/>
    <b v="1"/>
    <s v="theater/plays"/>
    <n v="134.26"/>
    <x v="0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s v="GBP"/>
    <n v="1455138000"/>
    <n v="1452448298"/>
    <b v="0"/>
    <n v="47"/>
    <b v="1"/>
    <s v="theater/plays"/>
    <n v="17.829999999999998"/>
    <x v="0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D"/>
    <n v="1454047140"/>
    <n v="1452546853"/>
    <b v="0"/>
    <n v="15"/>
    <b v="1"/>
    <s v="theater/plays"/>
    <n v="203.2"/>
    <x v="0"/>
    <x v="1"/>
    <s v="plays"/>
  </r>
  <r>
    <n v="3285"/>
    <s v="By Morning"/>
    <s v="A new play by Matthew Gasda"/>
    <n v="4999"/>
    <n v="5604"/>
    <n v="112"/>
    <x v="0"/>
    <s v="USD"/>
    <n v="1488258000"/>
    <n v="1485556626"/>
    <b v="0"/>
    <n v="81"/>
    <b v="1"/>
    <s v="theater/plays"/>
    <n v="69.19"/>
    <x v="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D"/>
    <n v="1471291782"/>
    <n v="1468699782"/>
    <b v="0"/>
    <n v="122"/>
    <b v="1"/>
    <s v="theater/plays"/>
    <n v="125.12"/>
    <x v="0"/>
    <x v="1"/>
    <s v="plays"/>
  </r>
  <r>
    <n v="3287"/>
    <s v="Three Things: Stories About Life"/>
    <s v="An inspirational one-man play about crisis, community, and the search for wholeness."/>
    <n v="2500"/>
    <n v="2500"/>
    <n v="100"/>
    <x v="5"/>
    <s v="CAD"/>
    <n v="1448733628"/>
    <n v="1446573628"/>
    <b v="0"/>
    <n v="34"/>
    <b v="1"/>
    <s v="theater/plays"/>
    <n v="73.53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s v="GBP"/>
    <n v="1466463600"/>
    <n v="1463337315"/>
    <b v="0"/>
    <n v="207"/>
    <b v="1"/>
    <s v="theater/plays"/>
    <n v="48.44"/>
    <x v="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s v="GBP"/>
    <n v="1487580602"/>
    <n v="1485161402"/>
    <b v="0"/>
    <n v="25"/>
    <b v="1"/>
    <s v="theater/plays"/>
    <n v="26.61"/>
    <x v="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s v="GBP"/>
    <n v="1489234891"/>
    <n v="1486642891"/>
    <b v="0"/>
    <n v="72"/>
    <b v="1"/>
    <s v="theater/plays"/>
    <n v="33.67"/>
    <x v="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D"/>
    <n v="1442462340"/>
    <n v="1439743900"/>
    <b v="0"/>
    <n v="14"/>
    <b v="1"/>
    <s v="theater/plays"/>
    <n v="40.7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s v="GBP"/>
    <n v="1449257348"/>
    <n v="1444069748"/>
    <b v="0"/>
    <n v="15"/>
    <b v="1"/>
    <s v="theater/plays"/>
    <n v="19.27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4"/>
    <s v="NZD"/>
    <n v="1488622352"/>
    <n v="1486030352"/>
    <b v="0"/>
    <n v="91"/>
    <b v="1"/>
    <s v="theater/plays"/>
    <n v="84.29"/>
    <x v="0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s v="GBP"/>
    <n v="1434459554"/>
    <n v="1431867554"/>
    <b v="0"/>
    <n v="24"/>
    <b v="1"/>
    <s v="theater/plays"/>
    <n v="29.58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s v="GBP"/>
    <n v="1474886229"/>
    <n v="1472294229"/>
    <b v="0"/>
    <n v="27"/>
    <b v="1"/>
    <s v="theater/plays"/>
    <n v="26.67"/>
    <x v="0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s v="GBP"/>
    <n v="1448229600"/>
    <n v="1446401372"/>
    <b v="0"/>
    <n v="47"/>
    <b v="1"/>
    <s v="theater/plays"/>
    <n v="45.98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1"/>
    <s v="GBP"/>
    <n v="1438037940"/>
    <n v="1436380256"/>
    <b v="0"/>
    <n v="44"/>
    <b v="1"/>
    <s v="theater/plays"/>
    <n v="125.09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D"/>
    <n v="1442102400"/>
    <n v="1440370768"/>
    <b v="0"/>
    <n v="72"/>
    <b v="1"/>
    <s v="theater/plays"/>
    <n v="141.29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D"/>
    <n v="1444860063"/>
    <n v="1442268063"/>
    <b v="0"/>
    <n v="63"/>
    <b v="1"/>
    <s v="theater/plays"/>
    <n v="55.33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D"/>
    <n v="1430329862"/>
    <n v="1428515462"/>
    <b v="0"/>
    <n v="88"/>
    <b v="1"/>
    <s v="theater/plays"/>
    <n v="46.42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D"/>
    <n v="1470034740"/>
    <n v="1466185176"/>
    <b v="0"/>
    <n v="70"/>
    <b v="1"/>
    <s v="theater/plays"/>
    <n v="57.2"/>
    <x v="0"/>
    <x v="1"/>
    <s v="plays"/>
  </r>
  <r>
    <n v="3302"/>
    <s v="El muro de BorÃ­s KiÃ©n"/>
    <s v="FilosofÃ­a de los anÃ³nimos"/>
    <n v="8400"/>
    <n v="8685"/>
    <n v="103"/>
    <x v="3"/>
    <s v="EUR"/>
    <n v="1481099176"/>
    <n v="1478507176"/>
    <b v="0"/>
    <n v="50"/>
    <b v="1"/>
    <s v="theater/plays"/>
    <n v="173.7"/>
    <x v="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D"/>
    <n v="1427553484"/>
    <n v="1424533084"/>
    <b v="0"/>
    <n v="35"/>
    <b v="1"/>
    <s v="theater/plays"/>
    <n v="59.6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D"/>
    <n v="1482418752"/>
    <n v="1479826752"/>
    <b v="0"/>
    <n v="175"/>
    <b v="1"/>
    <s v="theater/plays"/>
    <n v="89.59"/>
    <x v="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D"/>
    <n v="1438374748"/>
    <n v="1435782748"/>
    <b v="0"/>
    <n v="20"/>
    <b v="1"/>
    <s v="theater/plays"/>
    <n v="204.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D"/>
    <n v="1465527600"/>
    <n v="1462252542"/>
    <b v="0"/>
    <n v="54"/>
    <b v="1"/>
    <s v="theater/plays"/>
    <n v="48.7"/>
    <x v="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D"/>
    <n v="1463275339"/>
    <n v="1460683339"/>
    <b v="0"/>
    <n v="20"/>
    <b v="1"/>
    <s v="theater/plays"/>
    <n v="53.34"/>
    <x v="0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D"/>
    <n v="1460581365"/>
    <n v="1458766965"/>
    <b v="0"/>
    <n v="57"/>
    <b v="1"/>
    <s v="theater/plays"/>
    <n v="75.09"/>
    <x v="0"/>
    <x v="1"/>
    <s v="plays"/>
  </r>
  <r>
    <n v="3309"/>
    <s v="Collision Course"/>
    <s v="Two unlikely friends, a garage, tinned beans &amp; the end of the world."/>
    <n v="350"/>
    <n v="558"/>
    <n v="159"/>
    <x v="1"/>
    <s v="GBP"/>
    <n v="1476632178"/>
    <n v="1473953778"/>
    <b v="0"/>
    <n v="31"/>
    <b v="1"/>
    <s v="theater/plays"/>
    <n v="18"/>
    <x v="0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s v="USD"/>
    <n v="1444169825"/>
    <n v="1441577825"/>
    <b v="0"/>
    <n v="31"/>
    <b v="1"/>
    <s v="theater/plays"/>
    <n v="209.84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D"/>
    <n v="1445065210"/>
    <n v="1442473210"/>
    <b v="0"/>
    <n v="45"/>
    <b v="1"/>
    <s v="theater/plays"/>
    <n v="61.02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s v="USD"/>
    <n v="1478901600"/>
    <n v="1477077946"/>
    <b v="0"/>
    <n v="41"/>
    <b v="1"/>
    <s v="theater/plays"/>
    <n v="61"/>
    <x v="0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s v="USD"/>
    <n v="1453856400"/>
    <n v="1452664317"/>
    <b v="0"/>
    <n v="29"/>
    <b v="1"/>
    <s v="theater/plays"/>
    <n v="80.03"/>
    <x v="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1"/>
    <s v="GBP"/>
    <n v="1431115500"/>
    <n v="1428733511"/>
    <b v="0"/>
    <n v="58"/>
    <b v="1"/>
    <s v="theater/plays"/>
    <n v="29.07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s v="GBP"/>
    <n v="1462519041"/>
    <n v="1459927041"/>
    <b v="0"/>
    <n v="89"/>
    <b v="1"/>
    <s v="theater/plays"/>
    <n v="49.44"/>
    <x v="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D"/>
    <n v="1407506040"/>
    <n v="1404680075"/>
    <b v="0"/>
    <n v="125"/>
    <b v="1"/>
    <s v="theater/plays"/>
    <n v="93.98"/>
    <x v="0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s v="USD"/>
    <n v="1465347424"/>
    <n v="1462755424"/>
    <b v="0"/>
    <n v="18"/>
    <b v="1"/>
    <s v="theater/plays"/>
    <n v="61.94"/>
    <x v="0"/>
    <x v="1"/>
    <s v="plays"/>
  </r>
  <r>
    <n v="3318"/>
    <s v="ROOMIES - Atlantic Canada Tour 2016-17"/>
    <s v="Help us strengthen and inspire disability arts in Atlantic Canada"/>
    <n v="2000"/>
    <n v="2512"/>
    <n v="126"/>
    <x v="5"/>
    <s v="CAD"/>
    <n v="1460341800"/>
    <n v="1456902893"/>
    <b v="0"/>
    <n v="32"/>
    <b v="1"/>
    <s v="theater/plays"/>
    <n v="78.5"/>
    <x v="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s v="GBP"/>
    <n v="1422712986"/>
    <n v="1418824986"/>
    <b v="0"/>
    <n v="16"/>
    <b v="1"/>
    <s v="theater/plays"/>
    <n v="33.75"/>
    <x v="0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D"/>
    <n v="1466557557"/>
    <n v="1463965557"/>
    <b v="0"/>
    <n v="38"/>
    <b v="1"/>
    <s v="theater/plays"/>
    <n v="66.45"/>
    <x v="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D"/>
    <n v="1413431940"/>
    <n v="1412216665"/>
    <b v="0"/>
    <n v="15"/>
    <b v="1"/>
    <s v="theater/plays"/>
    <n v="35.799999999999997"/>
    <x v="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D"/>
    <n v="1466567700"/>
    <n v="1464653696"/>
    <b v="0"/>
    <n v="23"/>
    <b v="1"/>
    <s v="theater/plays"/>
    <n v="145.65"/>
    <x v="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s v="GBP"/>
    <n v="1474793208"/>
    <n v="1472201208"/>
    <b v="0"/>
    <n v="49"/>
    <b v="1"/>
    <s v="theater/plays"/>
    <n v="25.69"/>
    <x v="0"/>
    <x v="1"/>
    <s v="plays"/>
  </r>
  <r>
    <n v="3324"/>
    <s v="At Swim, Two Boys"/>
    <s v="The play tells the story of Jim and Doyler and their friendship on the brink of Irish independence."/>
    <n v="1500"/>
    <n v="1525"/>
    <n v="102"/>
    <x v="17"/>
    <s v="EUR"/>
    <n v="1465135190"/>
    <n v="1463925590"/>
    <b v="0"/>
    <n v="10"/>
    <b v="1"/>
    <s v="theater/plays"/>
    <n v="152.5"/>
    <x v="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s v="GBP"/>
    <n v="1428256277"/>
    <n v="1425235877"/>
    <b v="0"/>
    <n v="15"/>
    <b v="1"/>
    <s v="theater/plays"/>
    <n v="30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D"/>
    <n v="1425830905"/>
    <n v="1423242505"/>
    <b v="0"/>
    <n v="57"/>
    <b v="1"/>
    <s v="theater/plays"/>
    <n v="142.28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s v="GBP"/>
    <n v="1462697966"/>
    <n v="1460105966"/>
    <b v="0"/>
    <n v="33"/>
    <b v="1"/>
    <s v="theater/plays"/>
    <n v="24.55"/>
    <x v="0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D"/>
    <n v="1404522000"/>
    <n v="1404308883"/>
    <b v="0"/>
    <n v="9"/>
    <b v="1"/>
    <s v="theater/plays"/>
    <n v="292.77999999999997"/>
    <x v="0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1"/>
    <s v="GBP"/>
    <n v="1406502000"/>
    <n v="1405583108"/>
    <b v="0"/>
    <n v="26"/>
    <b v="1"/>
    <s v="theater/plays"/>
    <n v="44.92"/>
    <x v="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s v="GBP"/>
    <n v="1427919468"/>
    <n v="1425331068"/>
    <b v="0"/>
    <n v="69"/>
    <b v="1"/>
    <s v="theater/plays"/>
    <n v="23.1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D"/>
    <n v="1444149886"/>
    <n v="1441125886"/>
    <b v="0"/>
    <n v="65"/>
    <b v="1"/>
    <s v="theater/plays"/>
    <n v="80.400000000000006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s v="USD"/>
    <n v="1405802330"/>
    <n v="1403210330"/>
    <b v="0"/>
    <n v="83"/>
    <b v="1"/>
    <s v="theater/plays"/>
    <n v="72.290000000000006"/>
    <x v="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D"/>
    <n v="1434384880"/>
    <n v="1432484080"/>
    <b v="0"/>
    <n v="111"/>
    <b v="1"/>
    <s v="theater/plays"/>
    <n v="32.97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D"/>
    <n v="1438259422"/>
    <n v="1435667422"/>
    <b v="0"/>
    <n v="46"/>
    <b v="1"/>
    <s v="theater/plays"/>
    <n v="116.65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s v="GBP"/>
    <n v="1407106800"/>
    <n v="1404749446"/>
    <b v="0"/>
    <n v="63"/>
    <b v="1"/>
    <s v="theater/plays"/>
    <n v="79.62"/>
    <x v="0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1"/>
    <s v="GBP"/>
    <n v="1459845246"/>
    <n v="1457429646"/>
    <b v="0"/>
    <n v="9"/>
    <b v="1"/>
    <s v="theater/plays"/>
    <n v="27.78"/>
    <x v="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s v="GBP"/>
    <n v="1412974800"/>
    <n v="1411109167"/>
    <b v="0"/>
    <n v="34"/>
    <b v="1"/>
    <s v="theater/plays"/>
    <n v="81.03"/>
    <x v="0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s v="USD"/>
    <n v="1487944080"/>
    <n v="1486129680"/>
    <b v="0"/>
    <n v="112"/>
    <b v="1"/>
    <s v="theater/plays"/>
    <n v="136.85"/>
    <x v="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D"/>
    <n v="1469721518"/>
    <n v="1467129518"/>
    <b v="0"/>
    <n v="47"/>
    <b v="1"/>
    <s v="theater/plays"/>
    <n v="177.62"/>
    <x v="0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D"/>
    <n v="1481066554"/>
    <n v="1478906554"/>
    <b v="0"/>
    <n v="38"/>
    <b v="1"/>
    <s v="theater/plays"/>
    <n v="109.08"/>
    <x v="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s v="GBP"/>
    <n v="1465750800"/>
    <n v="1463771421"/>
    <b v="0"/>
    <n v="28"/>
    <b v="1"/>
    <s v="theater/plays"/>
    <n v="119.64"/>
    <x v="0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s v="USD"/>
    <n v="1427864340"/>
    <n v="1425020810"/>
    <b v="0"/>
    <n v="78"/>
    <b v="1"/>
    <s v="theater/plays"/>
    <n v="78.209999999999994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1"/>
    <s v="GBP"/>
    <n v="1460553480"/>
    <n v="1458770384"/>
    <b v="0"/>
    <n v="23"/>
    <b v="1"/>
    <s v="theater/plays"/>
    <n v="52.17"/>
    <x v="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D"/>
    <n v="1409374093"/>
    <n v="1406782093"/>
    <b v="0"/>
    <n v="40"/>
    <b v="1"/>
    <s v="theater/plays"/>
    <n v="114.13"/>
    <x v="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D"/>
    <n v="1429317420"/>
    <n v="1424226768"/>
    <b v="0"/>
    <n v="13"/>
    <b v="1"/>
    <s v="theater/plays"/>
    <n v="50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D"/>
    <n v="1424910910"/>
    <n v="1424306110"/>
    <b v="0"/>
    <n v="18"/>
    <b v="1"/>
    <s v="theater/plays"/>
    <n v="91.67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s v="GBP"/>
    <n v="1462741200"/>
    <n v="1461503654"/>
    <b v="0"/>
    <n v="22"/>
    <b v="1"/>
    <s v="theater/plays"/>
    <n v="108.59"/>
    <x v="0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D"/>
    <n v="1461988740"/>
    <n v="1459949080"/>
    <b v="0"/>
    <n v="79"/>
    <b v="1"/>
    <s v="theater/plays"/>
    <n v="69.819999999999993"/>
    <x v="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D"/>
    <n v="1465837200"/>
    <n v="1463971172"/>
    <b v="0"/>
    <n v="14"/>
    <b v="1"/>
    <s v="theater/plays"/>
    <n v="109.57"/>
    <x v="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19"/>
    <s v="EUR"/>
    <n v="1448838000"/>
    <n v="1445791811"/>
    <b v="0"/>
    <n v="51"/>
    <b v="1"/>
    <s v="theater/plays"/>
    <n v="71.67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s v="GBP"/>
    <n v="1406113200"/>
    <n v="1402910965"/>
    <b v="0"/>
    <n v="54"/>
    <b v="1"/>
    <s v="theater/plays"/>
    <n v="93.61"/>
    <x v="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s v="GBP"/>
    <n v="1467414000"/>
    <n v="1462492178"/>
    <b v="0"/>
    <n v="70"/>
    <b v="1"/>
    <s v="theater/plays"/>
    <n v="76.8"/>
    <x v="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s v="GBP"/>
    <n v="1462230000"/>
    <n v="1461061350"/>
    <b v="0"/>
    <n v="44"/>
    <b v="1"/>
    <s v="theater/plays"/>
    <n v="35.799999999999997"/>
    <x v="0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s v="USD"/>
    <n v="1446091260"/>
    <n v="1443029206"/>
    <b v="0"/>
    <n v="55"/>
    <b v="1"/>
    <s v="theater/plays"/>
    <n v="55.6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s v="GBP"/>
    <n v="1462879020"/>
    <n v="1461941527"/>
    <b v="0"/>
    <n v="15"/>
    <b v="1"/>
    <s v="theater/plays"/>
    <n v="147.33000000000001"/>
    <x v="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s v="GBP"/>
    <n v="1468611272"/>
    <n v="1466019272"/>
    <b v="0"/>
    <n v="27"/>
    <b v="1"/>
    <s v="theater/plays"/>
    <n v="56.33"/>
    <x v="0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s v="GBP"/>
    <n v="1406887310"/>
    <n v="1404295310"/>
    <b v="0"/>
    <n v="21"/>
    <b v="1"/>
    <s v="theater/plays"/>
    <n v="96.19"/>
    <x v="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D"/>
    <n v="1416385679"/>
    <n v="1413790079"/>
    <b v="0"/>
    <n v="162"/>
    <b v="1"/>
    <s v="theater/plays"/>
    <n v="63.57"/>
    <x v="0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s v="USD"/>
    <n v="1487985734"/>
    <n v="1484097734"/>
    <b v="0"/>
    <n v="23"/>
    <b v="1"/>
    <s v="theater/plays"/>
    <n v="184.78"/>
    <x v="0"/>
    <x v="1"/>
    <s v="plays"/>
  </r>
  <r>
    <n v="3360"/>
    <s v="Pretty Butch"/>
    <s v="World Premiere, an M1 Singapore Fringe Festival 2017 commission."/>
    <n v="9000"/>
    <n v="9124"/>
    <n v="101"/>
    <x v="20"/>
    <s v="SGD"/>
    <n v="1481731140"/>
    <n v="1479866343"/>
    <b v="0"/>
    <n v="72"/>
    <b v="1"/>
    <s v="theater/plays"/>
    <n v="126.72"/>
    <x v="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D"/>
    <n v="1409587140"/>
    <n v="1408062990"/>
    <b v="0"/>
    <n v="68"/>
    <b v="1"/>
    <s v="theater/plays"/>
    <n v="83.43"/>
    <x v="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D"/>
    <n v="1425704100"/>
    <n v="1424484717"/>
    <b v="0"/>
    <n v="20"/>
    <b v="1"/>
    <s v="theater/plays"/>
    <n v="54.5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D"/>
    <n v="1408464000"/>
    <n v="1406831445"/>
    <b v="0"/>
    <n v="26"/>
    <b v="1"/>
    <s v="theater/plays"/>
    <n v="302.31"/>
    <x v="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s v="GBP"/>
    <n v="1458075600"/>
    <n v="1456183649"/>
    <b v="0"/>
    <n v="72"/>
    <b v="1"/>
    <s v="theater/plays"/>
    <n v="44.14"/>
    <x v="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D"/>
    <n v="1449973592"/>
    <n v="1447381592"/>
    <b v="0"/>
    <n v="3"/>
    <b v="1"/>
    <s v="theater/plays"/>
    <n v="866.67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D"/>
    <n v="1431481037"/>
    <n v="1428889037"/>
    <b v="0"/>
    <n v="18"/>
    <b v="1"/>
    <s v="theater/plays"/>
    <n v="61.39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s v="GBP"/>
    <n v="1438467894"/>
    <n v="1436307894"/>
    <b v="0"/>
    <n v="30"/>
    <b v="1"/>
    <s v="theater/plays"/>
    <n v="29.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D"/>
    <n v="1420088400"/>
    <n v="1416977259"/>
    <b v="0"/>
    <n v="23"/>
    <b v="1"/>
    <s v="theater/plays"/>
    <n v="45.48"/>
    <x v="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17"/>
    <s v="EUR"/>
    <n v="1484441980"/>
    <n v="1479257980"/>
    <b v="0"/>
    <n v="54"/>
    <b v="1"/>
    <s v="theater/plays"/>
    <n v="96.2"/>
    <x v="0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s v="USD"/>
    <n v="1481961600"/>
    <n v="1479283285"/>
    <b v="0"/>
    <n v="26"/>
    <b v="1"/>
    <s v="theater/plays"/>
    <n v="67.92"/>
    <x v="0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s v="USD"/>
    <n v="1449089965"/>
    <n v="1446670765"/>
    <b v="0"/>
    <n v="9"/>
    <b v="1"/>
    <s v="theater/plays"/>
    <n v="30.78"/>
    <x v="0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s v="USD"/>
    <n v="1408942740"/>
    <n v="1407157756"/>
    <b v="0"/>
    <n v="27"/>
    <b v="1"/>
    <s v="theater/plays"/>
    <n v="38.33"/>
    <x v="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s v="GBP"/>
    <n v="1437235200"/>
    <n v="1435177840"/>
    <b v="0"/>
    <n v="30"/>
    <b v="1"/>
    <s v="theater/plays"/>
    <n v="66.8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5"/>
    <s v="CAD"/>
    <n v="1446053616"/>
    <n v="1443461616"/>
    <b v="0"/>
    <n v="52"/>
    <b v="1"/>
    <s v="theater/plays"/>
    <n v="71.73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s v="GBP"/>
    <n v="1400423973"/>
    <n v="1399387173"/>
    <b v="0"/>
    <n v="17"/>
    <b v="1"/>
    <s v="theater/plays"/>
    <n v="176.47"/>
    <x v="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D"/>
    <n v="1429976994"/>
    <n v="1424796594"/>
    <b v="0"/>
    <n v="19"/>
    <b v="1"/>
    <s v="theater/plays"/>
    <n v="421.11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s v="GBP"/>
    <n v="1426870560"/>
    <n v="1424280899"/>
    <b v="0"/>
    <n v="77"/>
    <b v="1"/>
    <s v="theater/plays"/>
    <n v="104.99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s v="GBP"/>
    <n v="1409490480"/>
    <n v="1407400306"/>
    <b v="0"/>
    <n v="21"/>
    <b v="1"/>
    <s v="theater/plays"/>
    <n v="28.19"/>
    <x v="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s v="GBP"/>
    <n v="1440630000"/>
    <n v="1439122800"/>
    <b v="0"/>
    <n v="38"/>
    <b v="1"/>
    <s v="theater/plays"/>
    <n v="54.55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D"/>
    <n v="1417305178"/>
    <n v="1414277578"/>
    <b v="0"/>
    <n v="28"/>
    <b v="1"/>
    <s v="theater/plays"/>
    <n v="111.89"/>
    <x v="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D"/>
    <n v="1426044383"/>
    <n v="1423455983"/>
    <b v="0"/>
    <n v="48"/>
    <b v="1"/>
    <s v="theater/plays"/>
    <n v="85.2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s v="GBP"/>
    <n v="1470092340"/>
    <n v="1467973256"/>
    <b v="0"/>
    <n v="46"/>
    <b v="1"/>
    <s v="theater/plays"/>
    <n v="76.650000000000006"/>
    <x v="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D"/>
    <n v="1466707620"/>
    <n v="1464979620"/>
    <b v="0"/>
    <n v="30"/>
    <b v="1"/>
    <s v="theater/plays"/>
    <n v="65.17"/>
    <x v="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D"/>
    <n v="1448074800"/>
    <n v="1444874768"/>
    <b v="0"/>
    <n v="64"/>
    <b v="1"/>
    <s v="theater/plays"/>
    <n v="93.76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D"/>
    <n v="1418244552"/>
    <n v="1415652552"/>
    <b v="0"/>
    <n v="15"/>
    <b v="1"/>
    <s v="theater/plays"/>
    <n v="133.33000000000001"/>
    <x v="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D"/>
    <n v="1417620506"/>
    <n v="1415028506"/>
    <b v="0"/>
    <n v="41"/>
    <b v="1"/>
    <s v="theater/plays"/>
    <n v="51.22"/>
    <x v="0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D"/>
    <n v="1418581088"/>
    <n v="1415125088"/>
    <b v="0"/>
    <n v="35"/>
    <b v="1"/>
    <s v="theater/plays"/>
    <n v="100.17"/>
    <x v="0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1"/>
    <s v="GBP"/>
    <n v="1434625441"/>
    <n v="1432033441"/>
    <b v="0"/>
    <n v="45"/>
    <b v="1"/>
    <s v="theater/plays"/>
    <n v="34.6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D"/>
    <n v="1464960682"/>
    <n v="1462368682"/>
    <b v="0"/>
    <n v="62"/>
    <b v="1"/>
    <s v="theater/plays"/>
    <n v="184.68"/>
    <x v="0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D"/>
    <n v="1405017345"/>
    <n v="1403721345"/>
    <b v="0"/>
    <n v="22"/>
    <b v="1"/>
    <s v="theater/plays"/>
    <n v="69.819999999999993"/>
    <x v="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D"/>
    <n v="1407536880"/>
    <n v="1404997548"/>
    <b v="0"/>
    <n v="18"/>
    <b v="1"/>
    <s v="theater/plays"/>
    <n v="61.94"/>
    <x v="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1"/>
    <s v="GBP"/>
    <n v="1462565855"/>
    <n v="1458245855"/>
    <b v="0"/>
    <n v="12"/>
    <b v="1"/>
    <s v="theater/plays"/>
    <n v="41.67"/>
    <x v="0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s v="USD"/>
    <n v="1415234760"/>
    <n v="1413065230"/>
    <b v="0"/>
    <n v="44"/>
    <b v="1"/>
    <s v="theater/plays"/>
    <n v="36.07"/>
    <x v="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s v="GBP"/>
    <n v="1406470645"/>
    <n v="1403878645"/>
    <b v="0"/>
    <n v="27"/>
    <b v="1"/>
    <s v="theater/plays"/>
    <n v="29"/>
    <x v="0"/>
    <x v="1"/>
    <s v="plays"/>
  </r>
  <r>
    <n v="3395"/>
    <s v="MIRAMAR"/>
    <s v="Miramar is a a darkly funny play exploring what it is we call â€˜homeâ€™."/>
    <n v="500"/>
    <n v="920"/>
    <n v="184"/>
    <x v="1"/>
    <s v="GBP"/>
    <n v="1433009400"/>
    <n v="1431795944"/>
    <b v="0"/>
    <n v="38"/>
    <b v="1"/>
    <s v="theater/plays"/>
    <n v="24.21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D"/>
    <n v="1401595140"/>
    <n v="1399286589"/>
    <b v="0"/>
    <n v="28"/>
    <b v="1"/>
    <s v="theater/plays"/>
    <n v="55.89"/>
    <x v="0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1"/>
    <s v="GBP"/>
    <n v="1455832800"/>
    <n v="1452338929"/>
    <b v="0"/>
    <n v="24"/>
    <b v="1"/>
    <s v="theater/plays"/>
    <n v="11.67"/>
    <x v="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D"/>
    <n v="1416589200"/>
    <n v="1414605776"/>
    <b v="0"/>
    <n v="65"/>
    <b v="1"/>
    <s v="theater/plays"/>
    <n v="68.349999999999994"/>
    <x v="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1"/>
    <s v="GBP"/>
    <n v="1424556325"/>
    <n v="1421964325"/>
    <b v="0"/>
    <n v="46"/>
    <b v="1"/>
    <s v="theater/plays"/>
    <n v="27.07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D"/>
    <n v="1409266414"/>
    <n v="1405378414"/>
    <b v="0"/>
    <n v="85"/>
    <b v="1"/>
    <s v="theater/plays"/>
    <n v="118.13"/>
    <x v="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s v="GBP"/>
    <n v="1438968146"/>
    <n v="1436376146"/>
    <b v="0"/>
    <n v="66"/>
    <b v="1"/>
    <s v="theater/plays"/>
    <n v="44.76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D"/>
    <n v="1447295460"/>
    <n v="1444747843"/>
    <b v="0"/>
    <n v="165"/>
    <b v="1"/>
    <s v="theater/plays"/>
    <n v="99.79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s v="GBP"/>
    <n v="1435230324"/>
    <n v="1432638324"/>
    <b v="0"/>
    <n v="17"/>
    <b v="1"/>
    <s v="theater/plays"/>
    <n v="117.65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D"/>
    <n v="1434542702"/>
    <n v="1432814702"/>
    <b v="0"/>
    <n v="3"/>
    <b v="1"/>
    <s v="theater/plays"/>
    <n v="203.33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s v="GBP"/>
    <n v="1456876740"/>
    <n v="1455063886"/>
    <b v="0"/>
    <n v="17"/>
    <b v="1"/>
    <s v="theater/plays"/>
    <n v="28.32"/>
    <x v="0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s v="USD"/>
    <n v="1405511376"/>
    <n v="1401623376"/>
    <b v="0"/>
    <n v="91"/>
    <b v="1"/>
    <s v="theater/plays"/>
    <n v="110.23"/>
    <x v="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s v="GBP"/>
    <n v="1404641289"/>
    <n v="1402049289"/>
    <b v="0"/>
    <n v="67"/>
    <b v="1"/>
    <s v="theater/plays"/>
    <n v="31.97"/>
    <x v="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D"/>
    <n v="1405727304"/>
    <n v="1403135304"/>
    <b v="0"/>
    <n v="18"/>
    <b v="1"/>
    <s v="theater/plays"/>
    <n v="58.61"/>
    <x v="0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1"/>
    <s v="GBP"/>
    <n v="1469998680"/>
    <n v="1466710358"/>
    <b v="0"/>
    <n v="21"/>
    <b v="1"/>
    <s v="theater/plays"/>
    <n v="29.43"/>
    <x v="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D"/>
    <n v="1465196400"/>
    <n v="1462841990"/>
    <b v="0"/>
    <n v="40"/>
    <b v="1"/>
    <s v="theater/plays"/>
    <n v="81.38"/>
    <x v="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D"/>
    <n v="1444264372"/>
    <n v="1442536372"/>
    <b v="0"/>
    <n v="78"/>
    <b v="1"/>
    <s v="theater/plays"/>
    <n v="199.17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s v="GBP"/>
    <n v="1411858862"/>
    <n v="1409266862"/>
    <b v="0"/>
    <n v="26"/>
    <b v="1"/>
    <s v="theater/plays"/>
    <n v="115.38"/>
    <x v="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D"/>
    <n v="1425099540"/>
    <n v="1424280938"/>
    <b v="0"/>
    <n v="14"/>
    <b v="1"/>
    <s v="theater/plays"/>
    <n v="46.4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D"/>
    <n v="1480579140"/>
    <n v="1478030325"/>
    <b v="0"/>
    <n v="44"/>
    <b v="1"/>
    <s v="theater/plays"/>
    <n v="70.569999999999993"/>
    <x v="0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s v="USD"/>
    <n v="1460935800"/>
    <n v="1459999656"/>
    <b v="0"/>
    <n v="9"/>
    <b v="1"/>
    <s v="theater/plays"/>
    <n v="22.22"/>
    <x v="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s v="GBP"/>
    <n v="1429813800"/>
    <n v="1427363645"/>
    <b v="0"/>
    <n v="30"/>
    <b v="1"/>
    <s v="theater/plays"/>
    <n v="159.47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D"/>
    <n v="1414284180"/>
    <n v="1410558948"/>
    <b v="0"/>
    <n v="45"/>
    <b v="1"/>
    <s v="theater/plays"/>
    <n v="37.78"/>
    <x v="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D"/>
    <n v="1400875307"/>
    <n v="1398283307"/>
    <b v="0"/>
    <n v="56"/>
    <b v="1"/>
    <s v="theater/plays"/>
    <n v="72.05"/>
    <x v="0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7"/>
    <s v="EUR"/>
    <n v="1459978200"/>
    <n v="1458416585"/>
    <b v="0"/>
    <n v="46"/>
    <b v="1"/>
    <s v="theater/plays"/>
    <n v="63.7"/>
    <x v="0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1"/>
    <s v="GBP"/>
    <n v="1455408000"/>
    <n v="1454638202"/>
    <b v="0"/>
    <n v="34"/>
    <b v="1"/>
    <s v="theater/plays"/>
    <n v="28.41"/>
    <x v="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D"/>
    <n v="1425495563"/>
    <n v="1422903563"/>
    <b v="0"/>
    <n v="98"/>
    <b v="1"/>
    <s v="theater/plays"/>
    <n v="103.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s v="GBP"/>
    <n v="1450051200"/>
    <n v="1447594176"/>
    <b v="0"/>
    <n v="46"/>
    <b v="1"/>
    <s v="theater/plays"/>
    <n v="71.150000000000006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s v="USD"/>
    <n v="1429912341"/>
    <n v="1427320341"/>
    <b v="0"/>
    <n v="10"/>
    <b v="1"/>
    <s v="theater/plays"/>
    <n v="35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D"/>
    <n v="1423119540"/>
    <n v="1421252084"/>
    <b v="0"/>
    <n v="76"/>
    <b v="1"/>
    <s v="theater/plays"/>
    <n v="81.78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D"/>
    <n v="1412434136"/>
    <n v="1409669336"/>
    <b v="0"/>
    <n v="104"/>
    <b v="1"/>
    <s v="theater/plays"/>
    <n v="297.02999999999997"/>
    <x v="0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s v="USD"/>
    <n v="1411264800"/>
    <n v="1409620903"/>
    <b v="0"/>
    <n v="87"/>
    <b v="1"/>
    <s v="theater/plays"/>
    <n v="46.61"/>
    <x v="0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1"/>
    <s v="GBP"/>
    <n v="1404314952"/>
    <n v="1401722952"/>
    <b v="0"/>
    <n v="29"/>
    <b v="1"/>
    <s v="theater/plays"/>
    <n v="51.72"/>
    <x v="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s v="GBP"/>
    <n v="1425142800"/>
    <n v="1422983847"/>
    <b v="0"/>
    <n v="51"/>
    <b v="1"/>
    <s v="theater/plays"/>
    <n v="40.29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s v="GBP"/>
    <n v="1478046661"/>
    <n v="1476837061"/>
    <b v="0"/>
    <n v="12"/>
    <b v="1"/>
    <s v="theater/plays"/>
    <n v="16.25"/>
    <x v="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s v="GBP"/>
    <n v="1406760101"/>
    <n v="1404168101"/>
    <b v="0"/>
    <n v="72"/>
    <b v="1"/>
    <s v="theater/plays"/>
    <n v="30.15"/>
    <x v="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D"/>
    <n v="1408383153"/>
    <n v="1405791153"/>
    <b v="0"/>
    <n v="21"/>
    <b v="1"/>
    <s v="theater/plays"/>
    <n v="95.24"/>
    <x v="0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s v="USD"/>
    <n v="1454709600"/>
    <n v="1452520614"/>
    <b v="0"/>
    <n v="42"/>
    <b v="1"/>
    <s v="theater/plays"/>
    <n v="52.21"/>
    <x v="0"/>
    <x v="1"/>
    <s v="plays"/>
  </r>
  <r>
    <n v="3433"/>
    <s v="The Dybbuk"/>
    <s v="death&amp;pretzels presents their first Chicago based project:_x000a_The Dybbuk by S. Ansky"/>
    <n v="9500"/>
    <n v="9525"/>
    <n v="100"/>
    <x v="0"/>
    <s v="USD"/>
    <n v="1402974000"/>
    <n v="1400290255"/>
    <b v="0"/>
    <n v="71"/>
    <b v="1"/>
    <s v="theater/plays"/>
    <n v="134.15"/>
    <x v="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D"/>
    <n v="1404983269"/>
    <n v="1402391269"/>
    <b v="0"/>
    <n v="168"/>
    <b v="1"/>
    <s v="theater/plays"/>
    <n v="62.83"/>
    <x v="0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D"/>
    <n v="1470538800"/>
    <n v="1469112493"/>
    <b v="0"/>
    <n v="19"/>
    <b v="1"/>
    <s v="theater/plays"/>
    <n v="58.95"/>
    <x v="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D"/>
    <n v="1408638480"/>
    <n v="1406811593"/>
    <b v="0"/>
    <n v="37"/>
    <b v="1"/>
    <s v="theater/plays"/>
    <n v="143.11000000000001"/>
    <x v="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D"/>
    <n v="1440003820"/>
    <n v="1437411820"/>
    <b v="0"/>
    <n v="36"/>
    <b v="1"/>
    <s v="theater/plays"/>
    <n v="84.1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1"/>
    <s v="GBP"/>
    <n v="1430600400"/>
    <n v="1428358567"/>
    <b v="0"/>
    <n v="14"/>
    <b v="1"/>
    <s v="theater/plays"/>
    <n v="186.07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s v="USD"/>
    <n v="1453179540"/>
    <n v="1452030730"/>
    <b v="0"/>
    <n v="18"/>
    <b v="1"/>
    <s v="theater/plays"/>
    <n v="89.79"/>
    <x v="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D"/>
    <n v="1405095300"/>
    <n v="1403146628"/>
    <b v="0"/>
    <n v="82"/>
    <b v="1"/>
    <s v="theater/plays"/>
    <n v="64.16"/>
    <x v="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D"/>
    <n v="1447445820"/>
    <n v="1445077121"/>
    <b v="0"/>
    <n v="43"/>
    <b v="1"/>
    <s v="theater/plays"/>
    <n v="59.65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D"/>
    <n v="1433016672"/>
    <n v="1430424672"/>
    <b v="0"/>
    <n v="8"/>
    <b v="1"/>
    <s v="theater/plays"/>
    <n v="31.25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D"/>
    <n v="1410266146"/>
    <n v="1407674146"/>
    <b v="0"/>
    <n v="45"/>
    <b v="1"/>
    <s v="theater/plays"/>
    <n v="41.22"/>
    <x v="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s v="AUD"/>
    <n v="1465394340"/>
    <n v="1464677986"/>
    <b v="0"/>
    <n v="20"/>
    <b v="1"/>
    <s v="theater/plays"/>
    <n v="43.35"/>
    <x v="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s v="GBP"/>
    <n v="1445604236"/>
    <n v="1443185036"/>
    <b v="0"/>
    <n v="31"/>
    <b v="1"/>
    <s v="theater/plays"/>
    <n v="64.52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s v="GBP"/>
    <n v="1423138800"/>
    <n v="1421092725"/>
    <b v="0"/>
    <n v="25"/>
    <b v="1"/>
    <s v="theater/plays"/>
    <n v="43.28"/>
    <x v="0"/>
    <x v="1"/>
    <s v="plays"/>
  </r>
  <r>
    <n v="3447"/>
    <s v="The Vagabond Halfback"/>
    <s v="&quot;He was a poet, a vagrant, a philosopher, a lady's man and a hard drinker&quot;"/>
    <n v="1000"/>
    <n v="1078"/>
    <n v="108"/>
    <x v="0"/>
    <s v="USD"/>
    <n v="1458332412"/>
    <n v="1454448012"/>
    <b v="0"/>
    <n v="14"/>
    <b v="1"/>
    <s v="theater/plays"/>
    <n v="77"/>
    <x v="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D"/>
    <n v="1418784689"/>
    <n v="1416192689"/>
    <b v="0"/>
    <n v="45"/>
    <b v="1"/>
    <s v="theater/plays"/>
    <n v="51.22"/>
    <x v="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D"/>
    <n v="1468036800"/>
    <n v="1465607738"/>
    <b v="0"/>
    <n v="20"/>
    <b v="1"/>
    <s v="theater/plays"/>
    <n v="68.25"/>
    <x v="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s v="GBP"/>
    <n v="1427990071"/>
    <n v="1422809671"/>
    <b v="0"/>
    <n v="39"/>
    <b v="1"/>
    <s v="theater/plays"/>
    <n v="19.489999999999998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D"/>
    <n v="1429636927"/>
    <n v="1427304127"/>
    <b v="0"/>
    <n v="16"/>
    <b v="1"/>
    <s v="theater/plays"/>
    <n v="41.13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D"/>
    <n v="1406087940"/>
    <n v="1404141626"/>
    <b v="0"/>
    <n v="37"/>
    <b v="1"/>
    <s v="theater/plays"/>
    <n v="41.41"/>
    <x v="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s v="GBP"/>
    <n v="1471130956"/>
    <n v="1465946956"/>
    <b v="0"/>
    <n v="14"/>
    <b v="1"/>
    <s v="theater/plays"/>
    <n v="27.5"/>
    <x v="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s v="GBP"/>
    <n v="1406825159"/>
    <n v="1404233159"/>
    <b v="0"/>
    <n v="21"/>
    <b v="1"/>
    <s v="theater/plays"/>
    <n v="33.57"/>
    <x v="0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D"/>
    <n v="1476381627"/>
    <n v="1473789627"/>
    <b v="0"/>
    <n v="69"/>
    <b v="1"/>
    <s v="theater/plays"/>
    <n v="145.87"/>
    <x v="0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D"/>
    <n v="1406876340"/>
    <n v="1404190567"/>
    <b v="0"/>
    <n v="16"/>
    <b v="1"/>
    <s v="theater/plays"/>
    <n v="358.69"/>
    <x v="0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s v="USD"/>
    <n v="1423720740"/>
    <n v="1421081857"/>
    <b v="0"/>
    <n v="55"/>
    <b v="1"/>
    <s v="theater/plays"/>
    <n v="50.98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D"/>
    <n v="1422937620"/>
    <n v="1420606303"/>
    <b v="0"/>
    <n v="27"/>
    <b v="1"/>
    <s v="theater/plays"/>
    <n v="45.04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s v="GBP"/>
    <n v="1463743860"/>
    <n v="1461151860"/>
    <b v="0"/>
    <n v="36"/>
    <b v="1"/>
    <s v="theater/plays"/>
    <n v="17.53"/>
    <x v="0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1"/>
    <s v="GBP"/>
    <n v="1408106352"/>
    <n v="1406896752"/>
    <b v="0"/>
    <n v="19"/>
    <b v="1"/>
    <s v="theater/plays"/>
    <n v="50"/>
    <x v="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D"/>
    <n v="1477710000"/>
    <n v="1475248279"/>
    <b v="0"/>
    <n v="12"/>
    <b v="1"/>
    <s v="theater/plays"/>
    <n v="57.92"/>
    <x v="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D"/>
    <n v="1436551200"/>
    <n v="1435181628"/>
    <b v="0"/>
    <n v="17"/>
    <b v="1"/>
    <s v="theater/plays"/>
    <n v="29.71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5"/>
    <s v="CAD"/>
    <n v="1476158340"/>
    <n v="1472594585"/>
    <b v="0"/>
    <n v="114"/>
    <b v="1"/>
    <s v="theater/plays"/>
    <n v="90.68"/>
    <x v="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D"/>
    <n v="1471921637"/>
    <n v="1469329637"/>
    <b v="0"/>
    <n v="93"/>
    <b v="1"/>
    <s v="theater/plays"/>
    <n v="55.01"/>
    <x v="0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s v="GBP"/>
    <n v="1439136000"/>
    <n v="1436972472"/>
    <b v="0"/>
    <n v="36"/>
    <b v="1"/>
    <s v="theater/plays"/>
    <n v="57.22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D"/>
    <n v="1461108450"/>
    <n v="1455928050"/>
    <b v="0"/>
    <n v="61"/>
    <b v="1"/>
    <s v="theater/plays"/>
    <n v="72.95"/>
    <x v="0"/>
    <x v="1"/>
    <s v="plays"/>
  </r>
  <r>
    <n v="3467"/>
    <s v="Venus in Fur, Los Angeles."/>
    <s v="Venus in Fur, By David Ives."/>
    <n v="3000"/>
    <n v="3030"/>
    <n v="101"/>
    <x v="0"/>
    <s v="USD"/>
    <n v="1426864032"/>
    <n v="1424275632"/>
    <b v="0"/>
    <n v="47"/>
    <b v="1"/>
    <s v="theater/plays"/>
    <n v="64.4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D"/>
    <n v="1474426800"/>
    <n v="1471976529"/>
    <b v="0"/>
    <n v="17"/>
    <b v="1"/>
    <s v="theater/plays"/>
    <n v="716.35"/>
    <x v="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D"/>
    <n v="1461857045"/>
    <n v="1459265045"/>
    <b v="0"/>
    <n v="63"/>
    <b v="1"/>
    <s v="theater/plays"/>
    <n v="50.4"/>
    <x v="0"/>
    <x v="1"/>
    <s v="plays"/>
  </r>
  <r>
    <n v="3470"/>
    <s v="She Kills Monsters"/>
    <s v="The New Artist's Circle is a theatre company dedicated to bringing the arts to young people."/>
    <n v="250"/>
    <n v="375"/>
    <n v="150"/>
    <x v="0"/>
    <s v="USD"/>
    <n v="1468618680"/>
    <n v="1465345902"/>
    <b v="0"/>
    <n v="9"/>
    <b v="1"/>
    <s v="theater/plays"/>
    <n v="41.67"/>
    <x v="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s v="GBP"/>
    <n v="1409515200"/>
    <n v="1405971690"/>
    <b v="0"/>
    <n v="30"/>
    <b v="1"/>
    <s v="theater/plays"/>
    <n v="35.770000000000003"/>
    <x v="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D"/>
    <n v="1415253540"/>
    <n v="1413432331"/>
    <b v="0"/>
    <n v="23"/>
    <b v="1"/>
    <s v="theater/plays"/>
    <n v="88.74"/>
    <x v="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D"/>
    <n v="1426883220"/>
    <n v="1425067296"/>
    <b v="0"/>
    <n v="33"/>
    <b v="1"/>
    <s v="theater/plays"/>
    <n v="148.47999999999999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1"/>
    <s v="GBP"/>
    <n v="1469016131"/>
    <n v="1466424131"/>
    <b v="0"/>
    <n v="39"/>
    <b v="1"/>
    <s v="theater/plays"/>
    <n v="51.79"/>
    <x v="0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1"/>
    <s v="GBP"/>
    <n v="1414972800"/>
    <n v="1412629704"/>
    <b v="0"/>
    <n v="17"/>
    <b v="1"/>
    <s v="theater/plays"/>
    <n v="20"/>
    <x v="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D"/>
    <n v="1414378800"/>
    <n v="1412836990"/>
    <b v="0"/>
    <n v="6"/>
    <b v="1"/>
    <s v="theater/plays"/>
    <n v="52"/>
    <x v="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D"/>
    <n v="1431831600"/>
    <n v="1430761243"/>
    <b v="0"/>
    <n v="39"/>
    <b v="1"/>
    <s v="theater/plays"/>
    <n v="53.23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D"/>
    <n v="1426539600"/>
    <n v="1424296822"/>
    <b v="0"/>
    <n v="57"/>
    <b v="1"/>
    <s v="theater/plays"/>
    <n v="39.6"/>
    <x v="0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1"/>
    <s v="GBP"/>
    <n v="1403382680"/>
    <n v="1400790680"/>
    <b v="0"/>
    <n v="56"/>
    <b v="1"/>
    <s v="theater/plays"/>
    <n v="34.25"/>
    <x v="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D"/>
    <n v="1436562000"/>
    <n v="1434440227"/>
    <b v="0"/>
    <n v="13"/>
    <b v="1"/>
    <s v="theater/plays"/>
    <n v="164.62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s v="AUD"/>
    <n v="1420178188"/>
    <n v="1418709388"/>
    <b v="0"/>
    <n v="95"/>
    <b v="1"/>
    <s v="theater/plays"/>
    <n v="125.05"/>
    <x v="0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s v="GBP"/>
    <n v="1404671466"/>
    <n v="1402079466"/>
    <b v="0"/>
    <n v="80"/>
    <b v="1"/>
    <s v="theater/plays"/>
    <n v="51.88"/>
    <x v="0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s v="USD"/>
    <n v="1404403381"/>
    <n v="1401811381"/>
    <b v="0"/>
    <n v="133"/>
    <b v="1"/>
    <s v="theater/plays"/>
    <n v="40.29"/>
    <x v="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D"/>
    <n v="1466014499"/>
    <n v="1463422499"/>
    <b v="0"/>
    <n v="44"/>
    <b v="1"/>
    <s v="theater/plays"/>
    <n v="64.91"/>
    <x v="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D"/>
    <n v="1454431080"/>
    <n v="1451839080"/>
    <b v="0"/>
    <n v="30"/>
    <b v="1"/>
    <s v="theater/plays"/>
    <n v="55.33"/>
    <x v="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D"/>
    <n v="1433314740"/>
    <n v="1430600401"/>
    <b v="0"/>
    <n v="56"/>
    <b v="1"/>
    <s v="theater/plays"/>
    <n v="83.14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1"/>
    <s v="GBP"/>
    <n v="1435185252"/>
    <n v="1432593252"/>
    <b v="0"/>
    <n v="66"/>
    <b v="1"/>
    <s v="theater/plays"/>
    <n v="38.71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D"/>
    <n v="1429286400"/>
    <n v="1427221560"/>
    <b v="0"/>
    <n v="29"/>
    <b v="1"/>
    <s v="theater/plays"/>
    <n v="125.3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s v="GBP"/>
    <n v="1400965200"/>
    <n v="1398352531"/>
    <b v="0"/>
    <n v="72"/>
    <b v="1"/>
    <s v="theater/plays"/>
    <n v="78.260000000000005"/>
    <x v="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D"/>
    <n v="1460574924"/>
    <n v="1457982924"/>
    <b v="0"/>
    <n v="27"/>
    <b v="1"/>
    <s v="theater/plays"/>
    <n v="47.22"/>
    <x v="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D"/>
    <n v="1431928784"/>
    <n v="1430114384"/>
    <b v="0"/>
    <n v="10"/>
    <b v="1"/>
    <s v="theater/plays"/>
    <n v="79.099999999999994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D"/>
    <n v="1445818397"/>
    <n v="1442794397"/>
    <b v="0"/>
    <n v="35"/>
    <b v="1"/>
    <s v="theater/plays"/>
    <n v="114.29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D"/>
    <n v="1408252260"/>
    <n v="1406580436"/>
    <b v="0"/>
    <n v="29"/>
    <b v="1"/>
    <s v="theater/plays"/>
    <n v="51.72"/>
    <x v="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D"/>
    <n v="1480140000"/>
    <n v="1479186575"/>
    <b v="0"/>
    <n v="13"/>
    <b v="1"/>
    <s v="theater/plays"/>
    <n v="30.77"/>
    <x v="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5"/>
    <s v="CAD"/>
    <n v="1414862280"/>
    <n v="1412360309"/>
    <b v="0"/>
    <n v="72"/>
    <b v="1"/>
    <s v="theater/plays"/>
    <n v="74.209999999999994"/>
    <x v="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D"/>
    <n v="1473625166"/>
    <n v="1470169166"/>
    <b v="0"/>
    <n v="78"/>
    <b v="1"/>
    <s v="theater/plays"/>
    <n v="47.85"/>
    <x v="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D"/>
    <n v="1464904800"/>
    <n v="1463852904"/>
    <b v="0"/>
    <n v="49"/>
    <b v="1"/>
    <s v="theater/plays"/>
    <n v="34.409999999999997"/>
    <x v="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5"/>
    <s v="CAD"/>
    <n v="1464471840"/>
    <n v="1459309704"/>
    <b v="0"/>
    <n v="42"/>
    <b v="1"/>
    <s v="theater/plays"/>
    <n v="40.24"/>
    <x v="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D"/>
    <n v="1435733940"/>
    <n v="1431046325"/>
    <b v="0"/>
    <n v="35"/>
    <b v="1"/>
    <s v="theater/plays"/>
    <n v="60.2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D"/>
    <n v="1457326740"/>
    <n v="1455919438"/>
    <b v="0"/>
    <n v="42"/>
    <b v="1"/>
    <s v="theater/plays"/>
    <n v="25.31"/>
    <x v="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s v="GBP"/>
    <n v="1441995595"/>
    <n v="1439835595"/>
    <b v="0"/>
    <n v="42"/>
    <b v="1"/>
    <s v="theater/plays"/>
    <n v="35.950000000000003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D"/>
    <n v="1458100740"/>
    <n v="1456862924"/>
    <b v="0"/>
    <n v="31"/>
    <b v="1"/>
    <s v="theater/plays"/>
    <n v="136"/>
    <x v="0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1"/>
    <s v="GBP"/>
    <n v="1469359728"/>
    <n v="1466767728"/>
    <b v="0"/>
    <n v="38"/>
    <b v="1"/>
    <s v="theater/plays"/>
    <n v="70.760000000000005"/>
    <x v="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D"/>
    <n v="1447959491"/>
    <n v="1445363891"/>
    <b v="0"/>
    <n v="8"/>
    <b v="1"/>
    <s v="theater/plays"/>
    <n v="125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D"/>
    <n v="1399953600"/>
    <n v="1398983245"/>
    <b v="0"/>
    <n v="39"/>
    <b v="1"/>
    <s v="theater/plays"/>
    <n v="66.510000000000005"/>
    <x v="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D"/>
    <n v="1408815440"/>
    <n v="1404927440"/>
    <b v="0"/>
    <n v="29"/>
    <b v="1"/>
    <s v="theater/plays"/>
    <n v="105"/>
    <x v="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D"/>
    <n v="1464732537"/>
    <n v="1462140537"/>
    <b v="0"/>
    <n v="72"/>
    <b v="1"/>
    <s v="theater/plays"/>
    <n v="145"/>
    <x v="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s v="GBP"/>
    <n v="1462914000"/>
    <n v="1460914253"/>
    <b v="0"/>
    <n v="15"/>
    <b v="1"/>
    <s v="theater/plays"/>
    <n v="12"/>
    <x v="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D"/>
    <n v="1416545700"/>
    <n v="1415392666"/>
    <b v="0"/>
    <n v="33"/>
    <b v="1"/>
    <s v="theater/plays"/>
    <n v="96.67"/>
    <x v="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D"/>
    <n v="1404312846"/>
    <n v="1402584846"/>
    <b v="0"/>
    <n v="15"/>
    <b v="1"/>
    <s v="theater/plays"/>
    <n v="60.33"/>
    <x v="0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1"/>
    <s v="GBP"/>
    <n v="1415385000"/>
    <n v="1413406695"/>
    <b v="0"/>
    <n v="19"/>
    <b v="1"/>
    <s v="theater/plays"/>
    <n v="79.89"/>
    <x v="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s v="GBP"/>
    <n v="1429789992"/>
    <n v="1424609592"/>
    <b v="0"/>
    <n v="17"/>
    <b v="1"/>
    <s v="theater/plays"/>
    <n v="58.8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D"/>
    <n v="1401857940"/>
    <n v="1400725112"/>
    <b v="0"/>
    <n v="44"/>
    <b v="1"/>
    <s v="theater/plays"/>
    <n v="75.34"/>
    <x v="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D"/>
    <n v="1422853140"/>
    <n v="1421439552"/>
    <b v="0"/>
    <n v="10"/>
    <b v="1"/>
    <s v="theater/plays"/>
    <n v="55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D"/>
    <n v="1433097171"/>
    <n v="1430505171"/>
    <b v="0"/>
    <n v="46"/>
    <b v="1"/>
    <s v="theater/plays"/>
    <n v="66.959999999999994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D"/>
    <n v="1410145200"/>
    <n v="1407197670"/>
    <b v="0"/>
    <n v="11"/>
    <b v="1"/>
    <s v="theater/plays"/>
    <n v="227.27"/>
    <x v="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s v="GBP"/>
    <n v="1404471600"/>
    <n v="1401910634"/>
    <b v="0"/>
    <n v="13"/>
    <b v="1"/>
    <s v="theater/plays"/>
    <n v="307.69"/>
    <x v="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D"/>
    <n v="1412259660"/>
    <n v="1410461299"/>
    <b v="0"/>
    <n v="33"/>
    <b v="1"/>
    <s v="theater/plays"/>
    <n v="50.02"/>
    <x v="0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1"/>
    <s v="GBP"/>
    <n v="1425478950"/>
    <n v="1422886950"/>
    <b v="0"/>
    <n v="28"/>
    <b v="1"/>
    <s v="theater/plays"/>
    <n v="72.39"/>
    <x v="0"/>
    <x v="1"/>
    <s v="plays"/>
  </r>
  <r>
    <n v="3520"/>
    <s v="Protocols"/>
    <s v="Help us to bring &quot;Protocols&quot; at the 2015 Camden Fringe. The most controversial play of the year."/>
    <n v="2000"/>
    <n v="2015"/>
    <n v="101"/>
    <x v="1"/>
    <s v="GBP"/>
    <n v="1441547220"/>
    <n v="1439322412"/>
    <b v="0"/>
    <n v="21"/>
    <b v="1"/>
    <s v="theater/plays"/>
    <n v="95.95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D"/>
    <n v="1411980020"/>
    <n v="1409388020"/>
    <b v="0"/>
    <n v="13"/>
    <b v="1"/>
    <s v="theater/plays"/>
    <n v="45.62"/>
    <x v="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s v="GBP"/>
    <n v="1442311560"/>
    <n v="1439924246"/>
    <b v="0"/>
    <n v="34"/>
    <b v="1"/>
    <s v="theater/plays"/>
    <n v="41.03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1"/>
    <s v="GBP"/>
    <n v="1474844400"/>
    <n v="1469871148"/>
    <b v="0"/>
    <n v="80"/>
    <b v="1"/>
    <s v="theater/plays"/>
    <n v="56.83"/>
    <x v="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D"/>
    <n v="1410580800"/>
    <n v="1409336373"/>
    <b v="0"/>
    <n v="74"/>
    <b v="1"/>
    <s v="theater/plays"/>
    <n v="137.24"/>
    <x v="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D"/>
    <n v="1439136000"/>
    <n v="1438188106"/>
    <b v="0"/>
    <n v="7"/>
    <b v="1"/>
    <s v="theater/plays"/>
    <n v="75.709999999999994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D"/>
    <n v="1461823140"/>
    <n v="1459411371"/>
    <b v="0"/>
    <n v="34"/>
    <b v="1"/>
    <s v="theater/plays"/>
    <n v="99"/>
    <x v="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D"/>
    <n v="1436587140"/>
    <n v="1434069205"/>
    <b v="0"/>
    <n v="86"/>
    <b v="1"/>
    <s v="theater/plays"/>
    <n v="81.569999999999993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s v="GBP"/>
    <n v="1484740918"/>
    <n v="1483012918"/>
    <b v="0"/>
    <n v="37"/>
    <b v="1"/>
    <s v="theater/plays"/>
    <n v="45.11"/>
    <x v="0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D"/>
    <n v="1436749200"/>
    <n v="1434997018"/>
    <b v="0"/>
    <n v="18"/>
    <b v="1"/>
    <s v="theater/plays"/>
    <n v="36.67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s v="GBP"/>
    <n v="1460318400"/>
    <n v="1457881057"/>
    <b v="0"/>
    <n v="22"/>
    <b v="1"/>
    <s v="theater/plays"/>
    <n v="125"/>
    <x v="0"/>
    <x v="1"/>
    <s v="plays"/>
  </r>
  <r>
    <n v="3531"/>
    <s v="The Reinvention of Lily Johnson"/>
    <s v="A political comedy for a crazy election year"/>
    <n v="1000"/>
    <n v="1280"/>
    <n v="128"/>
    <x v="0"/>
    <s v="USD"/>
    <n v="1467301334"/>
    <n v="1464709334"/>
    <b v="0"/>
    <n v="26"/>
    <b v="1"/>
    <s v="theater/plays"/>
    <n v="49.23"/>
    <x v="0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D"/>
    <n v="1411012740"/>
    <n v="1409667827"/>
    <b v="0"/>
    <n v="27"/>
    <b v="1"/>
    <s v="theater/plays"/>
    <n v="42.3"/>
    <x v="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D"/>
    <n v="1447269367"/>
    <n v="1444673767"/>
    <b v="0"/>
    <n v="8"/>
    <b v="1"/>
    <s v="theater/plays"/>
    <n v="78.88"/>
    <x v="0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s v="USD"/>
    <n v="1443711623"/>
    <n v="1440687623"/>
    <b v="0"/>
    <n v="204"/>
    <b v="1"/>
    <s v="theater/plays"/>
    <n v="38.28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1"/>
    <s v="GBP"/>
    <n v="1443808800"/>
    <n v="1441120910"/>
    <b v="0"/>
    <n v="46"/>
    <b v="1"/>
    <s v="theater/plays"/>
    <n v="44.8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s v="GBP"/>
    <n v="1450612740"/>
    <n v="1448040425"/>
    <b v="0"/>
    <n v="17"/>
    <b v="1"/>
    <s v="theater/plays"/>
    <n v="13.53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5"/>
    <s v="CAD"/>
    <n v="1416211140"/>
    <n v="1413016216"/>
    <b v="0"/>
    <n v="28"/>
    <b v="1"/>
    <s v="theater/plays"/>
    <n v="43.5"/>
    <x v="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s v="GBP"/>
    <n v="1471428340"/>
    <n v="1469009140"/>
    <b v="0"/>
    <n v="83"/>
    <b v="1"/>
    <s v="theater/plays"/>
    <n v="30.95"/>
    <x v="0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s v="USD"/>
    <n v="1473358122"/>
    <n v="1471543722"/>
    <b v="0"/>
    <n v="13"/>
    <b v="1"/>
    <s v="theater/plays"/>
    <n v="55.23"/>
    <x v="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s v="GBP"/>
    <n v="1466899491"/>
    <n v="1464307491"/>
    <b v="0"/>
    <n v="8"/>
    <b v="1"/>
    <s v="theater/plays"/>
    <n v="46.13"/>
    <x v="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s v="GBP"/>
    <n v="1441042275"/>
    <n v="1438882275"/>
    <b v="0"/>
    <n v="32"/>
    <b v="1"/>
    <s v="theater/plays"/>
    <n v="39.380000000000003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s v="USD"/>
    <n v="1410099822"/>
    <n v="1404915822"/>
    <b v="0"/>
    <n v="85"/>
    <b v="1"/>
    <s v="theater/plays"/>
    <n v="66.150000000000006"/>
    <x v="0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2"/>
    <s v="EUR"/>
    <n v="1435255659"/>
    <n v="1432663659"/>
    <b v="0"/>
    <n v="29"/>
    <b v="1"/>
    <s v="theater/plays"/>
    <n v="54.14"/>
    <x v="0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s v="USD"/>
    <n v="1425758257"/>
    <n v="1423166257"/>
    <b v="0"/>
    <n v="24"/>
    <b v="1"/>
    <s v="theater/plays"/>
    <n v="104.17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D"/>
    <n v="1428780159"/>
    <n v="1426188159"/>
    <b v="0"/>
    <n v="8"/>
    <b v="1"/>
    <s v="theater/plays"/>
    <n v="31.38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D"/>
    <n v="1427860740"/>
    <n v="1426002684"/>
    <b v="0"/>
    <n v="19"/>
    <b v="1"/>
    <s v="theater/plays"/>
    <n v="59.21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D"/>
    <n v="1463198340"/>
    <n v="1461117201"/>
    <b v="0"/>
    <n v="336"/>
    <b v="1"/>
    <s v="theater/plays"/>
    <n v="119.18"/>
    <x v="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D"/>
    <n v="1457139600"/>
    <n v="1455230214"/>
    <b v="0"/>
    <n v="13"/>
    <b v="1"/>
    <s v="theater/plays"/>
    <n v="164.62"/>
    <x v="0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1"/>
    <s v="GBP"/>
    <n v="1441358873"/>
    <n v="1438939673"/>
    <b v="0"/>
    <n v="42"/>
    <b v="1"/>
    <s v="theater/plays"/>
    <n v="24.2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1"/>
    <s v="GBP"/>
    <n v="1462224398"/>
    <n v="1459632398"/>
    <b v="0"/>
    <n v="64"/>
    <b v="1"/>
    <s v="theater/plays"/>
    <n v="40.94"/>
    <x v="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D"/>
    <n v="1400796420"/>
    <n v="1398342170"/>
    <b v="0"/>
    <n v="25"/>
    <b v="1"/>
    <s v="theater/plays"/>
    <n v="61.1"/>
    <x v="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s v="GBP"/>
    <n v="1403964324"/>
    <n v="1401372324"/>
    <b v="0"/>
    <n v="20"/>
    <b v="1"/>
    <s v="theater/plays"/>
    <n v="38.65"/>
    <x v="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D"/>
    <n v="1439337600"/>
    <n v="1436575280"/>
    <b v="0"/>
    <n v="104"/>
    <b v="1"/>
    <s v="theater/plays"/>
    <n v="56.2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D"/>
    <n v="1423674000"/>
    <n v="1421025159"/>
    <b v="0"/>
    <n v="53"/>
    <b v="1"/>
    <s v="theater/plays"/>
    <n v="107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3"/>
    <s v="EUR"/>
    <n v="1479382594"/>
    <n v="1476786994"/>
    <b v="0"/>
    <n v="14"/>
    <b v="1"/>
    <s v="theater/plays"/>
    <n v="171.43"/>
    <x v="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1"/>
    <s v="GBP"/>
    <n v="1408289724"/>
    <n v="1403105724"/>
    <b v="0"/>
    <n v="20"/>
    <b v="1"/>
    <s v="theater/plays"/>
    <n v="110.5"/>
    <x v="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D"/>
    <n v="1399271911"/>
    <n v="1396334311"/>
    <b v="0"/>
    <n v="558"/>
    <b v="1"/>
    <s v="theater/plays"/>
    <n v="179.28"/>
    <x v="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s v="GBP"/>
    <n v="1435352400"/>
    <n v="1431718575"/>
    <b v="0"/>
    <n v="22"/>
    <b v="1"/>
    <s v="theater/plays"/>
    <n v="22.91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s v="AUD"/>
    <n v="1438333080"/>
    <n v="1436408308"/>
    <b v="0"/>
    <n v="24"/>
    <b v="1"/>
    <s v="theater/plays"/>
    <n v="43.13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5"/>
    <s v="CAD"/>
    <n v="1432694700"/>
    <n v="1429651266"/>
    <b v="0"/>
    <n v="74"/>
    <b v="1"/>
    <s v="theater/plays"/>
    <n v="46.89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D"/>
    <n v="1438799760"/>
    <n v="1437236378"/>
    <b v="0"/>
    <n v="54"/>
    <b v="1"/>
    <s v="theater/plays"/>
    <n v="47.4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s v="GBP"/>
    <n v="1457906400"/>
    <n v="1457115427"/>
    <b v="0"/>
    <n v="31"/>
    <b v="1"/>
    <s v="theater/plays"/>
    <n v="15.13"/>
    <x v="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s v="GBP"/>
    <n v="1470078000"/>
    <n v="1467648456"/>
    <b v="0"/>
    <n v="25"/>
    <b v="1"/>
    <s v="theater/plays"/>
    <n v="21.1"/>
    <x v="0"/>
    <x v="1"/>
    <s v="plays"/>
  </r>
  <r>
    <n v="3564"/>
    <s v="The Pillowman Aberdeen"/>
    <s v="Multi Award-Winng play THE PILLOWMAN coming to the Arts Centre Theatre, Aberdeen"/>
    <n v="1000"/>
    <n v="1005"/>
    <n v="101"/>
    <x v="1"/>
    <s v="GBP"/>
    <n v="1444060800"/>
    <n v="1440082649"/>
    <b v="0"/>
    <n v="17"/>
    <b v="1"/>
    <s v="theater/plays"/>
    <n v="59.12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D"/>
    <n v="1420048208"/>
    <n v="1417456208"/>
    <b v="0"/>
    <n v="12"/>
    <b v="1"/>
    <s v="theater/plays"/>
    <n v="97.92"/>
    <x v="0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s v="GBP"/>
    <n v="1422015083"/>
    <n v="1419423083"/>
    <b v="0"/>
    <n v="38"/>
    <b v="1"/>
    <s v="theater/plays"/>
    <n v="55.13"/>
    <x v="0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s v="GBP"/>
    <n v="1433964444"/>
    <n v="1431372444"/>
    <b v="0"/>
    <n v="41"/>
    <b v="1"/>
    <s v="theater/plays"/>
    <n v="26.54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D"/>
    <n v="1410975994"/>
    <n v="1408383994"/>
    <b v="0"/>
    <n v="19"/>
    <b v="1"/>
    <s v="theater/plays"/>
    <n v="58.42"/>
    <x v="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D"/>
    <n v="1420734696"/>
    <n v="1418142696"/>
    <b v="0"/>
    <n v="41"/>
    <b v="1"/>
    <s v="theater/plays"/>
    <n v="122.54"/>
    <x v="0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s v="USD"/>
    <n v="1420009200"/>
    <n v="1417593483"/>
    <b v="0"/>
    <n v="26"/>
    <b v="1"/>
    <s v="theater/plays"/>
    <n v="87.96"/>
    <x v="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s v="GBP"/>
    <n v="1414701413"/>
    <n v="1412109413"/>
    <b v="0"/>
    <n v="25"/>
    <b v="1"/>
    <s v="theater/plays"/>
    <n v="73.239999999999995"/>
    <x v="0"/>
    <x v="1"/>
    <s v="plays"/>
  </r>
  <r>
    <n v="3572"/>
    <s v="Monster"/>
    <s v="A darkly comic one woman show by Abram Rooney as part of The Camden Fringe 2015."/>
    <n v="500"/>
    <n v="500"/>
    <n v="100"/>
    <x v="1"/>
    <s v="GBP"/>
    <n v="1434894082"/>
    <n v="1432302082"/>
    <b v="0"/>
    <n v="9"/>
    <b v="1"/>
    <s v="theater/plays"/>
    <n v="55.56"/>
    <x v="0"/>
    <x v="1"/>
    <s v="plays"/>
  </r>
  <r>
    <n v="3573"/>
    <s v="Licensed To Ill"/>
    <s v="London based theatre makers collaborating to create a new show about the history of HipHop."/>
    <n v="3000"/>
    <n v="3084"/>
    <n v="103"/>
    <x v="1"/>
    <s v="GBP"/>
    <n v="1415440846"/>
    <n v="1412845246"/>
    <b v="0"/>
    <n v="78"/>
    <b v="1"/>
    <s v="theater/plays"/>
    <n v="39.54"/>
    <x v="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D"/>
    <n v="1415921848"/>
    <n v="1413326248"/>
    <b v="0"/>
    <n v="45"/>
    <b v="1"/>
    <s v="theater/plays"/>
    <n v="136.78"/>
    <x v="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D"/>
    <n v="1470887940"/>
    <n v="1468176527"/>
    <b v="0"/>
    <n v="102"/>
    <b v="1"/>
    <s v="theater/plays"/>
    <n v="99.34"/>
    <x v="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D"/>
    <n v="1480947054"/>
    <n v="1475759454"/>
    <b v="0"/>
    <n v="5"/>
    <b v="1"/>
    <s v="theater/plays"/>
    <n v="20"/>
    <x v="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D"/>
    <n v="1430029680"/>
    <n v="1427741583"/>
    <b v="0"/>
    <n v="27"/>
    <b v="1"/>
    <s v="theater/plays"/>
    <n v="28.89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1"/>
    <s v="GBP"/>
    <n v="1462037777"/>
    <n v="1459445777"/>
    <b v="0"/>
    <n v="37"/>
    <b v="1"/>
    <s v="theater/plays"/>
    <n v="40.549999999999997"/>
    <x v="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s v="GBP"/>
    <n v="1459444656"/>
    <n v="1456856256"/>
    <b v="0"/>
    <n v="14"/>
    <b v="1"/>
    <s v="theater/plays"/>
    <n v="35.71"/>
    <x v="0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s v="USD"/>
    <n v="1425185940"/>
    <n v="1421900022"/>
    <b v="0"/>
    <n v="27"/>
    <b v="1"/>
    <s v="theater/plays"/>
    <n v="37.96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s v="GBP"/>
    <n v="1406719110"/>
    <n v="1405509510"/>
    <b v="0"/>
    <n v="45"/>
    <b v="1"/>
    <s v="theater/plays"/>
    <n v="33.33"/>
    <x v="0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s v="USD"/>
    <n v="1459822682"/>
    <n v="1458613082"/>
    <b v="0"/>
    <n v="49"/>
    <b v="1"/>
    <s v="theater/plays"/>
    <n v="58.57"/>
    <x v="0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D"/>
    <n v="1460970805"/>
    <n v="1455790405"/>
    <b v="0"/>
    <n v="24"/>
    <b v="1"/>
    <s v="theater/plays"/>
    <n v="135.63"/>
    <x v="0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s v="GBP"/>
    <n v="1436772944"/>
    <n v="1434180944"/>
    <b v="0"/>
    <n v="112"/>
    <b v="1"/>
    <s v="theater/plays"/>
    <n v="30.9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D"/>
    <n v="1419181890"/>
    <n v="1416589890"/>
    <b v="0"/>
    <n v="23"/>
    <b v="1"/>
    <s v="theater/plays"/>
    <n v="176.09"/>
    <x v="0"/>
    <x v="1"/>
    <s v="plays"/>
  </r>
  <r>
    <n v="3586"/>
    <s v="Actors &amp; Musicians who are Blind or Autistic"/>
    <s v="See Theatre In A New Light"/>
    <n v="7500"/>
    <n v="8207"/>
    <n v="109"/>
    <x v="0"/>
    <s v="USD"/>
    <n v="1474649070"/>
    <n v="1469465070"/>
    <b v="0"/>
    <n v="54"/>
    <b v="1"/>
    <s v="theater/plays"/>
    <n v="151.97999999999999"/>
    <x v="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s v="GBP"/>
    <n v="1467054000"/>
    <n v="1463144254"/>
    <b v="0"/>
    <n v="28"/>
    <b v="1"/>
    <s v="theater/plays"/>
    <n v="22.61"/>
    <x v="0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1"/>
    <s v="GBP"/>
    <n v="1430348400"/>
    <n v="1428436410"/>
    <b v="0"/>
    <n v="11"/>
    <b v="1"/>
    <s v="theater/plays"/>
    <n v="18.27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D"/>
    <n v="1432654347"/>
    <n v="1430494347"/>
    <b v="0"/>
    <n v="62"/>
    <b v="1"/>
    <s v="theater/plays"/>
    <n v="82.26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s v="GBP"/>
    <n v="1413792034"/>
    <n v="1411200034"/>
    <b v="0"/>
    <n v="73"/>
    <b v="1"/>
    <s v="theater/plays"/>
    <n v="68.53"/>
    <x v="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D"/>
    <n v="1422075540"/>
    <n v="1419979544"/>
    <b v="0"/>
    <n v="18"/>
    <b v="1"/>
    <s v="theater/plays"/>
    <n v="68.06"/>
    <x v="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D"/>
    <n v="1423630740"/>
    <n v="1418673307"/>
    <b v="0"/>
    <n v="35"/>
    <b v="1"/>
    <s v="theater/plays"/>
    <n v="72.709999999999994"/>
    <x v="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D"/>
    <n v="1420489560"/>
    <n v="1417469639"/>
    <b v="0"/>
    <n v="43"/>
    <b v="1"/>
    <s v="theater/plays"/>
    <n v="77.19"/>
    <x v="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D"/>
    <n v="1472952982"/>
    <n v="1470792982"/>
    <b v="0"/>
    <n v="36"/>
    <b v="1"/>
    <s v="theater/plays"/>
    <n v="55.97"/>
    <x v="0"/>
    <x v="1"/>
    <s v="plays"/>
  </r>
  <r>
    <n v="3595"/>
    <s v="The Flu Season"/>
    <s v="A new theatre company staging Will Eno's The Flu Season in Seattle"/>
    <n v="2600"/>
    <n v="3081"/>
    <n v="119"/>
    <x v="0"/>
    <s v="USD"/>
    <n v="1426229940"/>
    <n v="1423959123"/>
    <b v="0"/>
    <n v="62"/>
    <b v="1"/>
    <s v="theater/plays"/>
    <n v="49.69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5"/>
    <s v="CAD"/>
    <n v="1409072982"/>
    <n v="1407258582"/>
    <b v="0"/>
    <n v="15"/>
    <b v="1"/>
    <s v="theater/plays"/>
    <n v="79"/>
    <x v="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D"/>
    <n v="1456984740"/>
    <n v="1455717790"/>
    <b v="0"/>
    <n v="33"/>
    <b v="1"/>
    <s v="theater/plays"/>
    <n v="77.73"/>
    <x v="0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s v="USD"/>
    <n v="1409720340"/>
    <n v="1408129822"/>
    <b v="0"/>
    <n v="27"/>
    <b v="1"/>
    <s v="theater/plays"/>
    <n v="40.78"/>
    <x v="0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s v="USD"/>
    <n v="1440892800"/>
    <n v="1438715077"/>
    <b v="0"/>
    <n v="17"/>
    <b v="1"/>
    <s v="theater/plays"/>
    <n v="59.41"/>
    <x v="0"/>
    <x v="1"/>
    <s v="plays"/>
  </r>
  <r>
    <n v="3600"/>
    <s v="Pariah"/>
    <s v="The First Play From The Man Who Brought You The Black James Bond!"/>
    <n v="10"/>
    <n v="13"/>
    <n v="130"/>
    <x v="0"/>
    <s v="USD"/>
    <n v="1476390164"/>
    <n v="1473970964"/>
    <b v="0"/>
    <n v="4"/>
    <b v="1"/>
    <s v="theater/plays"/>
    <n v="3.25"/>
    <x v="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s v="GBP"/>
    <n v="1421452682"/>
    <n v="1418860682"/>
    <b v="0"/>
    <n v="53"/>
    <b v="1"/>
    <s v="theater/plays"/>
    <n v="39.380000000000003"/>
    <x v="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D"/>
    <n v="1463520479"/>
    <n v="1458336479"/>
    <b v="0"/>
    <n v="49"/>
    <b v="1"/>
    <s v="theater/plays"/>
    <n v="81.67"/>
    <x v="0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D"/>
    <n v="1446759880"/>
    <n v="1444164280"/>
    <b v="0"/>
    <n v="57"/>
    <b v="1"/>
    <s v="theater/plays"/>
    <n v="44.91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D"/>
    <n v="1461913140"/>
    <n v="1461370956"/>
    <b v="0"/>
    <n v="69"/>
    <b v="1"/>
    <s v="theater/plays"/>
    <n v="49.06"/>
    <x v="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s v="GBP"/>
    <n v="1455390126"/>
    <n v="1452798126"/>
    <b v="0"/>
    <n v="15"/>
    <b v="1"/>
    <s v="theater/plays"/>
    <n v="30.67"/>
    <x v="0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s v="GBP"/>
    <n v="1471185057"/>
    <n v="1468593057"/>
    <b v="0"/>
    <n v="64"/>
    <b v="1"/>
    <s v="theater/plays"/>
    <n v="61.06"/>
    <x v="0"/>
    <x v="1"/>
    <s v="plays"/>
  </r>
  <r>
    <n v="3607"/>
    <s v="E15 at The Pleasance and CPT"/>
    <s v="'E15' is a verbatim project that looks at the story of the Focus E15 Campaign"/>
    <n v="550"/>
    <n v="580"/>
    <n v="105"/>
    <x v="1"/>
    <s v="GBP"/>
    <n v="1450137600"/>
    <n v="1448924882"/>
    <b v="0"/>
    <n v="20"/>
    <b v="1"/>
    <s v="theater/plays"/>
    <n v="29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1"/>
    <s v="GBP"/>
    <n v="1466172000"/>
    <n v="1463418090"/>
    <b v="0"/>
    <n v="27"/>
    <b v="1"/>
    <s v="theater/plays"/>
    <n v="29.63"/>
    <x v="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s v="GBP"/>
    <n v="1459378085"/>
    <n v="1456789685"/>
    <b v="0"/>
    <n v="21"/>
    <b v="1"/>
    <s v="theater/plays"/>
    <n v="143.1"/>
    <x v="0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s v="GBP"/>
    <n v="1439806936"/>
    <n v="1437214936"/>
    <b v="0"/>
    <n v="31"/>
    <b v="1"/>
    <s v="theater/plays"/>
    <n v="52.35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s v="GBP"/>
    <n v="1428483201"/>
    <n v="1425891201"/>
    <b v="0"/>
    <n v="51"/>
    <b v="1"/>
    <s v="theater/plays"/>
    <n v="66.67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5"/>
    <s v="CAD"/>
    <n v="1402334811"/>
    <n v="1401470811"/>
    <b v="0"/>
    <n v="57"/>
    <b v="1"/>
    <s v="theater/plays"/>
    <n v="126.67"/>
    <x v="0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s v="USD"/>
    <n v="1403964574"/>
    <n v="1401372574"/>
    <b v="0"/>
    <n v="20"/>
    <b v="1"/>
    <s v="theater/plays"/>
    <n v="62.5"/>
    <x v="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D"/>
    <n v="1434675616"/>
    <n v="1432083616"/>
    <b v="0"/>
    <n v="71"/>
    <b v="1"/>
    <s v="theater/plays"/>
    <n v="35.49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s v="GBP"/>
    <n v="1449756896"/>
    <n v="1447164896"/>
    <b v="0"/>
    <n v="72"/>
    <b v="1"/>
    <s v="theater/plays"/>
    <n v="37.08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s v="GBP"/>
    <n v="1426801664"/>
    <n v="1424213264"/>
    <b v="0"/>
    <n v="45"/>
    <b v="1"/>
    <s v="theater/plays"/>
    <n v="69.33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s v="GBP"/>
    <n v="1488240000"/>
    <n v="1486996729"/>
    <b v="0"/>
    <n v="51"/>
    <b v="1"/>
    <s v="theater/plays"/>
    <n v="17.25"/>
    <x v="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s v="GBP"/>
    <n v="1433343850"/>
    <n v="1430751850"/>
    <b v="0"/>
    <n v="56"/>
    <b v="1"/>
    <s v="theater/plays"/>
    <n v="36.07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D"/>
    <n v="1479592800"/>
    <n v="1476760226"/>
    <b v="0"/>
    <n v="17"/>
    <b v="1"/>
    <s v="theater/plays"/>
    <n v="66.47"/>
    <x v="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D"/>
    <n v="1425528000"/>
    <n v="1422916261"/>
    <b v="0"/>
    <n v="197"/>
    <b v="1"/>
    <s v="theater/plays"/>
    <n v="56.07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s v="USD"/>
    <n v="1475269200"/>
    <n v="1473200844"/>
    <b v="0"/>
    <n v="70"/>
    <b v="1"/>
    <s v="theater/plays"/>
    <n v="47.03"/>
    <x v="0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s v="USD"/>
    <n v="1411874580"/>
    <n v="1409030371"/>
    <b v="0"/>
    <n v="21"/>
    <b v="1"/>
    <s v="theater/plays"/>
    <n v="47.67"/>
    <x v="0"/>
    <x v="1"/>
    <s v="plays"/>
  </r>
  <r>
    <n v="3623"/>
    <s v="Since I've Been Here"/>
    <s v="An original play exploring the complications of romantic relationships in all forms."/>
    <n v="2500"/>
    <n v="3000"/>
    <n v="120"/>
    <x v="0"/>
    <s v="USD"/>
    <n v="1406358000"/>
    <n v="1404841270"/>
    <b v="0"/>
    <n v="34"/>
    <b v="1"/>
    <s v="theater/plays"/>
    <n v="88.24"/>
    <x v="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D"/>
    <n v="1471977290"/>
    <n v="1466793290"/>
    <b v="0"/>
    <n v="39"/>
    <b v="1"/>
    <s v="theater/plays"/>
    <n v="80.72"/>
    <x v="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s v="GBP"/>
    <n v="1435851577"/>
    <n v="1433259577"/>
    <b v="0"/>
    <n v="78"/>
    <b v="1"/>
    <s v="theater/plays"/>
    <n v="39.49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s v="GBP"/>
    <n v="1408204857"/>
    <n v="1406390457"/>
    <b v="0"/>
    <n v="48"/>
    <b v="1"/>
    <s v="theater/plays"/>
    <n v="84.85"/>
    <x v="0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D"/>
    <n v="1463803140"/>
    <n v="1459446487"/>
    <b v="0"/>
    <n v="29"/>
    <b v="1"/>
    <s v="theater/plays"/>
    <n v="68.97"/>
    <x v="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s v="USD"/>
    <n v="1450040396"/>
    <n v="1444852796"/>
    <b v="0"/>
    <n v="0"/>
    <b v="0"/>
    <s v="theater/musical"/>
    <s v="N/A"/>
    <x v="2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s v="USD"/>
    <n v="1462467600"/>
    <n v="1457403364"/>
    <b v="0"/>
    <n v="2"/>
    <b v="0"/>
    <s v="theater/musical"/>
    <n v="1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P"/>
    <n v="1417295990"/>
    <n v="1414700390"/>
    <b v="0"/>
    <n v="1"/>
    <b v="0"/>
    <s v="theater/musical"/>
    <n v="1"/>
    <x v="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s v="USD"/>
    <n v="1411444740"/>
    <n v="1409335497"/>
    <b v="0"/>
    <n v="59"/>
    <b v="0"/>
    <s v="theater/musical"/>
    <n v="147.88"/>
    <x v="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P"/>
    <n v="1416781749"/>
    <n v="1415053749"/>
    <b v="0"/>
    <n v="1"/>
    <b v="0"/>
    <s v="theater/musical"/>
    <n v="100"/>
    <x v="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0"/>
    <s v="USD"/>
    <n v="1479517200"/>
    <n v="1475765867"/>
    <b v="0"/>
    <n v="31"/>
    <b v="0"/>
    <s v="theater/musical"/>
    <n v="56.84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5"/>
    <s v="CAD"/>
    <n v="1484366340"/>
    <n v="1480219174"/>
    <b v="0"/>
    <n v="18"/>
    <b v="0"/>
    <s v="theater/musical"/>
    <n v="176.94"/>
    <x v="2"/>
    <x v="1"/>
    <s v="musical"/>
  </r>
  <r>
    <n v="3635"/>
    <s v="Mary's Son"/>
    <s v="Mary's Son is a pop opera about Jesus and the hope he brings to all people."/>
    <n v="3500"/>
    <n v="1276"/>
    <n v="36"/>
    <x v="0"/>
    <s v="USD"/>
    <n v="1461186676"/>
    <n v="1458594676"/>
    <b v="0"/>
    <n v="10"/>
    <b v="0"/>
    <s v="theater/musical"/>
    <n v="127.6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0"/>
    <s v="USD"/>
    <n v="1442248829"/>
    <n v="1439224829"/>
    <b v="0"/>
    <n v="0"/>
    <b v="0"/>
    <s v="theater/musical"/>
    <s v="N/A"/>
    <x v="2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s v="USD"/>
    <n v="1420130935"/>
    <n v="1417538935"/>
    <b v="0"/>
    <n v="14"/>
    <b v="0"/>
    <s v="theater/musical"/>
    <n v="66.14"/>
    <x v="2"/>
    <x v="1"/>
    <s v="musical"/>
  </r>
  <r>
    <n v="3638"/>
    <s v="Project Hedwig and the Angry Inch"/>
    <s v="A rock and roll journey that explores love, loss, redemption, duality and ascension."/>
    <n v="3300"/>
    <n v="216"/>
    <n v="7"/>
    <x v="5"/>
    <s v="CAD"/>
    <n v="1429456132"/>
    <n v="1424275732"/>
    <b v="0"/>
    <n v="2"/>
    <b v="0"/>
    <s v="theater/musical"/>
    <n v="108"/>
    <x v="2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0"/>
    <s v="USD"/>
    <n v="1475853060"/>
    <n v="1470672906"/>
    <b v="0"/>
    <n v="1"/>
    <b v="0"/>
    <s v="theater/musical"/>
    <n v="1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s v="USD"/>
    <n v="1431283530"/>
    <n v="1428691530"/>
    <b v="0"/>
    <n v="3"/>
    <b v="0"/>
    <s v="theater/musical"/>
    <n v="18.329999999999998"/>
    <x v="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s v="USD"/>
    <n v="1412485200"/>
    <n v="1410966179"/>
    <b v="0"/>
    <n v="0"/>
    <b v="0"/>
    <s v="theater/musical"/>
    <s v="N/A"/>
    <x v="2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12"/>
    <s v="EUR"/>
    <n v="1448902800"/>
    <n v="1445369727"/>
    <b v="0"/>
    <n v="2"/>
    <b v="0"/>
    <s v="theater/musical"/>
    <n v="7.5"/>
    <x v="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s v="USD"/>
    <n v="1447734439"/>
    <n v="1444274839"/>
    <b v="0"/>
    <n v="0"/>
    <b v="0"/>
    <s v="theater/musical"/>
    <s v="N/A"/>
    <x v="2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s v="USD"/>
    <n v="1457413140"/>
    <n v="1454996887"/>
    <b v="0"/>
    <n v="12"/>
    <b v="0"/>
    <s v="theater/musical"/>
    <n v="68.42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5"/>
    <s v="CAD"/>
    <n v="1479773838"/>
    <n v="1477178238"/>
    <b v="0"/>
    <n v="1"/>
    <b v="0"/>
    <s v="theater/musical"/>
    <n v="1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0"/>
    <s v="USD"/>
    <n v="1434497400"/>
    <n v="1431770802"/>
    <b v="0"/>
    <n v="8"/>
    <b v="0"/>
    <s v="theater/musical"/>
    <n v="60.13"/>
    <x v="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P"/>
    <n v="1475258327"/>
    <n v="1471370327"/>
    <b v="0"/>
    <n v="2"/>
    <b v="0"/>
    <s v="theater/musical"/>
    <n v="15"/>
    <x v="2"/>
    <x v="1"/>
    <s v="musical"/>
  </r>
  <r>
    <n v="3648"/>
    <s v="Moth Theater Lives"/>
    <s v="Help Moth Live! Support Moth and its artist collective to achieve its 2014/15 season."/>
    <n v="40000"/>
    <n v="40153"/>
    <n v="100"/>
    <x v="0"/>
    <s v="USD"/>
    <n v="1412492445"/>
    <n v="1409900445"/>
    <b v="0"/>
    <n v="73"/>
    <b v="1"/>
    <s v="theater/plays"/>
    <n v="550.04"/>
    <x v="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5"/>
    <s v="CAD"/>
    <n v="1402938394"/>
    <n v="1400691994"/>
    <b v="0"/>
    <n v="8"/>
    <b v="1"/>
    <s v="theater/plays"/>
    <n v="97.5"/>
    <x v="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s v="GBP"/>
    <n v="1454412584"/>
    <n v="1452598184"/>
    <b v="0"/>
    <n v="17"/>
    <b v="1"/>
    <s v="theater/plays"/>
    <n v="29.41"/>
    <x v="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D"/>
    <n v="1407686340"/>
    <n v="1404833442"/>
    <b v="0"/>
    <n v="9"/>
    <b v="1"/>
    <s v="theater/plays"/>
    <n v="57.78"/>
    <x v="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5"/>
    <s v="CAD"/>
    <n v="1472097540"/>
    <n v="1471188502"/>
    <b v="0"/>
    <n v="17"/>
    <b v="1"/>
    <s v="theater/plays"/>
    <n v="44.24"/>
    <x v="0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1"/>
    <s v="GBP"/>
    <n v="1438764207"/>
    <n v="1436172207"/>
    <b v="0"/>
    <n v="33"/>
    <b v="1"/>
    <s v="theater/plays"/>
    <n v="60.91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s v="GBP"/>
    <n v="1459702800"/>
    <n v="1457690386"/>
    <b v="0"/>
    <n v="38"/>
    <b v="1"/>
    <s v="theater/plays"/>
    <n v="68.84"/>
    <x v="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D"/>
    <n v="1437202740"/>
    <n v="1434654998"/>
    <b v="0"/>
    <n v="79"/>
    <b v="1"/>
    <s v="theater/plays"/>
    <n v="73.58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6"/>
    <s v="CHF"/>
    <n v="1485989940"/>
    <n v="1483393836"/>
    <b v="0"/>
    <n v="46"/>
    <b v="1"/>
    <s v="theater/plays"/>
    <n v="115.02"/>
    <x v="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8"/>
    <s v="DKK"/>
    <n v="1464817320"/>
    <n v="1462806419"/>
    <b v="0"/>
    <n v="20"/>
    <b v="1"/>
    <s v="theater/plays"/>
    <n v="110.75"/>
    <x v="0"/>
    <x v="1"/>
    <s v="plays"/>
  </r>
  <r>
    <n v="3658"/>
    <s v="Mr. Marmalade"/>
    <s v="Life is hard when your own imaginary friend can't make time for you."/>
    <n v="1500"/>
    <n v="1510"/>
    <n v="101"/>
    <x v="0"/>
    <s v="USD"/>
    <n v="1404273540"/>
    <n v="1400272580"/>
    <b v="0"/>
    <n v="20"/>
    <b v="1"/>
    <s v="theater/plays"/>
    <n v="75.5"/>
    <x v="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D"/>
    <n v="1426775940"/>
    <n v="1424414350"/>
    <b v="0"/>
    <n v="13"/>
    <b v="1"/>
    <s v="theater/plays"/>
    <n v="235.46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s v="GBP"/>
    <n v="1419368925"/>
    <n v="1417208925"/>
    <b v="0"/>
    <n v="22"/>
    <b v="1"/>
    <s v="theater/plays"/>
    <n v="11.36"/>
    <x v="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D"/>
    <n v="1460260800"/>
    <n v="1458336672"/>
    <b v="0"/>
    <n v="36"/>
    <b v="1"/>
    <s v="theater/plays"/>
    <n v="92.5"/>
    <x v="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5"/>
    <s v="CAD"/>
    <n v="1427775414"/>
    <n v="1425187014"/>
    <b v="0"/>
    <n v="40"/>
    <b v="1"/>
    <s v="theater/plays"/>
    <n v="202.85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s v="GBP"/>
    <n v="1482321030"/>
    <n v="1477133430"/>
    <b v="0"/>
    <n v="9"/>
    <b v="1"/>
    <s v="theater/plays"/>
    <n v="26"/>
    <x v="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D"/>
    <n v="1466056689"/>
    <n v="1464847089"/>
    <b v="0"/>
    <n v="19"/>
    <b v="1"/>
    <s v="theater/plays"/>
    <n v="46.05"/>
    <x v="0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6"/>
    <s v="EUR"/>
    <n v="1446062040"/>
    <n v="1445109822"/>
    <b v="0"/>
    <n v="14"/>
    <b v="1"/>
    <s v="theater/plays"/>
    <n v="51"/>
    <x v="0"/>
    <x v="1"/>
    <s v="plays"/>
  </r>
  <r>
    <n v="3666"/>
    <s v="Israel LÃ³pez @ Ojai Playwrights Conference"/>
    <s v="Artistic Internship @ Ojai Playwrights Conference"/>
    <n v="1200"/>
    <n v="1200"/>
    <n v="100"/>
    <x v="0"/>
    <s v="USD"/>
    <n v="1406185200"/>
    <n v="1404337382"/>
    <b v="0"/>
    <n v="38"/>
    <b v="1"/>
    <s v="theater/plays"/>
    <n v="31.58"/>
    <x v="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s v="GBP"/>
    <n v="1437261419"/>
    <n v="1434669419"/>
    <b v="0"/>
    <n v="58"/>
    <b v="1"/>
    <s v="theater/plays"/>
    <n v="53.36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D"/>
    <n v="1437676380"/>
    <n v="1435670452"/>
    <b v="0"/>
    <n v="28"/>
    <b v="1"/>
    <s v="theater/plays"/>
    <n v="36.96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s v="GBP"/>
    <n v="1434039137"/>
    <n v="1431447137"/>
    <b v="0"/>
    <n v="17"/>
    <b v="1"/>
    <s v="theater/plays"/>
    <n v="81.290000000000006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s v="GBP"/>
    <n v="1433113200"/>
    <n v="1431951611"/>
    <b v="0"/>
    <n v="12"/>
    <b v="1"/>
    <s v="theater/plays"/>
    <n v="20.079999999999998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D"/>
    <n v="1405915140"/>
    <n v="1404140667"/>
    <b v="0"/>
    <n v="40"/>
    <b v="1"/>
    <s v="theater/plays"/>
    <n v="88.25"/>
    <x v="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s v="GBP"/>
    <n v="1411771384"/>
    <n v="1409179384"/>
    <b v="0"/>
    <n v="57"/>
    <b v="1"/>
    <s v="theater/plays"/>
    <n v="53.44"/>
    <x v="0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1"/>
    <s v="GBP"/>
    <n v="1415191920"/>
    <n v="1412233497"/>
    <b v="0"/>
    <n v="114"/>
    <b v="1"/>
    <s v="theater/plays"/>
    <n v="39.869999999999997"/>
    <x v="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2"/>
    <s v="EUR"/>
    <n v="1472936229"/>
    <n v="1467752229"/>
    <b v="0"/>
    <n v="31"/>
    <b v="1"/>
    <s v="theater/plays"/>
    <n v="145.16"/>
    <x v="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s v="GBP"/>
    <n v="1463353200"/>
    <n v="1462285182"/>
    <b v="0"/>
    <n v="3"/>
    <b v="1"/>
    <s v="theater/plays"/>
    <n v="23.33"/>
    <x v="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D"/>
    <n v="1410550484"/>
    <n v="1408995284"/>
    <b v="0"/>
    <n v="16"/>
    <b v="1"/>
    <s v="theater/plays"/>
    <n v="64.38"/>
    <x v="0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s v="USD"/>
    <n v="1404359940"/>
    <n v="1402580818"/>
    <b v="0"/>
    <n v="199"/>
    <b v="1"/>
    <s v="theater/plays"/>
    <n v="62.05"/>
    <x v="0"/>
    <x v="1"/>
    <s v="plays"/>
  </r>
  <r>
    <n v="3678"/>
    <s v="Some big Some bang"/>
    <s v="The Ugly Collective takes Some big Some bang to the Underbelly Venues at the Edinburgh Fringe!"/>
    <n v="2000"/>
    <n v="2050"/>
    <n v="103"/>
    <x v="1"/>
    <s v="GBP"/>
    <n v="1433076298"/>
    <n v="1430052298"/>
    <b v="0"/>
    <n v="31"/>
    <b v="1"/>
    <s v="theater/plays"/>
    <n v="66.13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D"/>
    <n v="1404190740"/>
    <n v="1401214581"/>
    <b v="0"/>
    <n v="30"/>
    <b v="1"/>
    <s v="theater/plays"/>
    <n v="73.400000000000006"/>
    <x v="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D"/>
    <n v="1475664834"/>
    <n v="1473850434"/>
    <b v="0"/>
    <n v="34"/>
    <b v="1"/>
    <s v="theater/plays"/>
    <n v="99.5"/>
    <x v="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D"/>
    <n v="1452872290"/>
    <n v="1452008290"/>
    <b v="0"/>
    <n v="18"/>
    <b v="1"/>
    <s v="theater/plays"/>
    <n v="62.17"/>
    <x v="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D"/>
    <n v="1402901940"/>
    <n v="1399998418"/>
    <b v="0"/>
    <n v="67"/>
    <b v="1"/>
    <s v="theater/plays"/>
    <n v="62.33"/>
    <x v="0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s v="USD"/>
    <n v="1476931696"/>
    <n v="1474339696"/>
    <b v="0"/>
    <n v="66"/>
    <b v="1"/>
    <s v="theater/plays"/>
    <n v="58.79"/>
    <x v="0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D"/>
    <n v="1441167586"/>
    <n v="1438575586"/>
    <b v="0"/>
    <n v="23"/>
    <b v="1"/>
    <s v="theater/plays"/>
    <n v="45.35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D"/>
    <n v="1400533200"/>
    <n v="1398348859"/>
    <b v="0"/>
    <n v="126"/>
    <b v="1"/>
    <s v="theater/plays"/>
    <n v="41.94"/>
    <x v="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D"/>
    <n v="1440820740"/>
    <n v="1439567660"/>
    <b v="0"/>
    <n v="6"/>
    <b v="1"/>
    <s v="theater/plays"/>
    <n v="59.17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D"/>
    <n v="1403846055"/>
    <n v="1401254055"/>
    <b v="0"/>
    <n v="25"/>
    <b v="1"/>
    <s v="theater/plays"/>
    <n v="200.49"/>
    <x v="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1"/>
    <s v="GBP"/>
    <n v="1407524004"/>
    <n v="1404932004"/>
    <b v="0"/>
    <n v="39"/>
    <b v="1"/>
    <s v="theater/plays"/>
    <n v="83.97"/>
    <x v="0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D"/>
    <n v="1434925500"/>
    <n v="1432410639"/>
    <b v="0"/>
    <n v="62"/>
    <b v="1"/>
    <s v="theater/plays"/>
    <n v="57.26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s v="USD"/>
    <n v="1417101683"/>
    <n v="1414506083"/>
    <b v="0"/>
    <n v="31"/>
    <b v="1"/>
    <s v="theater/plays"/>
    <n v="58.06"/>
    <x v="0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s v="USD"/>
    <n v="1425272340"/>
    <n v="1421426929"/>
    <b v="0"/>
    <n v="274"/>
    <b v="1"/>
    <s v="theater/plays"/>
    <n v="186.8"/>
    <x v="0"/>
    <x v="1"/>
    <s v="plays"/>
  </r>
  <r>
    <n v="3692"/>
    <s v="An Evening With Durang"/>
    <s v="Help us independently produce two great comedies by Christopher Durang."/>
    <n v="1000"/>
    <n v="1260"/>
    <n v="126"/>
    <x v="0"/>
    <s v="USD"/>
    <n v="1411084800"/>
    <n v="1410304179"/>
    <b v="0"/>
    <n v="17"/>
    <b v="1"/>
    <s v="theater/plays"/>
    <n v="74.12"/>
    <x v="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s v="GBP"/>
    <n v="1448922600"/>
    <n v="1446352529"/>
    <b v="0"/>
    <n v="14"/>
    <b v="1"/>
    <s v="theater/plays"/>
    <n v="30.71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D"/>
    <n v="1465178400"/>
    <n v="1461985967"/>
    <b v="0"/>
    <n v="60"/>
    <b v="1"/>
    <s v="theater/plays"/>
    <n v="62.67"/>
    <x v="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D"/>
    <n v="1421009610"/>
    <n v="1419281610"/>
    <b v="0"/>
    <n v="33"/>
    <b v="1"/>
    <s v="theater/plays"/>
    <n v="121.36"/>
    <x v="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s v="GBP"/>
    <n v="1423838916"/>
    <n v="1418654916"/>
    <b v="0"/>
    <n v="78"/>
    <b v="1"/>
    <s v="theater/plays"/>
    <n v="39.74"/>
    <x v="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s v="GBP"/>
    <n v="1462878648"/>
    <n v="1461064248"/>
    <b v="0"/>
    <n v="30"/>
    <b v="1"/>
    <s v="theater/plays"/>
    <n v="72"/>
    <x v="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D"/>
    <n v="1456946487"/>
    <n v="1454354487"/>
    <b v="0"/>
    <n v="136"/>
    <b v="1"/>
    <s v="theater/plays"/>
    <n v="40.630000000000003"/>
    <x v="0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D"/>
    <n v="1413383216"/>
    <n v="1410791216"/>
    <b v="0"/>
    <n v="40"/>
    <b v="1"/>
    <s v="theater/plays"/>
    <n v="63"/>
    <x v="0"/>
    <x v="1"/>
    <s v="plays"/>
  </r>
  <r>
    <n v="3700"/>
    <s v="Generations (Senior Project)"/>
    <s v="Help me produce the play I have written for my senior project!"/>
    <n v="500"/>
    <n v="606"/>
    <n v="121"/>
    <x v="0"/>
    <s v="USD"/>
    <n v="1412092800"/>
    <n v="1409493800"/>
    <b v="0"/>
    <n v="18"/>
    <b v="1"/>
    <s v="theater/plays"/>
    <n v="33.67"/>
    <x v="0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1"/>
    <s v="GBP"/>
    <n v="1433422793"/>
    <n v="1430830793"/>
    <b v="0"/>
    <n v="39"/>
    <b v="1"/>
    <s v="theater/plays"/>
    <n v="38.590000000000003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s v="GBP"/>
    <n v="1468191540"/>
    <n v="1464958484"/>
    <b v="0"/>
    <n v="21"/>
    <b v="1"/>
    <s v="theater/plays"/>
    <n v="155.94999999999999"/>
    <x v="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D"/>
    <n v="1471071540"/>
    <n v="1467720388"/>
    <b v="0"/>
    <n v="30"/>
    <b v="1"/>
    <s v="theater/plays"/>
    <n v="43.2"/>
    <x v="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s v="GBP"/>
    <n v="1464712394"/>
    <n v="1459528394"/>
    <b v="0"/>
    <n v="27"/>
    <b v="1"/>
    <s v="theater/plays"/>
    <n v="15.15"/>
    <x v="0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D"/>
    <n v="1403546400"/>
    <n v="1401714114"/>
    <b v="0"/>
    <n v="35"/>
    <b v="1"/>
    <s v="theater/plays"/>
    <n v="83.57"/>
    <x v="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D"/>
    <n v="1410558949"/>
    <n v="1409262949"/>
    <b v="0"/>
    <n v="13"/>
    <b v="1"/>
    <s v="theater/plays"/>
    <n v="140"/>
    <x v="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D"/>
    <n v="1469165160"/>
    <n v="1467335378"/>
    <b v="0"/>
    <n v="23"/>
    <b v="1"/>
    <s v="theater/plays"/>
    <n v="80.87"/>
    <x v="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D"/>
    <n v="1404444286"/>
    <n v="1403234686"/>
    <b v="0"/>
    <n v="39"/>
    <b v="1"/>
    <s v="theater/plays"/>
    <n v="53.85"/>
    <x v="0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1"/>
    <s v="GBP"/>
    <n v="1403715546"/>
    <n v="1401123546"/>
    <b v="0"/>
    <n v="35"/>
    <b v="1"/>
    <s v="theater/plays"/>
    <n v="30.93"/>
    <x v="0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s v="USD"/>
    <n v="1428068988"/>
    <n v="1425908988"/>
    <b v="0"/>
    <n v="27"/>
    <b v="1"/>
    <s v="theater/plays"/>
    <n v="67.959999999999994"/>
    <x v="0"/>
    <x v="1"/>
    <s v="plays"/>
  </r>
  <r>
    <n v="3711"/>
    <s v="The Youth Shakespeare Project 2014"/>
    <s v="Two teachers and twenty kids bring one of Shakespeare's plays to life!"/>
    <n v="500"/>
    <n v="570"/>
    <n v="114"/>
    <x v="0"/>
    <s v="USD"/>
    <n v="1402848000"/>
    <n v="1400606573"/>
    <b v="0"/>
    <n v="21"/>
    <b v="1"/>
    <s v="theater/plays"/>
    <n v="27.14"/>
    <x v="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D"/>
    <n v="1433055540"/>
    <n v="1431230867"/>
    <b v="0"/>
    <n v="104"/>
    <b v="1"/>
    <s v="theater/plays"/>
    <n v="110.87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D"/>
    <n v="1465062166"/>
    <n v="1463334166"/>
    <b v="0"/>
    <n v="19"/>
    <b v="1"/>
    <s v="theater/plays"/>
    <n v="106.84"/>
    <x v="0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D"/>
    <n v="1432612740"/>
    <n v="1429881667"/>
    <b v="0"/>
    <n v="97"/>
    <b v="1"/>
    <s v="theater/plays"/>
    <n v="105.52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s v="GBP"/>
    <n v="1427806320"/>
    <n v="1422834819"/>
    <b v="0"/>
    <n v="27"/>
    <b v="1"/>
    <s v="theater/plays"/>
    <n v="132.96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D"/>
    <n v="1453411109"/>
    <n v="1450819109"/>
    <b v="0"/>
    <n v="24"/>
    <b v="1"/>
    <s v="theater/plays"/>
    <n v="51.92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s v="GBP"/>
    <n v="1431204449"/>
    <n v="1428526049"/>
    <b v="0"/>
    <n v="13"/>
    <b v="1"/>
    <s v="theater/plays"/>
    <n v="310"/>
    <x v="0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1"/>
    <s v="GBP"/>
    <n v="1425057075"/>
    <n v="1422465075"/>
    <b v="0"/>
    <n v="46"/>
    <b v="1"/>
    <s v="theater/plays"/>
    <n v="26.02"/>
    <x v="0"/>
    <x v="1"/>
    <s v="plays"/>
  </r>
  <r>
    <n v="3719"/>
    <s v="Corium"/>
    <s v="A new piece of physical theatre about love, regret and longing."/>
    <n v="200"/>
    <n v="420"/>
    <n v="210"/>
    <x v="1"/>
    <s v="GBP"/>
    <n v="1434994266"/>
    <n v="1432402266"/>
    <b v="0"/>
    <n v="4"/>
    <b v="1"/>
    <s v="theater/plays"/>
    <n v="105"/>
    <x v="0"/>
    <x v="1"/>
    <s v="plays"/>
  </r>
  <r>
    <n v="3720"/>
    <s v="Lakotas and the American Theatre"/>
    <s v="Breaking the American Indian stereotype in the American Theatre."/>
    <n v="3300"/>
    <n v="3449"/>
    <n v="105"/>
    <x v="0"/>
    <s v="USD"/>
    <n v="1435881006"/>
    <n v="1433980206"/>
    <b v="0"/>
    <n v="40"/>
    <b v="1"/>
    <s v="theater/plays"/>
    <n v="86.23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D"/>
    <n v="1415230084"/>
    <n v="1413412084"/>
    <b v="0"/>
    <n v="44"/>
    <b v="1"/>
    <s v="theater/plays"/>
    <n v="114.55"/>
    <x v="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5"/>
    <s v="CAD"/>
    <n v="1455231540"/>
    <n v="1452614847"/>
    <b v="0"/>
    <n v="35"/>
    <b v="1"/>
    <s v="theater/plays"/>
    <n v="47.66"/>
    <x v="0"/>
    <x v="1"/>
    <s v="plays"/>
  </r>
  <r>
    <n v="3723"/>
    <s v="Beauty and the Beast"/>
    <s v="Saltmine Theatre Company present Beauty and the Beast:"/>
    <n v="4500"/>
    <n v="4592"/>
    <n v="102"/>
    <x v="1"/>
    <s v="GBP"/>
    <n v="1417374262"/>
    <n v="1414778662"/>
    <b v="0"/>
    <n v="63"/>
    <b v="1"/>
    <s v="theater/plays"/>
    <n v="72.89"/>
    <x v="0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s v="GBP"/>
    <n v="1462402800"/>
    <n v="1459856860"/>
    <b v="0"/>
    <n v="89"/>
    <b v="1"/>
    <s v="theater/plays"/>
    <n v="49.55"/>
    <x v="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s v="GBP"/>
    <n v="1455831000"/>
    <n v="1454366467"/>
    <b v="0"/>
    <n v="15"/>
    <b v="1"/>
    <s v="theater/plays"/>
    <n v="25.4"/>
    <x v="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D"/>
    <n v="1461963600"/>
    <n v="1459567371"/>
    <b v="0"/>
    <n v="46"/>
    <b v="1"/>
    <s v="theater/plays"/>
    <n v="62.59"/>
    <x v="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D"/>
    <n v="1476939300"/>
    <n v="1474273294"/>
    <b v="0"/>
    <n v="33"/>
    <b v="1"/>
    <s v="theater/plays"/>
    <n v="61.06"/>
    <x v="0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0"/>
    <s v="USD"/>
    <n v="1439957176"/>
    <n v="1437365176"/>
    <b v="0"/>
    <n v="31"/>
    <b v="0"/>
    <s v="theater/plays"/>
    <n v="60.06"/>
    <x v="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s v="USD"/>
    <n v="1427082912"/>
    <n v="1423198512"/>
    <b v="0"/>
    <n v="5"/>
    <b v="0"/>
    <s v="theater/plays"/>
    <n v="72.400000000000006"/>
    <x v="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s v="USD"/>
    <n v="1439828159"/>
    <n v="1437236159"/>
    <b v="0"/>
    <n v="1"/>
    <b v="0"/>
    <s v="theater/plays"/>
    <n v="100"/>
    <x v="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s v="USD"/>
    <n v="1420860180"/>
    <n v="1418234646"/>
    <b v="0"/>
    <n v="12"/>
    <b v="0"/>
    <s v="theater/plays"/>
    <n v="51.67"/>
    <x v="2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9"/>
    <s v="EUR"/>
    <n v="1422100800"/>
    <n v="1416932133"/>
    <b v="0"/>
    <n v="4"/>
    <b v="0"/>
    <s v="theater/plays"/>
    <n v="32.75"/>
    <x v="2"/>
    <x v="1"/>
    <s v="plays"/>
  </r>
  <r>
    <n v="3733"/>
    <s v="laughter in the hood"/>
    <s v="want to donate tickets to residents who live in the community that cant afford the 35.00 price of ticket"/>
    <n v="1500"/>
    <n v="0"/>
    <n v="0"/>
    <x v="0"/>
    <s v="USD"/>
    <n v="1429396200"/>
    <n v="1428539708"/>
    <b v="0"/>
    <n v="0"/>
    <b v="0"/>
    <s v="theater/plays"/>
    <s v="N/A"/>
    <x v="2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s v="USD"/>
    <n v="1432589896"/>
    <n v="1427405896"/>
    <b v="0"/>
    <n v="7"/>
    <b v="0"/>
    <s v="theater/plays"/>
    <n v="61"/>
    <x v="2"/>
    <x v="1"/>
    <s v="plays"/>
  </r>
  <r>
    <n v="3735"/>
    <s v="Women Beware Women"/>
    <s v="Young Actor's taking on a Jacobean tragedy. Family, betrayal, love, lust, sex and death."/>
    <n v="150"/>
    <n v="20"/>
    <n v="13"/>
    <x v="1"/>
    <s v="GBP"/>
    <n v="1432831089"/>
    <n v="1430239089"/>
    <b v="0"/>
    <n v="2"/>
    <b v="0"/>
    <s v="theater/plays"/>
    <n v="10"/>
    <x v="2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P"/>
    <n v="1427133600"/>
    <n v="1423847093"/>
    <b v="0"/>
    <n v="1"/>
    <b v="0"/>
    <s v="theater/plays"/>
    <n v="10"/>
    <x v="2"/>
    <x v="1"/>
    <s v="plays"/>
  </r>
  <r>
    <n v="3737"/>
    <s v="Measure For Measure"/>
    <s v="The ASU Theatre and Shakespeare Club presents Measure For Measure directed by Jordyn Ochser."/>
    <n v="700"/>
    <n v="150"/>
    <n v="21"/>
    <x v="0"/>
    <s v="USD"/>
    <n v="1447311540"/>
    <n v="1445358903"/>
    <b v="0"/>
    <n v="4"/>
    <b v="0"/>
    <s v="theater/plays"/>
    <n v="37.5"/>
    <x v="2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1"/>
    <s v="GBP"/>
    <n v="1405461600"/>
    <n v="1403562705"/>
    <b v="0"/>
    <n v="6"/>
    <b v="0"/>
    <s v="theater/plays"/>
    <n v="45"/>
    <x v="2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P"/>
    <n v="1468752468"/>
    <n v="1467024468"/>
    <b v="0"/>
    <n v="8"/>
    <b v="0"/>
    <s v="theater/plays"/>
    <n v="100.63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s v="USD"/>
    <n v="1407808438"/>
    <n v="1405217355"/>
    <b v="0"/>
    <n v="14"/>
    <b v="0"/>
    <s v="theater/plays"/>
    <n v="25.57"/>
    <x v="2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0"/>
    <s v="USD"/>
    <n v="1450389950"/>
    <n v="1447797950"/>
    <b v="0"/>
    <n v="0"/>
    <b v="0"/>
    <s v="theater/plays"/>
    <s v="N/A"/>
    <x v="2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s v="USD"/>
    <n v="1409980144"/>
    <n v="1407388144"/>
    <b v="0"/>
    <n v="4"/>
    <b v="0"/>
    <s v="theater/plays"/>
    <n v="25"/>
    <x v="2"/>
    <x v="1"/>
    <s v="plays"/>
  </r>
  <r>
    <n v="3743"/>
    <s v="Down the Mississippi"/>
    <s v="I'm taking the Adventures of Huckleberry Finn puppet show down the Mississippi River!"/>
    <n v="2200"/>
    <n v="0"/>
    <n v="0"/>
    <x v="0"/>
    <s v="USD"/>
    <n v="1404406964"/>
    <n v="1401814964"/>
    <b v="0"/>
    <n v="0"/>
    <b v="0"/>
    <s v="theater/plays"/>
    <s v="N/A"/>
    <x v="2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s v="USD"/>
    <n v="1404532740"/>
    <n v="1401823952"/>
    <b v="0"/>
    <n v="0"/>
    <b v="0"/>
    <s v="theater/plays"/>
    <s v="N/A"/>
    <x v="2"/>
    <x v="1"/>
    <s v="plays"/>
  </r>
  <r>
    <n v="3745"/>
    <s v="Tyke Theatre Web Show"/>
    <s v="Tyke wants to expand her puppet theater show to weekly online web shows and is looking for backers."/>
    <n v="100"/>
    <n v="10"/>
    <n v="10"/>
    <x v="0"/>
    <s v="USD"/>
    <n v="1407689102"/>
    <n v="1405097102"/>
    <b v="0"/>
    <n v="1"/>
    <b v="0"/>
    <s v="theater/plays"/>
    <n v="10"/>
    <x v="2"/>
    <x v="1"/>
    <s v="plays"/>
  </r>
  <r>
    <n v="3746"/>
    <s v="Stage Play Production - &quot;I Love You to Death&quot;"/>
    <s v="Generational curses CAN be broken...right?"/>
    <n v="8500"/>
    <n v="202"/>
    <n v="2"/>
    <x v="0"/>
    <s v="USD"/>
    <n v="1475918439"/>
    <n v="1473326439"/>
    <b v="0"/>
    <n v="1"/>
    <b v="0"/>
    <s v="theater/plays"/>
    <n v="202"/>
    <x v="2"/>
    <x v="1"/>
    <s v="plays"/>
  </r>
  <r>
    <n v="3747"/>
    <s v="Counting Stars"/>
    <s v="The world premiere of an astonishing new play by acclaimed writer Atiha Sen Gupta."/>
    <n v="2500"/>
    <n v="25"/>
    <n v="1"/>
    <x v="1"/>
    <s v="GBP"/>
    <n v="1436137140"/>
    <n v="1433833896"/>
    <b v="0"/>
    <n v="1"/>
    <b v="0"/>
    <s v="theater/plays"/>
    <n v="25"/>
    <x v="2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D"/>
    <n v="1455602340"/>
    <n v="1453827436"/>
    <b v="0"/>
    <n v="52"/>
    <b v="1"/>
    <s v="theater/musical"/>
    <n v="99.54"/>
    <x v="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D"/>
    <n v="1461902340"/>
    <n v="1459220588"/>
    <b v="0"/>
    <n v="7"/>
    <b v="1"/>
    <s v="theater/musical"/>
    <n v="75"/>
    <x v="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D"/>
    <n v="1423555140"/>
    <n v="1421105608"/>
    <b v="0"/>
    <n v="28"/>
    <b v="1"/>
    <s v="theater/musical"/>
    <n v="215.25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s v="USD"/>
    <n v="1459641073"/>
    <n v="1454460673"/>
    <b v="0"/>
    <n v="11"/>
    <b v="1"/>
    <s v="theater/musical"/>
    <n v="120.55"/>
    <x v="0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s v="GBP"/>
    <n v="1476651600"/>
    <n v="1473189335"/>
    <b v="0"/>
    <n v="15"/>
    <b v="1"/>
    <s v="theater/musical"/>
    <n v="37.67"/>
    <x v="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D"/>
    <n v="1433289600"/>
    <n v="1430768800"/>
    <b v="0"/>
    <n v="30"/>
    <b v="1"/>
    <s v="theater/musical"/>
    <n v="172.2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D"/>
    <n v="1406350740"/>
    <n v="1403125737"/>
    <b v="0"/>
    <n v="27"/>
    <b v="1"/>
    <s v="theater/musical"/>
    <n v="111.11"/>
    <x v="0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1"/>
    <s v="GBP"/>
    <n v="1460753307"/>
    <n v="1458161307"/>
    <b v="0"/>
    <n v="28"/>
    <b v="1"/>
    <s v="theater/musical"/>
    <n v="25.46"/>
    <x v="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D"/>
    <n v="1402515198"/>
    <n v="1399923198"/>
    <b v="0"/>
    <n v="17"/>
    <b v="1"/>
    <s v="theater/musical"/>
    <n v="267.64999999999998"/>
    <x v="0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D"/>
    <n v="1417465515"/>
    <n v="1415737515"/>
    <b v="0"/>
    <n v="50"/>
    <b v="1"/>
    <s v="theater/musical"/>
    <n v="75.959999999999994"/>
    <x v="0"/>
    <x v="1"/>
    <s v="musical"/>
  </r>
  <r>
    <n v="3758"/>
    <s v="Luigi's Ladies"/>
    <s v="LUIGI'S LADIES: an original one-woman musical comedy"/>
    <n v="1500"/>
    <n v="1535"/>
    <n v="102"/>
    <x v="0"/>
    <s v="USD"/>
    <n v="1400475600"/>
    <n v="1397819938"/>
    <b v="0"/>
    <n v="26"/>
    <b v="1"/>
    <s v="theater/musical"/>
    <n v="59.04"/>
    <x v="0"/>
    <x v="1"/>
    <s v="musical"/>
  </r>
  <r>
    <n v="3759"/>
    <s v="Pared Down Productions"/>
    <s v="A production company specializing in small-scale musicals"/>
    <n v="4000"/>
    <n v="4409.7700000000004"/>
    <n v="110"/>
    <x v="0"/>
    <s v="USD"/>
    <n v="1440556553"/>
    <n v="1435372553"/>
    <b v="0"/>
    <n v="88"/>
    <b v="1"/>
    <s v="theater/musical"/>
    <n v="50.11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D"/>
    <n v="1399293386"/>
    <n v="1397133386"/>
    <b v="0"/>
    <n v="91"/>
    <b v="1"/>
    <s v="theater/musical"/>
    <n v="55.5"/>
    <x v="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s v="GBP"/>
    <n v="1439247600"/>
    <n v="1434625937"/>
    <b v="0"/>
    <n v="3"/>
    <b v="1"/>
    <s v="theater/musical"/>
    <n v="166.67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s v="GBP"/>
    <n v="1438543889"/>
    <n v="1436383889"/>
    <b v="0"/>
    <n v="28"/>
    <b v="1"/>
    <s v="theater/musical"/>
    <n v="47.43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s v="USD"/>
    <n v="1427907626"/>
    <n v="1425319226"/>
    <b v="0"/>
    <n v="77"/>
    <b v="1"/>
    <s v="theater/musical"/>
    <n v="64.94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D"/>
    <n v="1464482160"/>
    <n v="1462824832"/>
    <b v="0"/>
    <n v="27"/>
    <b v="1"/>
    <s v="theater/musical"/>
    <n v="55.56"/>
    <x v="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D"/>
    <n v="1406745482"/>
    <n v="1404153482"/>
    <b v="0"/>
    <n v="107"/>
    <b v="1"/>
    <s v="theater/musical"/>
    <n v="74.22"/>
    <x v="0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D"/>
    <n v="1404360045"/>
    <n v="1401336045"/>
    <b v="0"/>
    <n v="96"/>
    <b v="1"/>
    <s v="theater/musical"/>
    <n v="106.93"/>
    <x v="0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D"/>
    <n v="1425185940"/>
    <n v="1423960097"/>
    <b v="0"/>
    <n v="56"/>
    <b v="1"/>
    <s v="theater/musical"/>
    <n v="41.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D"/>
    <n v="1402594090"/>
    <n v="1400002090"/>
    <b v="0"/>
    <n v="58"/>
    <b v="1"/>
    <s v="theater/musical"/>
    <n v="74.239999999999995"/>
    <x v="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D"/>
    <n v="1460730079"/>
    <n v="1458138079"/>
    <b v="0"/>
    <n v="15"/>
    <b v="1"/>
    <s v="theater/musical"/>
    <n v="73.33"/>
    <x v="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s v="GBP"/>
    <n v="1434234010"/>
    <n v="1431642010"/>
    <b v="0"/>
    <n v="20"/>
    <b v="1"/>
    <s v="theater/musical"/>
    <n v="100"/>
    <x v="0"/>
    <x v="1"/>
    <s v="musical"/>
  </r>
  <r>
    <n v="3771"/>
    <s v="COME OUT SWINGIN'!"/>
    <s v="I would like to make a demo recording of six songs from COME OUT SWINGIN'!"/>
    <n v="1000"/>
    <n v="1460"/>
    <n v="146"/>
    <x v="0"/>
    <s v="USD"/>
    <n v="1463529600"/>
    <n v="1462307652"/>
    <b v="0"/>
    <n v="38"/>
    <b v="1"/>
    <s v="theater/musical"/>
    <n v="38.42"/>
    <x v="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D"/>
    <n v="1480399200"/>
    <n v="1478616506"/>
    <b v="0"/>
    <n v="33"/>
    <b v="1"/>
    <s v="theater/musical"/>
    <n v="166.97"/>
    <x v="0"/>
    <x v="1"/>
    <s v="musical"/>
  </r>
  <r>
    <n v="3773"/>
    <s v="Dundee: A Hip-Hopera"/>
    <s v="A dramatic hip-hopera, inspired from monologues written by the performers."/>
    <n v="5000"/>
    <n v="5410"/>
    <n v="108"/>
    <x v="0"/>
    <s v="USD"/>
    <n v="1479175680"/>
    <n v="1476317247"/>
    <b v="0"/>
    <n v="57"/>
    <b v="1"/>
    <s v="theater/musical"/>
    <n v="94.91"/>
    <x v="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5"/>
    <s v="CAD"/>
    <n v="1428606055"/>
    <n v="1427223655"/>
    <b v="0"/>
    <n v="25"/>
    <b v="1"/>
    <s v="theater/musical"/>
    <n v="100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D"/>
    <n v="1428552000"/>
    <n v="1426199843"/>
    <b v="0"/>
    <n v="14"/>
    <b v="1"/>
    <s v="theater/musical"/>
    <n v="143.21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D"/>
    <n v="1406854800"/>
    <n v="1403599778"/>
    <b v="0"/>
    <n v="94"/>
    <b v="1"/>
    <s v="theater/musical"/>
    <n v="90.82"/>
    <x v="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D"/>
    <n v="1411790400"/>
    <n v="1409884821"/>
    <b v="0"/>
    <n v="59"/>
    <b v="1"/>
    <s v="theater/musical"/>
    <n v="48.54"/>
    <x v="0"/>
    <x v="1"/>
    <s v="musical"/>
  </r>
  <r>
    <n v="3778"/>
    <s v="Give a Puppet a Hand"/>
    <s v="Sponsor an AVENUE Q puppet for The Barn Players April 2015 production."/>
    <n v="2400"/>
    <n v="2521"/>
    <n v="105"/>
    <x v="0"/>
    <s v="USD"/>
    <n v="1423942780"/>
    <n v="1418758780"/>
    <b v="0"/>
    <n v="36"/>
    <b v="1"/>
    <s v="theater/musical"/>
    <n v="70.03"/>
    <x v="0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s v="USD"/>
    <n v="1459010340"/>
    <n v="1456421940"/>
    <b v="0"/>
    <n v="115"/>
    <b v="1"/>
    <s v="theater/musical"/>
    <n v="135.63"/>
    <x v="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D"/>
    <n v="1436817960"/>
    <n v="1433999785"/>
    <b v="0"/>
    <n v="30"/>
    <b v="1"/>
    <s v="theater/musical"/>
    <n v="10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D"/>
    <n v="1410210685"/>
    <n v="1408050685"/>
    <b v="0"/>
    <n v="52"/>
    <b v="1"/>
    <s v="theater/musical"/>
    <n v="94.9"/>
    <x v="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s v="GBP"/>
    <n v="1469401200"/>
    <n v="1466887297"/>
    <b v="0"/>
    <n v="27"/>
    <b v="1"/>
    <s v="theater/musical"/>
    <n v="75.37"/>
    <x v="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D"/>
    <n v="1458057600"/>
    <n v="1455938520"/>
    <b v="0"/>
    <n v="24"/>
    <b v="1"/>
    <s v="theater/musical"/>
    <n v="64.459999999999994"/>
    <x v="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5"/>
    <s v="CAD"/>
    <n v="1468193532"/>
    <n v="1465601532"/>
    <b v="0"/>
    <n v="10"/>
    <b v="1"/>
    <s v="theater/musical"/>
    <n v="115"/>
    <x v="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s v="GBP"/>
    <n v="1470132180"/>
    <n v="1467040769"/>
    <b v="0"/>
    <n v="30"/>
    <b v="1"/>
    <s v="theater/musical"/>
    <n v="100.5"/>
    <x v="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D"/>
    <n v="1464310475"/>
    <n v="1461718475"/>
    <b v="0"/>
    <n v="71"/>
    <b v="1"/>
    <s v="theater/musical"/>
    <n v="93.77"/>
    <x v="0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D"/>
    <n v="1436587140"/>
    <n v="1434113406"/>
    <b v="0"/>
    <n v="10"/>
    <b v="1"/>
    <s v="theater/musical"/>
    <n v="35.1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s v="USD"/>
    <n v="1450887480"/>
    <n v="1448469719"/>
    <b v="0"/>
    <n v="1"/>
    <b v="0"/>
    <s v="theater/musical"/>
    <n v="500"/>
    <x v="2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P"/>
    <n v="1434395418"/>
    <n v="1431630618"/>
    <b v="0"/>
    <n v="4"/>
    <b v="0"/>
    <s v="theater/musical"/>
    <n v="29"/>
    <x v="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s v="USD"/>
    <n v="1479834023"/>
    <n v="1477238423"/>
    <b v="0"/>
    <n v="0"/>
    <b v="0"/>
    <s v="theater/musical"/>
    <s v="N/A"/>
    <x v="2"/>
    <x v="1"/>
    <s v="musical"/>
  </r>
  <r>
    <n v="3791"/>
    <s v="Spin! at The Cumming Playhouse"/>
    <s v="Spin! is an original musical comedy-drama presented by Blue Palm Productions."/>
    <n v="1500"/>
    <n v="0"/>
    <n v="0"/>
    <x v="0"/>
    <s v="USD"/>
    <n v="1404664592"/>
    <n v="1399480592"/>
    <b v="0"/>
    <n v="0"/>
    <b v="0"/>
    <s v="theater/musical"/>
    <s v="N/A"/>
    <x v="2"/>
    <x v="1"/>
    <s v="musical"/>
  </r>
  <r>
    <n v="3792"/>
    <s v="BorikÃ©n: The Show"/>
    <s v="A cultural and historic journey through Puerto Rico's music and dance!"/>
    <n v="12500"/>
    <n v="35"/>
    <n v="0"/>
    <x v="0"/>
    <s v="USD"/>
    <n v="1436957022"/>
    <n v="1434365022"/>
    <b v="0"/>
    <n v="2"/>
    <b v="0"/>
    <s v="theater/musical"/>
    <n v="17.5"/>
    <x v="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s v="USD"/>
    <n v="1418769129"/>
    <n v="1416954729"/>
    <b v="0"/>
    <n v="24"/>
    <b v="0"/>
    <s v="theater/musical"/>
    <n v="174"/>
    <x v="2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P"/>
    <n v="1433685354"/>
    <n v="1431093354"/>
    <b v="0"/>
    <n v="1"/>
    <b v="0"/>
    <s v="theater/musical"/>
    <n v="50"/>
    <x v="2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1"/>
    <s v="GBP"/>
    <n v="1440801000"/>
    <n v="1437042490"/>
    <b v="0"/>
    <n v="2"/>
    <b v="0"/>
    <s v="theater/musical"/>
    <n v="5"/>
    <x v="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s v="USD"/>
    <n v="1484354556"/>
    <n v="1479170556"/>
    <b v="0"/>
    <n v="1"/>
    <b v="0"/>
    <s v="theater/musical"/>
    <n v="1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s v="USD"/>
    <n v="1429564165"/>
    <n v="1426972165"/>
    <b v="0"/>
    <n v="37"/>
    <b v="0"/>
    <s v="theater/musical"/>
    <n v="145.41"/>
    <x v="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s v="USD"/>
    <n v="1407691248"/>
    <n v="1405099248"/>
    <b v="0"/>
    <n v="5"/>
    <b v="0"/>
    <s v="theater/musical"/>
    <n v="205"/>
    <x v="2"/>
    <x v="1"/>
    <s v="musical"/>
  </r>
  <r>
    <n v="3799"/>
    <s v="A Story Once Told"/>
    <s v="An original musical on it's way to the stage in Minneapolis, MN. Feel free to ask any questions."/>
    <n v="10000"/>
    <n v="402"/>
    <n v="4"/>
    <x v="0"/>
    <s v="USD"/>
    <n v="1457734843"/>
    <n v="1455142843"/>
    <b v="0"/>
    <n v="4"/>
    <b v="0"/>
    <s v="theater/musical"/>
    <n v="100.5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s v="USD"/>
    <n v="1420952340"/>
    <n v="1418146883"/>
    <b v="0"/>
    <n v="16"/>
    <b v="0"/>
    <s v="theater/musical"/>
    <n v="55.06"/>
    <x v="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s v="USD"/>
    <n v="1420215216"/>
    <n v="1417536816"/>
    <b v="0"/>
    <n v="9"/>
    <b v="0"/>
    <s v="theater/musical"/>
    <n v="47.33"/>
    <x v="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s v="USD"/>
    <n v="1445482906"/>
    <n v="1442890906"/>
    <b v="0"/>
    <n v="0"/>
    <b v="0"/>
    <s v="theater/musical"/>
    <s v="N/A"/>
    <x v="2"/>
    <x v="1"/>
    <s v="musical"/>
  </r>
  <r>
    <n v="3803"/>
    <s v="Benjamin Button the Musical Concept Album"/>
    <s v="A fully orchestrated concept album of Benjamin Button the Musical!"/>
    <n v="12000"/>
    <n v="2358"/>
    <n v="20"/>
    <x v="0"/>
    <s v="USD"/>
    <n v="1457133568"/>
    <n v="1454541568"/>
    <b v="0"/>
    <n v="40"/>
    <b v="0"/>
    <s v="theater/musical"/>
    <n v="58.95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s v="USD"/>
    <n v="1469948400"/>
    <n v="1465172024"/>
    <b v="0"/>
    <n v="0"/>
    <b v="0"/>
    <s v="theater/musical"/>
    <s v="N/A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s v="USD"/>
    <n v="1411852640"/>
    <n v="1406668640"/>
    <b v="0"/>
    <n v="2"/>
    <b v="0"/>
    <s v="theater/musical"/>
    <n v="1.5"/>
    <x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D"/>
    <n v="1404022381"/>
    <n v="1402294381"/>
    <b v="0"/>
    <n v="1"/>
    <b v="0"/>
    <s v="theater/musical"/>
    <n v="5"/>
    <x v="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s v="USD"/>
    <n v="1428097739"/>
    <n v="1427492939"/>
    <b v="0"/>
    <n v="9"/>
    <b v="0"/>
    <s v="theater/musical"/>
    <n v="50.56"/>
    <x v="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s v="GBP"/>
    <n v="1429955619"/>
    <n v="1424775219"/>
    <b v="0"/>
    <n v="24"/>
    <b v="1"/>
    <s v="theater/plays"/>
    <n v="41.67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s v="GBP"/>
    <n v="1406761200"/>
    <n v="1402403907"/>
    <b v="0"/>
    <n v="38"/>
    <b v="1"/>
    <s v="theater/plays"/>
    <n v="53.29"/>
    <x v="0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D"/>
    <n v="1426965758"/>
    <n v="1424377358"/>
    <b v="0"/>
    <n v="26"/>
    <b v="1"/>
    <s v="theater/plays"/>
    <n v="70.23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1"/>
    <s v="GBP"/>
    <n v="1464692400"/>
    <n v="1461769373"/>
    <b v="0"/>
    <n v="19"/>
    <b v="1"/>
    <s v="theater/plays"/>
    <n v="43.42"/>
    <x v="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5"/>
    <s v="CAD"/>
    <n v="1433131140"/>
    <n v="1429120908"/>
    <b v="0"/>
    <n v="11"/>
    <b v="1"/>
    <s v="theater/plays"/>
    <n v="199.18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D"/>
    <n v="1465940580"/>
    <n v="1462603021"/>
    <b v="0"/>
    <n v="27"/>
    <b v="1"/>
    <s v="theater/plays"/>
    <n v="78.52"/>
    <x v="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D"/>
    <n v="1427860740"/>
    <n v="1424727712"/>
    <b v="0"/>
    <n v="34"/>
    <b v="1"/>
    <s v="theater/plays"/>
    <n v="61.82"/>
    <x v="0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1"/>
    <s v="GBP"/>
    <n v="1440111600"/>
    <n v="1437545657"/>
    <b v="0"/>
    <n v="20"/>
    <b v="1"/>
    <s v="theater/plays"/>
    <n v="50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D"/>
    <n v="1405614823"/>
    <n v="1403022823"/>
    <b v="0"/>
    <n v="37"/>
    <b v="1"/>
    <s v="theater/plays"/>
    <n v="48.34"/>
    <x v="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D"/>
    <n v="1445659140"/>
    <n v="1444236216"/>
    <b v="0"/>
    <n v="20"/>
    <b v="1"/>
    <s v="theater/plays"/>
    <n v="107.25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D"/>
    <n v="1426187582"/>
    <n v="1423599182"/>
    <b v="0"/>
    <n v="10"/>
    <b v="1"/>
    <s v="theater/plays"/>
    <n v="57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D"/>
    <n v="1437166920"/>
    <n v="1435554104"/>
    <b v="0"/>
    <n v="26"/>
    <b v="1"/>
    <s v="theater/plays"/>
    <n v="40.92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1"/>
    <s v="GBP"/>
    <n v="1436110717"/>
    <n v="1433518717"/>
    <b v="0"/>
    <n v="20"/>
    <b v="1"/>
    <s v="theater/plays"/>
    <n v="21.5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D"/>
    <n v="1451881207"/>
    <n v="1449116407"/>
    <b v="0"/>
    <n v="46"/>
    <b v="1"/>
    <s v="theater/plays"/>
    <n v="79.540000000000006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2"/>
    <s v="EUR"/>
    <n v="1453244340"/>
    <n v="1448136417"/>
    <b v="0"/>
    <n v="76"/>
    <b v="1"/>
    <s v="theater/plays"/>
    <n v="72.38"/>
    <x v="0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s v="USD"/>
    <n v="1437364740"/>
    <n v="1434405044"/>
    <b v="0"/>
    <n v="41"/>
    <b v="1"/>
    <s v="theater/plays"/>
    <n v="64.6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s v="GBP"/>
    <n v="1470058860"/>
    <n v="1469026903"/>
    <b v="0"/>
    <n v="7"/>
    <b v="1"/>
    <s v="theater/plays"/>
    <n v="38.57"/>
    <x v="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D"/>
    <n v="1434505214"/>
    <n v="1432690814"/>
    <b v="0"/>
    <n v="49"/>
    <b v="1"/>
    <s v="theater/plays"/>
    <n v="107.57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1"/>
    <s v="GBP"/>
    <n v="1430993394"/>
    <n v="1428401394"/>
    <b v="0"/>
    <n v="26"/>
    <b v="1"/>
    <s v="theater/plays"/>
    <n v="27.5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s v="GBP"/>
    <n v="1427414400"/>
    <n v="1422656201"/>
    <b v="0"/>
    <n v="65"/>
    <b v="1"/>
    <s v="theater/plays"/>
    <n v="70.459999999999994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D"/>
    <n v="1420033187"/>
    <n v="1414845587"/>
    <b v="0"/>
    <n v="28"/>
    <b v="1"/>
    <s v="theater/plays"/>
    <n v="178.57"/>
    <x v="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D"/>
    <n v="1472676371"/>
    <n v="1470948371"/>
    <b v="0"/>
    <n v="8"/>
    <b v="1"/>
    <s v="theater/plays"/>
    <n v="62.63"/>
    <x v="0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s v="USD"/>
    <n v="1464371211"/>
    <n v="1463161611"/>
    <b v="0"/>
    <n v="3"/>
    <b v="1"/>
    <s v="theater/plays"/>
    <n v="75"/>
    <x v="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D"/>
    <n v="1415222545"/>
    <n v="1413404545"/>
    <b v="0"/>
    <n v="9"/>
    <b v="1"/>
    <s v="theater/plays"/>
    <n v="58.9"/>
    <x v="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D"/>
    <n v="1455936335"/>
    <n v="1452048335"/>
    <b v="0"/>
    <n v="9"/>
    <b v="1"/>
    <s v="theater/plays"/>
    <n v="139.56"/>
    <x v="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5"/>
    <s v="CAD"/>
    <n v="1417460940"/>
    <n v="1416516972"/>
    <b v="0"/>
    <n v="20"/>
    <b v="1"/>
    <s v="theater/plays"/>
    <n v="70"/>
    <x v="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s v="GBP"/>
    <n v="1434624067"/>
    <n v="1432032067"/>
    <b v="0"/>
    <n v="57"/>
    <b v="1"/>
    <s v="theater/plays"/>
    <n v="57.39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s v="GBP"/>
    <n v="1461278208"/>
    <n v="1459463808"/>
    <b v="0"/>
    <n v="8"/>
    <b v="1"/>
    <s v="theater/plays"/>
    <n v="40"/>
    <x v="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D"/>
    <n v="1470197340"/>
    <n v="1467497652"/>
    <b v="0"/>
    <n v="14"/>
    <b v="1"/>
    <s v="theater/plays"/>
    <n v="64.290000000000006"/>
    <x v="0"/>
    <x v="1"/>
    <s v="plays"/>
  </r>
  <r>
    <n v="3837"/>
    <s v="Farcical Elements Presents Boeing-Boeing"/>
    <s v="A high-flying French farce with the thrust of a well-tuned jet engine"/>
    <n v="2000"/>
    <n v="2042"/>
    <n v="102"/>
    <x v="1"/>
    <s v="GBP"/>
    <n v="1435947758"/>
    <n v="1432837358"/>
    <b v="0"/>
    <n v="17"/>
    <b v="1"/>
    <s v="theater/plays"/>
    <n v="120.12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1"/>
    <s v="SEK"/>
    <n v="1432314209"/>
    <n v="1429722209"/>
    <b v="0"/>
    <n v="100"/>
    <b v="1"/>
    <s v="theater/plays"/>
    <n v="1008.24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D"/>
    <n v="1438226724"/>
    <n v="1433042724"/>
    <b v="0"/>
    <n v="32"/>
    <b v="1"/>
    <s v="theater/plays"/>
    <n v="63.28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1"/>
    <s v="GBP"/>
    <n v="1459180229"/>
    <n v="1457023829"/>
    <b v="0"/>
    <n v="3"/>
    <b v="1"/>
    <s v="theater/plays"/>
    <n v="21.67"/>
    <x v="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s v="USD"/>
    <n v="1405882287"/>
    <n v="1400698287"/>
    <b v="1"/>
    <n v="34"/>
    <b v="0"/>
    <s v="theater/plays"/>
    <n v="25.65"/>
    <x v="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P"/>
    <n v="1399809052"/>
    <n v="1397217052"/>
    <b v="1"/>
    <n v="23"/>
    <b v="0"/>
    <s v="theater/plays"/>
    <n v="47.7"/>
    <x v="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s v="USD"/>
    <n v="1401587064"/>
    <n v="1399427064"/>
    <b v="1"/>
    <n v="19"/>
    <b v="0"/>
    <s v="theater/plays"/>
    <n v="56.05"/>
    <x v="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s v="USD"/>
    <n v="1401778740"/>
    <n v="1399474134"/>
    <b v="1"/>
    <n v="50"/>
    <b v="0"/>
    <s v="theater/plays"/>
    <n v="81.319999999999993"/>
    <x v="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s v="USD"/>
    <n v="1443711774"/>
    <n v="1441119774"/>
    <b v="1"/>
    <n v="12"/>
    <b v="0"/>
    <s v="theater/plays"/>
    <n v="70.17"/>
    <x v="2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0"/>
    <s v="USD"/>
    <n v="1412405940"/>
    <n v="1409721542"/>
    <b v="1"/>
    <n v="8"/>
    <b v="0"/>
    <s v="theater/plays"/>
    <n v="23.63"/>
    <x v="2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0"/>
    <s v="USD"/>
    <n v="1437283391"/>
    <n v="1433395391"/>
    <b v="1"/>
    <n v="9"/>
    <b v="0"/>
    <s v="theater/plays"/>
    <n v="188.56"/>
    <x v="2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s v="USD"/>
    <n v="1445196989"/>
    <n v="1442604989"/>
    <b v="1"/>
    <n v="43"/>
    <b v="0"/>
    <s v="theater/plays"/>
    <n v="49.51"/>
    <x v="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2"/>
    <s v="EUR"/>
    <n v="1434047084"/>
    <n v="1431455084"/>
    <b v="1"/>
    <n v="28"/>
    <b v="0"/>
    <s v="theater/plays"/>
    <n v="75.459999999999994"/>
    <x v="2"/>
    <x v="1"/>
    <s v="plays"/>
  </r>
  <r>
    <n v="3850"/>
    <s v="The Vagina Monologues 2015"/>
    <s v="V-Day is a global activist movement to end violence against women and girls."/>
    <n v="1000"/>
    <n v="38"/>
    <n v="4"/>
    <x v="0"/>
    <s v="USD"/>
    <n v="1420081143"/>
    <n v="1417489143"/>
    <b v="1"/>
    <n v="4"/>
    <b v="0"/>
    <s v="theater/plays"/>
    <n v="9.5"/>
    <x v="2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1"/>
    <s v="GBP"/>
    <n v="1437129179"/>
    <n v="1434537179"/>
    <b v="1"/>
    <n v="24"/>
    <b v="0"/>
    <s v="theater/plays"/>
    <n v="35.5"/>
    <x v="2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s v="USD"/>
    <n v="1427427276"/>
    <n v="1425270876"/>
    <b v="0"/>
    <n v="2"/>
    <b v="0"/>
    <s v="theater/plays"/>
    <n v="10"/>
    <x v="2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0"/>
    <s v="USD"/>
    <n v="1409602178"/>
    <n v="1406578178"/>
    <b v="0"/>
    <n v="2"/>
    <b v="0"/>
    <s v="theater/plays"/>
    <n v="13"/>
    <x v="2"/>
    <x v="1"/>
    <s v="plays"/>
  </r>
  <r>
    <n v="3854"/>
    <s v="The Case Of Soghomon Tehlirian"/>
    <s v="A play dedicated to the 100th anniversary of the Armenian Genocide."/>
    <n v="11000"/>
    <n v="1788"/>
    <n v="16"/>
    <x v="0"/>
    <s v="USD"/>
    <n v="1431206058"/>
    <n v="1428614058"/>
    <b v="0"/>
    <n v="20"/>
    <b v="0"/>
    <s v="theater/plays"/>
    <n v="89.4"/>
    <x v="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s v="USD"/>
    <n v="1427408271"/>
    <n v="1424819871"/>
    <b v="0"/>
    <n v="1"/>
    <b v="0"/>
    <s v="theater/plays"/>
    <n v="25"/>
    <x v="2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s v="USD"/>
    <n v="1425833403"/>
    <n v="1423245003"/>
    <b v="0"/>
    <n v="1"/>
    <b v="0"/>
    <s v="theater/plays"/>
    <n v="1"/>
    <x v="2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s v="USD"/>
    <n v="1406913120"/>
    <n v="1404927690"/>
    <b v="0"/>
    <n v="4"/>
    <b v="0"/>
    <s v="theater/plays"/>
    <n v="65"/>
    <x v="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P"/>
    <n v="1432328400"/>
    <n v="1430734844"/>
    <b v="0"/>
    <n v="1"/>
    <b v="0"/>
    <s v="theater/plays"/>
    <n v="10"/>
    <x v="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0"/>
    <s v="USD"/>
    <n v="1403730000"/>
    <n v="1401485207"/>
    <b v="0"/>
    <n v="1"/>
    <b v="0"/>
    <s v="theater/plays"/>
    <n v="1"/>
    <x v="2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s v="USD"/>
    <n v="1407858710"/>
    <n v="1405266710"/>
    <b v="0"/>
    <n v="13"/>
    <b v="0"/>
    <s v="theater/plays"/>
    <n v="81.540000000000006"/>
    <x v="2"/>
    <x v="1"/>
    <s v="plays"/>
  </r>
  <r>
    <n v="3861"/>
    <s v="READY OR NOT HERE I COME"/>
    <s v="THE COMING OF THE LORD!"/>
    <n v="2000"/>
    <n v="100"/>
    <n v="5"/>
    <x v="0"/>
    <s v="USD"/>
    <n v="1415828820"/>
    <n v="1412258977"/>
    <b v="0"/>
    <n v="1"/>
    <b v="0"/>
    <s v="theater/plays"/>
    <n v="100"/>
    <x v="2"/>
    <x v="1"/>
    <s v="plays"/>
  </r>
  <r>
    <n v="3862"/>
    <s v="The Container Play"/>
    <s v="The hit immersive theatre experience of England comes to Corpus Christi!"/>
    <n v="7500"/>
    <n v="1"/>
    <n v="0"/>
    <x v="0"/>
    <s v="USD"/>
    <n v="1473699540"/>
    <n v="1472451356"/>
    <b v="0"/>
    <n v="1"/>
    <b v="0"/>
    <s v="theater/plays"/>
    <n v="1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0"/>
    <s v="USD"/>
    <n v="1446739905"/>
    <n v="1441552305"/>
    <b v="0"/>
    <n v="0"/>
    <b v="0"/>
    <s v="theater/plays"/>
    <s v="N/A"/>
    <x v="2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s v="USD"/>
    <n v="1447799054"/>
    <n v="1445203454"/>
    <b v="0"/>
    <n v="3"/>
    <b v="0"/>
    <s v="theater/plays"/>
    <n v="20"/>
    <x v="2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5"/>
    <s v="CAD"/>
    <n v="1409376600"/>
    <n v="1405957098"/>
    <b v="0"/>
    <n v="14"/>
    <b v="0"/>
    <s v="theater/plays"/>
    <n v="46.43"/>
    <x v="2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0"/>
    <s v="USD"/>
    <n v="1458703740"/>
    <n v="1454453021"/>
    <b v="0"/>
    <n v="2"/>
    <b v="0"/>
    <s v="theater/plays"/>
    <n v="5.5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s v="USD"/>
    <n v="1466278339"/>
    <n v="1463686339"/>
    <b v="0"/>
    <n v="5"/>
    <b v="0"/>
    <s v="theater/plays"/>
    <n v="50.2"/>
    <x v="2"/>
    <x v="1"/>
    <s v="plays"/>
  </r>
  <r>
    <n v="3868"/>
    <s v="1000 words (Canceled)"/>
    <s v="New collection of music by Scott Evan Davis!"/>
    <n v="5000"/>
    <n v="10"/>
    <n v="0"/>
    <x v="1"/>
    <s v="GBP"/>
    <n v="1410191405"/>
    <n v="1408031405"/>
    <b v="0"/>
    <n v="1"/>
    <b v="0"/>
    <s v="theater/musical"/>
    <n v="10"/>
    <x v="1"/>
    <x v="1"/>
    <s v="musical"/>
  </r>
  <r>
    <n v="3869"/>
    <s v="The Masturbation Musical (Canceled)"/>
    <s v="A Musical about 3 women who pursue their Pleasure and end up finding themselves."/>
    <n v="13111"/>
    <n v="452"/>
    <n v="3"/>
    <x v="0"/>
    <s v="USD"/>
    <n v="1426302660"/>
    <n v="1423761792"/>
    <b v="0"/>
    <n v="15"/>
    <b v="0"/>
    <s v="theater/musical"/>
    <n v="30.13"/>
    <x v="1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D"/>
    <n v="1404360478"/>
    <n v="1401768478"/>
    <b v="0"/>
    <n v="10"/>
    <b v="0"/>
    <s v="theater/musical"/>
    <n v="150"/>
    <x v="1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0"/>
    <s v="USD"/>
    <n v="1490809450"/>
    <n v="1485629050"/>
    <b v="0"/>
    <n v="3"/>
    <b v="0"/>
    <s v="theater/musical"/>
    <n v="13.33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D"/>
    <n v="1439522996"/>
    <n v="1435202996"/>
    <b v="0"/>
    <n v="0"/>
    <b v="0"/>
    <s v="theater/musical"/>
    <s v="N/A"/>
    <x v="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D"/>
    <n v="1444322535"/>
    <n v="1441730535"/>
    <b v="0"/>
    <n v="0"/>
    <b v="0"/>
    <s v="theater/musical"/>
    <s v="N/A"/>
    <x v="1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4"/>
    <s v="NZD"/>
    <n v="1422061200"/>
    <n v="1420244622"/>
    <b v="0"/>
    <n v="0"/>
    <b v="0"/>
    <s v="theater/musical"/>
    <s v="N/A"/>
    <x v="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8"/>
    <s v="DKK"/>
    <n v="1472896800"/>
    <n v="1472804365"/>
    <b v="0"/>
    <n v="0"/>
    <b v="0"/>
    <s v="theater/musical"/>
    <s v="N/A"/>
    <x v="1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P"/>
    <n v="1454425128"/>
    <n v="1451833128"/>
    <b v="0"/>
    <n v="46"/>
    <b v="0"/>
    <s v="theater/musical"/>
    <n v="44.76"/>
    <x v="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D"/>
    <n v="1481213752"/>
    <n v="1478621752"/>
    <b v="0"/>
    <n v="14"/>
    <b v="0"/>
    <s v="theater/musical"/>
    <n v="88.64"/>
    <x v="1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D"/>
    <n v="1435636740"/>
    <n v="1433014746"/>
    <b v="0"/>
    <n v="1"/>
    <b v="0"/>
    <s v="theater/musical"/>
    <n v="10"/>
    <x v="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P"/>
    <n v="1422218396"/>
    <n v="1419626396"/>
    <b v="0"/>
    <n v="0"/>
    <b v="0"/>
    <s v="theater/musical"/>
    <s v="N/A"/>
    <x v="1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P"/>
    <n v="1406761200"/>
    <n v="1403724820"/>
    <b v="0"/>
    <n v="17"/>
    <b v="0"/>
    <s v="theater/musical"/>
    <n v="57.65"/>
    <x v="1"/>
    <x v="1"/>
    <s v="musical"/>
  </r>
  <r>
    <n v="3881"/>
    <s v="My Real Mother's Name is... (Canceled)"/>
    <s v="A musical journey coming to the Blue Venue at the 2017 Orlando Fringe Festival!"/>
    <n v="500"/>
    <n v="25"/>
    <n v="5"/>
    <x v="0"/>
    <s v="USD"/>
    <n v="1487550399"/>
    <n v="1484958399"/>
    <b v="0"/>
    <n v="1"/>
    <b v="0"/>
    <s v="theater/musical"/>
    <n v="25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s v="AUD"/>
    <n v="1454281380"/>
    <n v="1451950570"/>
    <b v="0"/>
    <n v="0"/>
    <b v="0"/>
    <s v="theater/musical"/>
    <s v="N/A"/>
    <x v="1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P"/>
    <n v="1409668069"/>
    <n v="1407076069"/>
    <b v="0"/>
    <n v="0"/>
    <b v="0"/>
    <s v="theater/musical"/>
    <s v="N/A"/>
    <x v="1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D"/>
    <n v="1427479192"/>
    <n v="1425322792"/>
    <b v="0"/>
    <n v="0"/>
    <b v="0"/>
    <s v="theater/musical"/>
    <s v="N/A"/>
    <x v="1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D"/>
    <n v="1462834191"/>
    <n v="1460242191"/>
    <b v="0"/>
    <n v="0"/>
    <b v="0"/>
    <s v="theater/musical"/>
    <s v="N/A"/>
    <x v="1"/>
    <x v="1"/>
    <s v="musical"/>
  </r>
  <r>
    <n v="3886"/>
    <s v="a (Canceled)"/>
    <n v="1"/>
    <n v="10000"/>
    <n v="0"/>
    <n v="0"/>
    <x v="2"/>
    <s v="AUD"/>
    <n v="1418275702"/>
    <n v="1415683702"/>
    <b v="0"/>
    <n v="0"/>
    <b v="0"/>
    <s v="theater/musical"/>
    <s v="N/A"/>
    <x v="1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D"/>
    <n v="1430517600"/>
    <n v="1426538129"/>
    <b v="0"/>
    <n v="2"/>
    <b v="0"/>
    <s v="theater/musical"/>
    <n v="17.5"/>
    <x v="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P"/>
    <n v="1488114358"/>
    <n v="1485522358"/>
    <b v="0"/>
    <n v="14"/>
    <b v="0"/>
    <s v="theater/plays"/>
    <n v="38.71"/>
    <x v="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s v="USD"/>
    <n v="1420413960"/>
    <n v="1417651630"/>
    <b v="0"/>
    <n v="9"/>
    <b v="0"/>
    <s v="theater/plays"/>
    <n v="13.11"/>
    <x v="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s v="USD"/>
    <n v="1439662344"/>
    <n v="1434478344"/>
    <b v="0"/>
    <n v="8"/>
    <b v="0"/>
    <s v="theater/plays"/>
    <n v="315.5"/>
    <x v="2"/>
    <x v="1"/>
    <s v="plays"/>
  </r>
  <r>
    <n v="3891"/>
    <s v="Out of the Box: A Mime Story"/>
    <s v="A comedy about a mime who dreams of becoming a stand up comedian."/>
    <n v="800"/>
    <n v="260"/>
    <n v="33"/>
    <x v="0"/>
    <s v="USD"/>
    <n v="1427086740"/>
    <n v="1424488244"/>
    <b v="0"/>
    <n v="7"/>
    <b v="0"/>
    <s v="theater/plays"/>
    <n v="37.14"/>
    <x v="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s v="USD"/>
    <n v="1408863600"/>
    <n v="1408203557"/>
    <b v="0"/>
    <n v="0"/>
    <b v="0"/>
    <s v="theater/plays"/>
    <s v="N/A"/>
    <x v="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s v="USD"/>
    <n v="1404194400"/>
    <n v="1400600840"/>
    <b v="0"/>
    <n v="84"/>
    <b v="0"/>
    <s v="theater/plays"/>
    <n v="128.27000000000001"/>
    <x v="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s v="USD"/>
    <n v="1481000340"/>
    <n v="1478386812"/>
    <b v="0"/>
    <n v="11"/>
    <b v="0"/>
    <s v="theater/plays"/>
    <n v="47.27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0"/>
    <s v="USD"/>
    <n v="1425103218"/>
    <n v="1422424818"/>
    <b v="0"/>
    <n v="1"/>
    <b v="0"/>
    <s v="theater/plays"/>
    <n v="50"/>
    <x v="2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0"/>
    <s v="USD"/>
    <n v="1402979778"/>
    <n v="1401770178"/>
    <b v="0"/>
    <n v="4"/>
    <b v="0"/>
    <s v="theater/plays"/>
    <n v="42.5"/>
    <x v="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4"/>
    <s v="NZD"/>
    <n v="1420750683"/>
    <n v="1418158683"/>
    <b v="0"/>
    <n v="10"/>
    <b v="0"/>
    <s v="theater/plays"/>
    <n v="44"/>
    <x v="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P"/>
    <n v="1439827200"/>
    <n v="1436355270"/>
    <b v="0"/>
    <n v="16"/>
    <b v="0"/>
    <s v="theater/plays"/>
    <n v="50.88"/>
    <x v="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s v="USD"/>
    <n v="1407868561"/>
    <n v="1406140561"/>
    <b v="0"/>
    <n v="2"/>
    <b v="0"/>
    <s v="theater/plays"/>
    <n v="62.5"/>
    <x v="2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0"/>
    <s v="USD"/>
    <n v="1433988791"/>
    <n v="1431396791"/>
    <b v="0"/>
    <n v="5"/>
    <b v="0"/>
    <s v="theater/plays"/>
    <n v="27"/>
    <x v="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s v="USD"/>
    <n v="1450554599"/>
    <n v="1447098599"/>
    <b v="0"/>
    <n v="1"/>
    <b v="0"/>
    <s v="theater/plays"/>
    <n v="25"/>
    <x v="2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P"/>
    <n v="1479125642"/>
    <n v="1476962042"/>
    <b v="0"/>
    <n v="31"/>
    <b v="0"/>
    <s v="theater/plays"/>
    <n v="47.26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s v="USD"/>
    <n v="1439581080"/>
    <n v="1435709765"/>
    <b v="0"/>
    <n v="0"/>
    <b v="0"/>
    <s v="theater/plays"/>
    <s v="N/A"/>
    <x v="2"/>
    <x v="1"/>
    <s v="plays"/>
  </r>
  <r>
    <n v="3904"/>
    <s v="Black America from Prophets to Pimps"/>
    <s v="A play that will cover 4000 years of black history."/>
    <n v="10000"/>
    <n v="3"/>
    <n v="0"/>
    <x v="0"/>
    <s v="USD"/>
    <n v="1429074240"/>
    <n v="1427866200"/>
    <b v="0"/>
    <n v="2"/>
    <b v="0"/>
    <s v="theater/plays"/>
    <n v="1.5"/>
    <x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P"/>
    <n v="1434063600"/>
    <n v="1430405903"/>
    <b v="0"/>
    <n v="7"/>
    <b v="0"/>
    <s v="theater/plays"/>
    <n v="24.71"/>
    <x v="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P"/>
    <n v="1435325100"/>
    <n v="1432072893"/>
    <b v="0"/>
    <n v="16"/>
    <b v="0"/>
    <s v="theater/plays"/>
    <n v="63.13"/>
    <x v="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s v="USD"/>
    <n v="1414354080"/>
    <n v="1411587606"/>
    <b v="0"/>
    <n v="4"/>
    <b v="0"/>
    <s v="theater/plays"/>
    <n v="38.25"/>
    <x v="2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s v="USD"/>
    <n v="1406603696"/>
    <n v="1405307696"/>
    <b v="0"/>
    <n v="4"/>
    <b v="0"/>
    <s v="theater/plays"/>
    <n v="16.25"/>
    <x v="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0"/>
    <s v="USD"/>
    <n v="1410424642"/>
    <n v="1407832642"/>
    <b v="0"/>
    <n v="4"/>
    <b v="0"/>
    <s v="theater/plays"/>
    <n v="33.75"/>
    <x v="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s v="USD"/>
    <n v="1441649397"/>
    <n v="1439057397"/>
    <b v="0"/>
    <n v="3"/>
    <b v="0"/>
    <s v="theater/plays"/>
    <n v="61.67"/>
    <x v="2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0"/>
    <s v="USD"/>
    <n v="1417033777"/>
    <n v="1414438177"/>
    <b v="0"/>
    <n v="36"/>
    <b v="0"/>
    <s v="theater/plays"/>
    <n v="83.14"/>
    <x v="2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0"/>
    <s v="USD"/>
    <n v="1429936500"/>
    <n v="1424759330"/>
    <b v="0"/>
    <n v="1"/>
    <b v="0"/>
    <s v="theater/plays"/>
    <n v="1"/>
    <x v="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s v="USD"/>
    <n v="1448863449"/>
    <n v="1446267849"/>
    <b v="0"/>
    <n v="7"/>
    <b v="0"/>
    <s v="theater/plays"/>
    <n v="142.86000000000001"/>
    <x v="2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P"/>
    <n v="1431298740"/>
    <n v="1429558756"/>
    <b v="0"/>
    <n v="27"/>
    <b v="0"/>
    <s v="theater/plays"/>
    <n v="33.67"/>
    <x v="2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1"/>
    <s v="GBP"/>
    <n v="1464824309"/>
    <n v="1462232309"/>
    <b v="0"/>
    <n v="1"/>
    <b v="0"/>
    <s v="theater/plays"/>
    <n v="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8"/>
    <s v="DKK"/>
    <n v="1464952752"/>
    <n v="1462360752"/>
    <b v="0"/>
    <n v="0"/>
    <b v="0"/>
    <s v="theater/plays"/>
    <s v="N/A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P"/>
    <n v="1410439161"/>
    <n v="1407847161"/>
    <b v="0"/>
    <n v="1"/>
    <b v="0"/>
    <s v="theater/plays"/>
    <n v="10"/>
    <x v="2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P"/>
    <n v="1407168000"/>
    <n v="1406131023"/>
    <b v="0"/>
    <n v="3"/>
    <b v="0"/>
    <s v="theater/plays"/>
    <n v="40"/>
    <x v="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P"/>
    <n v="1453075200"/>
    <n v="1450628773"/>
    <b v="0"/>
    <n v="3"/>
    <b v="0"/>
    <s v="theater/plays"/>
    <n v="30"/>
    <x v="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P"/>
    <n v="1479032260"/>
    <n v="1476436660"/>
    <b v="0"/>
    <n v="3"/>
    <b v="0"/>
    <s v="theater/plays"/>
    <n v="45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P"/>
    <n v="1414346400"/>
    <n v="1413291655"/>
    <b v="0"/>
    <n v="0"/>
    <b v="0"/>
    <s v="theater/plays"/>
    <s v="N/A"/>
    <x v="2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s v="USD"/>
    <n v="1425337200"/>
    <n v="1421432810"/>
    <b v="0"/>
    <n v="6"/>
    <b v="0"/>
    <s v="theater/plays"/>
    <n v="10.17"/>
    <x v="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P"/>
    <n v="1428622271"/>
    <n v="1426203071"/>
    <b v="0"/>
    <n v="17"/>
    <b v="0"/>
    <s v="theater/plays"/>
    <n v="81.41"/>
    <x v="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s v="USD"/>
    <n v="1403823722"/>
    <n v="1401231722"/>
    <b v="0"/>
    <n v="40"/>
    <b v="0"/>
    <s v="theater/plays"/>
    <n v="57.25"/>
    <x v="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0"/>
    <s v="USD"/>
    <n v="1406753639"/>
    <n v="1404161639"/>
    <b v="0"/>
    <n v="3"/>
    <b v="0"/>
    <s v="theater/plays"/>
    <n v="5"/>
    <x v="2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s v="AUD"/>
    <n v="1419645748"/>
    <n v="1417053748"/>
    <b v="0"/>
    <n v="1"/>
    <b v="0"/>
    <s v="theater/plays"/>
    <n v="15"/>
    <x v="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P"/>
    <n v="1407565504"/>
    <n v="1404973504"/>
    <b v="0"/>
    <n v="2"/>
    <b v="0"/>
    <s v="theater/plays"/>
    <n v="12.5"/>
    <x v="2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s v="USD"/>
    <n v="1444971540"/>
    <n v="1442593427"/>
    <b v="0"/>
    <n v="7"/>
    <b v="0"/>
    <s v="theater/plays"/>
    <n v="93"/>
    <x v="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s v="USD"/>
    <n v="1474228265"/>
    <n v="1471636265"/>
    <b v="0"/>
    <n v="14"/>
    <b v="0"/>
    <s v="theater/plays"/>
    <n v="32.36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D"/>
    <n v="1459490400"/>
    <n v="1457078868"/>
    <b v="0"/>
    <n v="0"/>
    <b v="0"/>
    <s v="theater/plays"/>
    <s v="N/A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0"/>
    <s v="USD"/>
    <n v="1441510707"/>
    <n v="1439350707"/>
    <b v="0"/>
    <n v="0"/>
    <b v="0"/>
    <s v="theater/plays"/>
    <s v="N/A"/>
    <x v="2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s v="USD"/>
    <n v="1458097364"/>
    <n v="1455508964"/>
    <b v="0"/>
    <n v="1"/>
    <b v="0"/>
    <s v="theater/plays"/>
    <n v="1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s v="USD"/>
    <n v="1468716180"/>
    <n v="1466205262"/>
    <b v="0"/>
    <n v="12"/>
    <b v="0"/>
    <s v="theater/plays"/>
    <n v="91.8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s v="USD"/>
    <n v="1443704400"/>
    <n v="1439827639"/>
    <b v="0"/>
    <n v="12"/>
    <b v="0"/>
    <s v="theater/plays"/>
    <n v="45.83"/>
    <x v="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P"/>
    <n v="1443973546"/>
    <n v="1438789546"/>
    <b v="0"/>
    <n v="23"/>
    <b v="0"/>
    <s v="theater/plays"/>
    <n v="57.17"/>
    <x v="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s v="USD"/>
    <n v="1480576720"/>
    <n v="1477981120"/>
    <b v="0"/>
    <n v="0"/>
    <b v="0"/>
    <s v="theater/plays"/>
    <s v="N/A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s v="USD"/>
    <n v="1468249760"/>
    <n v="1465830560"/>
    <b v="0"/>
    <n v="10"/>
    <b v="0"/>
    <s v="theater/plays"/>
    <n v="248.5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s v="USD"/>
    <n v="1435441454"/>
    <n v="1432763054"/>
    <b v="0"/>
    <n v="5"/>
    <b v="0"/>
    <s v="theater/plays"/>
    <n v="79.400000000000006"/>
    <x v="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D"/>
    <n v="1412656200"/>
    <n v="1412328979"/>
    <b v="0"/>
    <n v="1"/>
    <b v="0"/>
    <s v="theater/plays"/>
    <n v="5"/>
    <x v="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0"/>
    <s v="USD"/>
    <n v="1420199351"/>
    <n v="1416311351"/>
    <b v="0"/>
    <n v="2"/>
    <b v="0"/>
    <s v="theater/plays"/>
    <n v="5.5"/>
    <x v="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s v="USD"/>
    <n v="1416877200"/>
    <n v="1414505137"/>
    <b v="0"/>
    <n v="2"/>
    <b v="0"/>
    <s v="theater/plays"/>
    <n v="25"/>
    <x v="2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0"/>
    <s v="USD"/>
    <n v="1434490914"/>
    <n v="1429306914"/>
    <b v="0"/>
    <n v="0"/>
    <b v="0"/>
    <s v="theater/plays"/>
    <s v="N/A"/>
    <x v="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s v="USD"/>
    <n v="1446483000"/>
    <n v="1443811268"/>
    <b v="0"/>
    <n v="13"/>
    <b v="0"/>
    <s v="theater/plays"/>
    <n v="137.08000000000001"/>
    <x v="2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s v="USD"/>
    <n v="1440690875"/>
    <n v="1438098875"/>
    <b v="0"/>
    <n v="0"/>
    <b v="0"/>
    <s v="theater/plays"/>
    <s v="N/A"/>
    <x v="2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s v="USD"/>
    <n v="1431717268"/>
    <n v="1429125268"/>
    <b v="0"/>
    <n v="1"/>
    <b v="0"/>
    <s v="theater/plays"/>
    <n v="5"/>
    <x v="2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0"/>
    <s v="USD"/>
    <n v="1425110400"/>
    <n v="1422388822"/>
    <b v="0"/>
    <n v="5"/>
    <b v="0"/>
    <s v="theater/plays"/>
    <n v="39"/>
    <x v="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s v="USD"/>
    <n v="1475378744"/>
    <n v="1472786744"/>
    <b v="0"/>
    <n v="2"/>
    <b v="0"/>
    <s v="theater/plays"/>
    <n v="50.5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D"/>
    <n v="1410076123"/>
    <n v="1404892123"/>
    <b v="0"/>
    <n v="0"/>
    <b v="0"/>
    <s v="theater/plays"/>
    <s v="N/A"/>
    <x v="2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D"/>
    <n v="1423623221"/>
    <n v="1421031221"/>
    <b v="0"/>
    <n v="32"/>
    <b v="0"/>
    <s v="theater/plays"/>
    <n v="49.28"/>
    <x v="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s v="USD"/>
    <n v="1460140500"/>
    <n v="1457628680"/>
    <b v="0"/>
    <n v="1"/>
    <b v="0"/>
    <s v="theater/plays"/>
    <n v="25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7"/>
    <s v="EUR"/>
    <n v="1462301342"/>
    <n v="1457120942"/>
    <b v="0"/>
    <n v="1"/>
    <b v="0"/>
    <s v="theater/plays"/>
    <n v="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s v="USD"/>
    <n v="1445885890"/>
    <n v="1440701890"/>
    <b v="0"/>
    <n v="1"/>
    <b v="0"/>
    <s v="theater/plays"/>
    <n v="25"/>
    <x v="2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0"/>
    <s v="USD"/>
    <n v="1469834940"/>
    <n v="1467162586"/>
    <b v="0"/>
    <n v="0"/>
    <b v="0"/>
    <s v="theater/plays"/>
    <s v="N/A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5"/>
    <s v="CAD"/>
    <n v="1405352264"/>
    <n v="1400168264"/>
    <b v="0"/>
    <n v="0"/>
    <b v="0"/>
    <s v="theater/plays"/>
    <s v="N/A"/>
    <x v="2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s v="USD"/>
    <n v="1448745741"/>
    <n v="1446150141"/>
    <b v="0"/>
    <n v="8"/>
    <b v="0"/>
    <s v="theater/plays"/>
    <n v="53.13"/>
    <x v="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s v="USD"/>
    <n v="1461543600"/>
    <n v="1459203727"/>
    <b v="0"/>
    <n v="0"/>
    <b v="0"/>
    <s v="theater/plays"/>
    <s v="N/A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s v="USD"/>
    <n v="1468020354"/>
    <n v="1464045954"/>
    <b v="0"/>
    <n v="1"/>
    <b v="0"/>
    <s v="theater/plays"/>
    <n v="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s v="USD"/>
    <n v="1406988000"/>
    <n v="1403822912"/>
    <b v="0"/>
    <n v="16"/>
    <b v="0"/>
    <s v="theater/plays"/>
    <n v="40.06"/>
    <x v="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s v="USD"/>
    <n v="1411930556"/>
    <n v="1409338556"/>
    <b v="0"/>
    <n v="12"/>
    <b v="0"/>
    <s v="theater/plays"/>
    <n v="24.33"/>
    <x v="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s v="USD"/>
    <n v="1451852256"/>
    <n v="1449260256"/>
    <b v="0"/>
    <n v="4"/>
    <b v="0"/>
    <s v="theater/plays"/>
    <n v="11.25"/>
    <x v="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P"/>
    <n v="1399584210"/>
    <n v="1397683410"/>
    <b v="0"/>
    <n v="2"/>
    <b v="0"/>
    <s v="theater/plays"/>
    <n v="10.5"/>
    <x v="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P"/>
    <n v="1448722494"/>
    <n v="1446562494"/>
    <b v="0"/>
    <n v="3"/>
    <b v="0"/>
    <s v="theater/plays"/>
    <n v="15"/>
    <x v="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5"/>
    <s v="CAD"/>
    <n v="1447821717"/>
    <n v="1445226117"/>
    <b v="0"/>
    <n v="0"/>
    <b v="0"/>
    <s v="theater/plays"/>
    <s v="N/A"/>
    <x v="2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0"/>
    <s v="USD"/>
    <n v="1429460386"/>
    <n v="1424279986"/>
    <b v="0"/>
    <n v="3"/>
    <b v="0"/>
    <s v="theater/plays"/>
    <n v="42"/>
    <x v="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s v="USD"/>
    <n v="1460608780"/>
    <n v="1455428380"/>
    <b v="0"/>
    <n v="4"/>
    <b v="0"/>
    <s v="theater/plays"/>
    <n v="71.2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s v="USD"/>
    <n v="1406170740"/>
    <n v="1402506278"/>
    <b v="0"/>
    <n v="2"/>
    <b v="0"/>
    <s v="theater/plays"/>
    <n v="22.5"/>
    <x v="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s v="USD"/>
    <n v="1488783507"/>
    <n v="1486191507"/>
    <b v="0"/>
    <n v="10"/>
    <b v="0"/>
    <s v="theater/plays"/>
    <n v="41"/>
    <x v="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s v="USD"/>
    <n v="1463945673"/>
    <n v="1458761673"/>
    <b v="0"/>
    <n v="11"/>
    <b v="0"/>
    <s v="theater/plays"/>
    <n v="47.91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s v="USD"/>
    <n v="1472442900"/>
    <n v="1471638646"/>
    <b v="0"/>
    <n v="6"/>
    <b v="0"/>
    <s v="theater/plays"/>
    <n v="35.17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s v="USD"/>
    <n v="1460925811"/>
    <n v="1458333811"/>
    <b v="0"/>
    <n v="2"/>
    <b v="0"/>
    <s v="theater/plays"/>
    <n v="5.5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s v="USD"/>
    <n v="1405947126"/>
    <n v="1403355126"/>
    <b v="0"/>
    <n v="6"/>
    <b v="0"/>
    <s v="theater/plays"/>
    <n v="22.67"/>
    <x v="2"/>
    <x v="1"/>
    <s v="plays"/>
  </r>
  <r>
    <n v="3972"/>
    <s v="Valkyrie Theatre Company"/>
    <s v="We're a horror based theatre company in Oklahoma City beginning our first season of shows."/>
    <n v="1000"/>
    <n v="211"/>
    <n v="21"/>
    <x v="0"/>
    <s v="USD"/>
    <n v="1423186634"/>
    <n v="1418002634"/>
    <b v="0"/>
    <n v="8"/>
    <b v="0"/>
    <s v="theater/plays"/>
    <n v="26.38"/>
    <x v="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s v="USD"/>
    <n v="1462766400"/>
    <n v="1460219110"/>
    <b v="0"/>
    <n v="37"/>
    <b v="0"/>
    <s v="theater/plays"/>
    <n v="105.54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P"/>
    <n v="1464872848"/>
    <n v="1462280848"/>
    <b v="0"/>
    <n v="11"/>
    <b v="0"/>
    <s v="theater/plays"/>
    <n v="29.09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0"/>
    <s v="USD"/>
    <n v="1468442898"/>
    <n v="1465850898"/>
    <b v="0"/>
    <n v="0"/>
    <b v="0"/>
    <s v="theater/plays"/>
    <s v="N/A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s v="USD"/>
    <n v="1406876400"/>
    <n v="1405024561"/>
    <b v="0"/>
    <n v="10"/>
    <b v="0"/>
    <s v="theater/plays"/>
    <n v="62"/>
    <x v="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s v="USD"/>
    <n v="1469213732"/>
    <n v="1466621732"/>
    <b v="0"/>
    <n v="6"/>
    <b v="0"/>
    <s v="theater/plays"/>
    <n v="217.5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s v="USD"/>
    <n v="1422717953"/>
    <n v="1417533953"/>
    <b v="0"/>
    <n v="8"/>
    <b v="0"/>
    <s v="theater/plays"/>
    <n v="26.75"/>
    <x v="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P"/>
    <n v="1427659200"/>
    <n v="1425678057"/>
    <b v="0"/>
    <n v="6"/>
    <b v="0"/>
    <s v="theater/plays"/>
    <n v="18.329999999999998"/>
    <x v="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s v="USD"/>
    <n v="1404570147"/>
    <n v="1401978147"/>
    <b v="0"/>
    <n v="7"/>
    <b v="0"/>
    <s v="theater/plays"/>
    <n v="64.290000000000006"/>
    <x v="2"/>
    <x v="1"/>
    <s v="plays"/>
  </r>
  <r>
    <n v="3981"/>
    <s v="BEIRUT, LADY OF LEBANON"/>
    <s v="A Theatrical Production Celebrating the Lebanese Culture and the Human Spirit in Time of War."/>
    <n v="30000"/>
    <n v="1225"/>
    <n v="4"/>
    <x v="0"/>
    <s v="USD"/>
    <n v="1468729149"/>
    <n v="1463545149"/>
    <b v="0"/>
    <n v="7"/>
    <b v="0"/>
    <s v="theater/plays"/>
    <n v="175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P"/>
    <n v="1436297180"/>
    <n v="1431113180"/>
    <b v="0"/>
    <n v="5"/>
    <b v="0"/>
    <s v="theater/plays"/>
    <n v="34"/>
    <x v="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s v="USD"/>
    <n v="1400569140"/>
    <n v="1397854356"/>
    <b v="0"/>
    <n v="46"/>
    <b v="0"/>
    <s v="theater/plays"/>
    <n v="84.28"/>
    <x v="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P"/>
    <n v="1415404800"/>
    <n v="1412809644"/>
    <b v="0"/>
    <n v="10"/>
    <b v="0"/>
    <s v="theater/plays"/>
    <n v="9.5"/>
    <x v="2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s v="USD"/>
    <n v="1456002300"/>
    <n v="1454173120"/>
    <b v="0"/>
    <n v="19"/>
    <b v="0"/>
    <s v="theater/plays"/>
    <n v="33.74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P"/>
    <n v="1462539840"/>
    <n v="1460034594"/>
    <b v="0"/>
    <n v="13"/>
    <b v="0"/>
    <s v="theater/plays"/>
    <n v="37.54"/>
    <x v="2"/>
    <x v="1"/>
    <s v="plays"/>
  </r>
  <r>
    <n v="3987"/>
    <s v="Write Now 5"/>
    <s v="Write Now 5 is a new writing festival in south east London promoting new work from emerging playwrights."/>
    <n v="400"/>
    <n v="151"/>
    <n v="38"/>
    <x v="1"/>
    <s v="GBP"/>
    <n v="1400278290"/>
    <n v="1399414290"/>
    <b v="0"/>
    <n v="13"/>
    <b v="0"/>
    <s v="theater/plays"/>
    <n v="11.62"/>
    <x v="2"/>
    <x v="1"/>
    <s v="plays"/>
  </r>
  <r>
    <n v="3988"/>
    <s v="Folk-Tales: What Stories Do Your Folks Tell?"/>
    <s v="An evening of of stories based both in myth and truth."/>
    <n v="1500"/>
    <n v="32"/>
    <n v="2"/>
    <x v="0"/>
    <s v="USD"/>
    <n v="1440813413"/>
    <n v="1439517413"/>
    <b v="0"/>
    <n v="4"/>
    <b v="0"/>
    <s v="theater/plays"/>
    <n v="8"/>
    <x v="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s v="USD"/>
    <n v="1447009181"/>
    <n v="1444413581"/>
    <b v="0"/>
    <n v="0"/>
    <b v="0"/>
    <s v="theater/plays"/>
    <s v="N/A"/>
    <x v="2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P"/>
    <n v="1456934893"/>
    <n v="1454342893"/>
    <b v="0"/>
    <n v="3"/>
    <b v="0"/>
    <s v="theater/plays"/>
    <n v="23"/>
    <x v="2"/>
    <x v="1"/>
    <s v="plays"/>
  </r>
  <r>
    <n v="3991"/>
    <s v="NTACTheatre - North Texas Actor's Collaborative Theatre"/>
    <s v="North Texas first actor-driven theatre company needs your help"/>
    <n v="500"/>
    <n v="100"/>
    <n v="20"/>
    <x v="0"/>
    <s v="USD"/>
    <n v="1433086082"/>
    <n v="1430494082"/>
    <b v="0"/>
    <n v="1"/>
    <b v="0"/>
    <s v="theater/plays"/>
    <n v="100"/>
    <x v="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s v="USD"/>
    <n v="1449876859"/>
    <n v="1444689259"/>
    <b v="0"/>
    <n v="9"/>
    <b v="0"/>
    <s v="theater/plays"/>
    <n v="60.11"/>
    <x v="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s v="USD"/>
    <n v="1431549912"/>
    <n v="1428957912"/>
    <b v="0"/>
    <n v="1"/>
    <b v="0"/>
    <s v="theater/plays"/>
    <n v="3"/>
    <x v="2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0"/>
    <s v="USD"/>
    <n v="1405761690"/>
    <n v="1403169690"/>
    <b v="0"/>
    <n v="1"/>
    <b v="0"/>
    <s v="theater/plays"/>
    <n v="5"/>
    <x v="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P"/>
    <n v="1423913220"/>
    <n v="1421339077"/>
    <b v="0"/>
    <n v="4"/>
    <b v="0"/>
    <s v="theater/plays"/>
    <n v="17.5"/>
    <x v="2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s v="USD"/>
    <n v="1416499440"/>
    <n v="1415341464"/>
    <b v="0"/>
    <n v="17"/>
    <b v="0"/>
    <s v="theater/plays"/>
    <n v="29.24"/>
    <x v="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P"/>
    <n v="1428222221"/>
    <n v="1425633821"/>
    <b v="0"/>
    <n v="0"/>
    <b v="0"/>
    <s v="theater/plays"/>
    <s v="N/A"/>
    <x v="2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0"/>
    <s v="USD"/>
    <n v="1427580426"/>
    <n v="1424992026"/>
    <b v="0"/>
    <n v="12"/>
    <b v="0"/>
    <s v="theater/plays"/>
    <n v="59.58"/>
    <x v="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s v="USD"/>
    <n v="1409514709"/>
    <n v="1406058798"/>
    <b v="0"/>
    <n v="14"/>
    <b v="0"/>
    <s v="theater/plays"/>
    <n v="82.57"/>
    <x v="2"/>
    <x v="1"/>
    <s v="plays"/>
  </r>
  <r>
    <n v="4000"/>
    <s v="The Escorts"/>
    <s v="An Enticing Trip into the World of Assisted Dying"/>
    <n v="8000"/>
    <n v="10"/>
    <n v="0"/>
    <x v="0"/>
    <s v="USD"/>
    <n v="1462631358"/>
    <n v="1457450958"/>
    <b v="0"/>
    <n v="1"/>
    <b v="0"/>
    <s v="theater/plays"/>
    <n v="1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P"/>
    <n v="1488394800"/>
    <n v="1486681708"/>
    <b v="0"/>
    <n v="14"/>
    <b v="0"/>
    <s v="theater/plays"/>
    <n v="32.36"/>
    <x v="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s v="USD"/>
    <n v="1411779761"/>
    <n v="1409187761"/>
    <b v="0"/>
    <n v="4"/>
    <b v="0"/>
    <s v="theater/plays"/>
    <n v="5.75"/>
    <x v="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0"/>
    <s v="USD"/>
    <n v="1424009147"/>
    <n v="1421417147"/>
    <b v="0"/>
    <n v="2"/>
    <b v="0"/>
    <s v="theater/plays"/>
    <n v="100.5"/>
    <x v="2"/>
    <x v="1"/>
    <s v="plays"/>
  </r>
  <r>
    <n v="4004"/>
    <s v="South Florida Tours"/>
    <s v="Help Launch The Queen Into South Florida!"/>
    <n v="500"/>
    <n v="1"/>
    <n v="0"/>
    <x v="0"/>
    <s v="USD"/>
    <n v="1412740457"/>
    <n v="1410148457"/>
    <b v="0"/>
    <n v="1"/>
    <b v="0"/>
    <s v="theater/plays"/>
    <n v="1"/>
    <x v="2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s v="USD"/>
    <n v="1413832985"/>
    <n v="1408648985"/>
    <b v="0"/>
    <n v="2"/>
    <b v="0"/>
    <s v="theater/plays"/>
    <n v="20"/>
    <x v="2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s v="USD"/>
    <n v="1455647587"/>
    <n v="1453487587"/>
    <b v="0"/>
    <n v="1"/>
    <b v="0"/>
    <s v="theater/plays"/>
    <n v="2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s v="USD"/>
    <n v="1409070480"/>
    <n v="1406572381"/>
    <b v="0"/>
    <n v="1"/>
    <b v="0"/>
    <s v="theater/plays"/>
    <n v="5"/>
    <x v="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P"/>
    <n v="1437606507"/>
    <n v="1435014507"/>
    <b v="0"/>
    <n v="4"/>
    <b v="0"/>
    <s v="theater/plays"/>
    <n v="15"/>
    <x v="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P"/>
    <n v="1410281360"/>
    <n v="1406825360"/>
    <b v="0"/>
    <n v="3"/>
    <b v="0"/>
    <s v="theater/plays"/>
    <n v="25"/>
    <x v="2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0"/>
    <s v="USD"/>
    <n v="1414348166"/>
    <n v="1412879366"/>
    <b v="0"/>
    <n v="38"/>
    <b v="0"/>
    <s v="theater/plays"/>
    <n v="45.84"/>
    <x v="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P"/>
    <n v="1422450278"/>
    <n v="1419858278"/>
    <b v="0"/>
    <n v="4"/>
    <b v="0"/>
    <s v="theater/plays"/>
    <n v="4.75"/>
    <x v="2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P"/>
    <n v="1430571849"/>
    <n v="1427979849"/>
    <b v="0"/>
    <n v="0"/>
    <b v="0"/>
    <s v="theater/plays"/>
    <s v="N/A"/>
    <x v="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s v="USD"/>
    <n v="1424070823"/>
    <n v="1421478823"/>
    <b v="0"/>
    <n v="2"/>
    <b v="0"/>
    <s v="theater/plays"/>
    <n v="13"/>
    <x v="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0"/>
    <s v="USD"/>
    <n v="1457157269"/>
    <n v="1455861269"/>
    <b v="0"/>
    <n v="0"/>
    <b v="0"/>
    <s v="theater/plays"/>
    <s v="N/A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s v="USD"/>
    <n v="1437331463"/>
    <n v="1434739463"/>
    <b v="0"/>
    <n v="1"/>
    <b v="0"/>
    <s v="theater/plays"/>
    <n v="1"/>
    <x v="2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1"/>
    <s v="GBP"/>
    <n v="1410987400"/>
    <n v="1408395400"/>
    <b v="0"/>
    <n v="7"/>
    <b v="0"/>
    <s v="theater/plays"/>
    <n v="10"/>
    <x v="2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s v="USD"/>
    <n v="1409846874"/>
    <n v="1407254874"/>
    <b v="0"/>
    <n v="2"/>
    <b v="0"/>
    <s v="theater/plays"/>
    <n v="52.5"/>
    <x v="2"/>
    <x v="1"/>
    <s v="plays"/>
  </r>
  <r>
    <n v="4018"/>
    <s v="Time Please Fringe"/>
    <s v="Funding for a production of Time Please at the Brighton Fringe 2017... and beyond."/>
    <n v="1500"/>
    <n v="130"/>
    <n v="9"/>
    <x v="1"/>
    <s v="GBP"/>
    <n v="1475877108"/>
    <n v="1473285108"/>
    <b v="0"/>
    <n v="4"/>
    <b v="0"/>
    <s v="theater/plays"/>
    <n v="32.5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s v="USD"/>
    <n v="1460737680"/>
    <n v="1455725596"/>
    <b v="0"/>
    <n v="4"/>
    <b v="0"/>
    <s v="theater/plays"/>
    <n v="7.25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s v="USD"/>
    <n v="1427168099"/>
    <n v="1424579699"/>
    <b v="0"/>
    <n v="3"/>
    <b v="0"/>
    <s v="theater/plays"/>
    <n v="33.33"/>
    <x v="2"/>
    <x v="1"/>
    <s v="plays"/>
  </r>
  <r>
    <n v="4021"/>
    <s v="Angels in Houston"/>
    <s v="Help a group of actors end bigotry in Houston, TX by supporting a  full production of Angels in America."/>
    <n v="15000"/>
    <n v="125"/>
    <n v="1"/>
    <x v="0"/>
    <s v="USD"/>
    <n v="1414360358"/>
    <n v="1409176358"/>
    <b v="0"/>
    <n v="2"/>
    <b v="0"/>
    <s v="theater/plays"/>
    <n v="62.5"/>
    <x v="2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0"/>
    <s v="USD"/>
    <n v="1422759240"/>
    <n v="1418824867"/>
    <b v="0"/>
    <n v="197"/>
    <b v="0"/>
    <s v="theater/plays"/>
    <n v="63.56"/>
    <x v="2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0"/>
    <s v="USD"/>
    <n v="1458860363"/>
    <n v="1454975963"/>
    <b v="0"/>
    <n v="0"/>
    <b v="0"/>
    <s v="theater/plays"/>
    <s v="N/A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s v="USD"/>
    <n v="1441037097"/>
    <n v="1438445097"/>
    <b v="0"/>
    <n v="1"/>
    <b v="0"/>
    <s v="theater/plays"/>
    <n v="10"/>
    <x v="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6"/>
    <s v="EUR"/>
    <n v="1437889336"/>
    <n v="1432705336"/>
    <b v="0"/>
    <n v="4"/>
    <b v="0"/>
    <s v="theater/plays"/>
    <n v="62.5"/>
    <x v="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0"/>
    <s v="USD"/>
    <n v="1449247439"/>
    <n v="1444059839"/>
    <b v="0"/>
    <n v="0"/>
    <b v="0"/>
    <s v="theater/plays"/>
    <s v="N/A"/>
    <x v="2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s v="USD"/>
    <n v="1487811600"/>
    <n v="1486077481"/>
    <b v="0"/>
    <n v="7"/>
    <b v="0"/>
    <s v="theater/plays"/>
    <n v="30.71"/>
    <x v="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s v="USD"/>
    <n v="1402007500"/>
    <n v="1399415500"/>
    <b v="0"/>
    <n v="11"/>
    <b v="0"/>
    <s v="theater/plays"/>
    <n v="51"/>
    <x v="2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0"/>
    <s v="USD"/>
    <n v="1450053370"/>
    <n v="1447461370"/>
    <b v="0"/>
    <n v="0"/>
    <b v="0"/>
    <s v="theater/plays"/>
    <s v="N/A"/>
    <x v="2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s v="USD"/>
    <n v="1454525340"/>
    <n v="1452008599"/>
    <b v="0"/>
    <n v="6"/>
    <b v="0"/>
    <s v="theater/plays"/>
    <n v="66.67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s v="USD"/>
    <n v="1418914964"/>
    <n v="1414591364"/>
    <b v="0"/>
    <n v="0"/>
    <b v="0"/>
    <s v="theater/plays"/>
    <s v="N/A"/>
    <x v="2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s v="USD"/>
    <n v="1450211116"/>
    <n v="1445023516"/>
    <b v="0"/>
    <n v="7"/>
    <b v="0"/>
    <s v="theater/plays"/>
    <n v="59"/>
    <x v="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P"/>
    <n v="1475398800"/>
    <n v="1472711224"/>
    <b v="0"/>
    <n v="94"/>
    <b v="0"/>
    <s v="theater/plays"/>
    <n v="65.34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s v="USD"/>
    <n v="1428097450"/>
    <n v="1425509050"/>
    <b v="0"/>
    <n v="2"/>
    <b v="0"/>
    <s v="theater/plays"/>
    <n v="100"/>
    <x v="2"/>
    <x v="1"/>
    <s v="plays"/>
  </r>
  <r>
    <n v="4035"/>
    <s v="The Lost Boy"/>
    <s v="&quot;Stories are where you go to look for the truth of your own life.&quot; (Frank Delaney)"/>
    <n v="10000"/>
    <n v="3685"/>
    <n v="37"/>
    <x v="0"/>
    <s v="USD"/>
    <n v="1413925887"/>
    <n v="1411333887"/>
    <b v="0"/>
    <n v="25"/>
    <b v="0"/>
    <s v="theater/plays"/>
    <n v="147.4"/>
    <x v="2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s v="USD"/>
    <n v="1404253800"/>
    <n v="1402784964"/>
    <b v="0"/>
    <n v="17"/>
    <b v="0"/>
    <s v="theater/plays"/>
    <n v="166.06"/>
    <x v="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s v="USD"/>
    <n v="1464099900"/>
    <n v="1462585315"/>
    <b v="0"/>
    <n v="2"/>
    <b v="0"/>
    <s v="theater/plays"/>
    <n v="40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s v="USD"/>
    <n v="1413573010"/>
    <n v="1408389010"/>
    <b v="0"/>
    <n v="4"/>
    <b v="0"/>
    <s v="theater/plays"/>
    <n v="75.25"/>
    <x v="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0"/>
    <s v="USD"/>
    <n v="1448949540"/>
    <n v="1446048367"/>
    <b v="0"/>
    <n v="5"/>
    <b v="0"/>
    <s v="theater/plays"/>
    <n v="60"/>
    <x v="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s v="USD"/>
    <n v="1437188400"/>
    <n v="1432100004"/>
    <b v="0"/>
    <n v="2"/>
    <b v="0"/>
    <s v="theater/plays"/>
    <n v="1250"/>
    <x v="2"/>
    <x v="1"/>
    <s v="plays"/>
  </r>
  <r>
    <n v="4041"/>
    <s v="In the Land of Gold"/>
    <s v="A bold, colouful, vibrant play centred around the last remaining monarchy of Africa."/>
    <n v="5000"/>
    <n v="21"/>
    <n v="0"/>
    <x v="1"/>
    <s v="GBP"/>
    <n v="1473160954"/>
    <n v="1467976954"/>
    <b v="0"/>
    <n v="2"/>
    <b v="0"/>
    <s v="theater/plays"/>
    <n v="10.5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0"/>
    <s v="USD"/>
    <n v="1421781360"/>
    <n v="1419213664"/>
    <b v="0"/>
    <n v="3"/>
    <b v="0"/>
    <s v="theater/plays"/>
    <n v="7"/>
    <x v="2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5"/>
    <s v="CAD"/>
    <n v="1416524325"/>
    <n v="1415228325"/>
    <b v="0"/>
    <n v="0"/>
    <b v="0"/>
    <s v="theater/plays"/>
    <s v="N/A"/>
    <x v="2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s v="USD"/>
    <n v="1428642000"/>
    <n v="1426050982"/>
    <b v="0"/>
    <n v="4"/>
    <b v="0"/>
    <s v="theater/plays"/>
    <n v="56.25"/>
    <x v="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D"/>
    <n v="1408596589"/>
    <n v="1406004589"/>
    <b v="0"/>
    <n v="1"/>
    <b v="0"/>
    <s v="theater/plays"/>
    <n v="1"/>
    <x v="2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s v="USD"/>
    <n v="1413992210"/>
    <n v="1411400210"/>
    <b v="0"/>
    <n v="12"/>
    <b v="0"/>
    <s v="theater/plays"/>
    <n v="38.33"/>
    <x v="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s v="USD"/>
    <n v="1420938000"/>
    <n v="1418862743"/>
    <b v="0"/>
    <n v="4"/>
    <b v="0"/>
    <s v="theater/plays"/>
    <n v="27.5"/>
    <x v="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P"/>
    <n v="1460373187"/>
    <n v="1457352787"/>
    <b v="0"/>
    <n v="91"/>
    <b v="0"/>
    <s v="theater/plays"/>
    <n v="32.979999999999997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s v="USD"/>
    <n v="1436914815"/>
    <n v="1434322815"/>
    <b v="0"/>
    <n v="1"/>
    <b v="0"/>
    <s v="theater/plays"/>
    <n v="16"/>
    <x v="2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s v="USD"/>
    <n v="1414077391"/>
    <n v="1411485391"/>
    <b v="0"/>
    <n v="1"/>
    <b v="0"/>
    <s v="theater/plays"/>
    <n v="1"/>
    <x v="2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0"/>
    <s v="USD"/>
    <n v="1399618380"/>
    <n v="1399058797"/>
    <b v="0"/>
    <n v="0"/>
    <b v="0"/>
    <s v="theater/plays"/>
    <s v="N/A"/>
    <x v="2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s v="USD"/>
    <n v="1413234316"/>
    <n v="1408050316"/>
    <b v="0"/>
    <n v="13"/>
    <b v="0"/>
    <s v="theater/plays"/>
    <n v="86.62"/>
    <x v="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P"/>
    <n v="1416081600"/>
    <n v="1413477228"/>
    <b v="0"/>
    <n v="2"/>
    <b v="0"/>
    <s v="theater/plays"/>
    <n v="55"/>
    <x v="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s v="USD"/>
    <n v="1475294400"/>
    <n v="1472674285"/>
    <b v="0"/>
    <n v="0"/>
    <b v="0"/>
    <s v="theater/plays"/>
    <s v="N/A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P"/>
    <n v="1403192031"/>
    <n v="1400600031"/>
    <b v="0"/>
    <n v="21"/>
    <b v="0"/>
    <s v="theater/plays"/>
    <n v="41.95"/>
    <x v="2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0"/>
    <s v="USD"/>
    <n v="1467575940"/>
    <n v="1465856639"/>
    <b v="0"/>
    <n v="9"/>
    <b v="0"/>
    <s v="theater/plays"/>
    <n v="88.33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P"/>
    <n v="1448492400"/>
    <n v="1446506080"/>
    <b v="0"/>
    <n v="6"/>
    <b v="0"/>
    <s v="theater/plays"/>
    <n v="129.16999999999999"/>
    <x v="2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s v="USD"/>
    <n v="1459483140"/>
    <n v="1458178044"/>
    <b v="0"/>
    <n v="4"/>
    <b v="0"/>
    <s v="theater/plays"/>
    <n v="23.75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5"/>
    <s v="CAD"/>
    <n v="1410836400"/>
    <n v="1408116152"/>
    <b v="0"/>
    <n v="7"/>
    <b v="0"/>
    <s v="theater/plays"/>
    <n v="35.71"/>
    <x v="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5"/>
    <s v="CAD"/>
    <n v="1403539200"/>
    <n v="1400604056"/>
    <b v="0"/>
    <n v="5"/>
    <b v="0"/>
    <s v="theater/plays"/>
    <n v="57"/>
    <x v="2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0"/>
    <s v="USD"/>
    <n v="1461205423"/>
    <n v="1456025023"/>
    <b v="0"/>
    <n v="0"/>
    <b v="0"/>
    <s v="theater/plays"/>
    <s v="N/A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s v="USD"/>
    <n v="1467481468"/>
    <n v="1464889468"/>
    <b v="0"/>
    <n v="3"/>
    <b v="0"/>
    <s v="theater/plays"/>
    <n v="163.33000000000001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P"/>
    <n v="1403886084"/>
    <n v="1401294084"/>
    <b v="0"/>
    <n v="9"/>
    <b v="0"/>
    <s v="theater/plays"/>
    <n v="15"/>
    <x v="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D"/>
    <n v="1430316426"/>
    <n v="1427724426"/>
    <b v="0"/>
    <n v="6"/>
    <b v="0"/>
    <s v="theater/plays"/>
    <n v="64.17"/>
    <x v="2"/>
    <x v="1"/>
    <s v="plays"/>
  </r>
  <r>
    <n v="4065"/>
    <s v="A Midsummer's Night's Dream"/>
    <s v="A classical/ fantasy version of midsummers done by professionally trained actors in Tulsa!"/>
    <n v="4000"/>
    <n v="27"/>
    <n v="1"/>
    <x v="0"/>
    <s v="USD"/>
    <n v="1407883811"/>
    <n v="1405291811"/>
    <b v="0"/>
    <n v="4"/>
    <b v="0"/>
    <s v="theater/plays"/>
    <n v="6.75"/>
    <x v="2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s v="USD"/>
    <n v="1463619388"/>
    <n v="1461027388"/>
    <b v="0"/>
    <n v="1"/>
    <b v="0"/>
    <s v="theater/plays"/>
    <n v="25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s v="USD"/>
    <n v="1443408550"/>
    <n v="1439952550"/>
    <b v="0"/>
    <n v="17"/>
    <b v="0"/>
    <s v="theater/plays"/>
    <n v="179.12"/>
    <x v="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s v="USD"/>
    <n v="1484348700"/>
    <n v="1481756855"/>
    <b v="0"/>
    <n v="1"/>
    <b v="0"/>
    <s v="theater/plays"/>
    <n v="34.950000000000003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1"/>
    <s v="GBP"/>
    <n v="1425124800"/>
    <n v="1421596356"/>
    <b v="0"/>
    <n v="13"/>
    <b v="0"/>
    <s v="theater/plays"/>
    <n v="33.08"/>
    <x v="2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0"/>
    <s v="USD"/>
    <n v="1425178800"/>
    <n v="1422374420"/>
    <b v="0"/>
    <n v="6"/>
    <b v="0"/>
    <s v="theater/plays"/>
    <n v="27.5"/>
    <x v="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14"/>
    <s v="MXN"/>
    <n v="1482779931"/>
    <n v="1480187931"/>
    <b v="0"/>
    <n v="0"/>
    <b v="0"/>
    <s v="theater/plays"/>
    <s v="N/A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P"/>
    <n v="1408646111"/>
    <n v="1403462111"/>
    <b v="0"/>
    <n v="2"/>
    <b v="0"/>
    <s v="theater/plays"/>
    <n v="2"/>
    <x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s v="USD"/>
    <n v="1431144000"/>
    <n v="1426407426"/>
    <b v="0"/>
    <n v="2"/>
    <b v="0"/>
    <s v="theater/plays"/>
    <n v="18.5"/>
    <x v="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P"/>
    <n v="1446732975"/>
    <n v="1444137375"/>
    <b v="0"/>
    <n v="21"/>
    <b v="0"/>
    <s v="theater/plays"/>
    <n v="35"/>
    <x v="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P"/>
    <n v="1404149280"/>
    <n v="1400547969"/>
    <b v="0"/>
    <n v="13"/>
    <b v="0"/>
    <s v="theater/plays"/>
    <n v="44.31"/>
    <x v="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s v="USD"/>
    <n v="1413921060"/>
    <n v="1411499149"/>
    <b v="0"/>
    <n v="0"/>
    <b v="0"/>
    <s v="theater/plays"/>
    <s v="N/A"/>
    <x v="2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s v="USD"/>
    <n v="1482339794"/>
    <n v="1479747794"/>
    <b v="0"/>
    <n v="6"/>
    <b v="0"/>
    <s v="theater/plays"/>
    <n v="222.5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1"/>
    <s v="GBP"/>
    <n v="1485543242"/>
    <n v="1482951242"/>
    <b v="0"/>
    <n v="0"/>
    <b v="0"/>
    <s v="theater/plays"/>
    <s v="N/A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s v="USD"/>
    <n v="1466375521"/>
    <n v="1463783521"/>
    <b v="0"/>
    <n v="1"/>
    <b v="0"/>
    <s v="theater/plays"/>
    <n v="5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s v="USD"/>
    <n v="1465930440"/>
    <n v="1463849116"/>
    <b v="0"/>
    <n v="0"/>
    <b v="0"/>
    <s v="theater/plays"/>
    <s v="N/A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s v="USD"/>
    <n v="1425819425"/>
    <n v="1423231025"/>
    <b v="0"/>
    <n v="12"/>
    <b v="0"/>
    <s v="theater/plays"/>
    <n v="29.17"/>
    <x v="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s v="USD"/>
    <n v="1447542000"/>
    <n v="1446179553"/>
    <b v="0"/>
    <n v="2"/>
    <b v="0"/>
    <s v="theater/plays"/>
    <n v="1.5"/>
    <x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s v="USD"/>
    <n v="1452795416"/>
    <n v="1450203416"/>
    <b v="0"/>
    <n v="6"/>
    <b v="0"/>
    <s v="theater/plays"/>
    <n v="126.5"/>
    <x v="2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3"/>
    <s v="EUR"/>
    <n v="1476008906"/>
    <n v="1473416906"/>
    <b v="0"/>
    <n v="1"/>
    <b v="0"/>
    <s v="theater/plays"/>
    <n v="10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s v="USD"/>
    <n v="1427169540"/>
    <n v="1424701775"/>
    <b v="0"/>
    <n v="1"/>
    <b v="0"/>
    <s v="theater/plays"/>
    <n v="10"/>
    <x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s v="USD"/>
    <n v="1448078400"/>
    <n v="1445985299"/>
    <b v="0"/>
    <n v="5"/>
    <b v="0"/>
    <s v="theater/plays"/>
    <n v="9.4"/>
    <x v="2"/>
    <x v="1"/>
    <s v="plays"/>
  </r>
  <r>
    <n v="4087"/>
    <s v="Stage Production &quot;The Nail Shop&quot;"/>
    <s v="Comedy Stage Play"/>
    <n v="9600"/>
    <n v="0"/>
    <n v="0"/>
    <x v="0"/>
    <s v="USD"/>
    <n v="1468777786"/>
    <n v="1466185786"/>
    <b v="0"/>
    <n v="0"/>
    <b v="0"/>
    <s v="theater/plays"/>
    <s v="N/A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P"/>
    <n v="1421403960"/>
    <n v="1418827324"/>
    <b v="0"/>
    <n v="3"/>
    <b v="0"/>
    <s v="theater/plays"/>
    <n v="72"/>
    <x v="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s v="USD"/>
    <n v="1433093700"/>
    <n v="1430242488"/>
    <b v="0"/>
    <n v="8"/>
    <b v="0"/>
    <s v="theater/plays"/>
    <n v="30"/>
    <x v="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s v="USD"/>
    <n v="1438959600"/>
    <n v="1437754137"/>
    <b v="0"/>
    <n v="3"/>
    <b v="0"/>
    <s v="theater/plays"/>
    <n v="10.67"/>
    <x v="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s v="USD"/>
    <n v="1421410151"/>
    <n v="1418818151"/>
    <b v="0"/>
    <n v="8"/>
    <b v="0"/>
    <s v="theater/plays"/>
    <n v="25.5"/>
    <x v="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s v="USD"/>
    <n v="1428205247"/>
    <n v="1423024847"/>
    <b v="0"/>
    <n v="1"/>
    <b v="0"/>
    <s v="theater/plays"/>
    <n v="20"/>
    <x v="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P"/>
    <n v="1440272093"/>
    <n v="1435088093"/>
    <b v="0"/>
    <n v="4"/>
    <b v="0"/>
    <s v="theater/plays"/>
    <n v="15"/>
    <x v="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s v="USD"/>
    <n v="1413953940"/>
    <n v="1410141900"/>
    <b v="0"/>
    <n v="8"/>
    <b v="0"/>
    <s v="theater/plays"/>
    <n v="91.25"/>
    <x v="2"/>
    <x v="1"/>
    <s v="plays"/>
  </r>
  <r>
    <n v="4095"/>
    <s v="LOPE ENAMORADO"/>
    <s v="Proyecto teatral dirigido por MartÃ­n Acosta que habla y reflexiona sobre el amor y su naturaleza."/>
    <n v="30000"/>
    <n v="800"/>
    <n v="3"/>
    <x v="14"/>
    <s v="MXN"/>
    <n v="1482108350"/>
    <n v="1479516350"/>
    <b v="0"/>
    <n v="1"/>
    <b v="0"/>
    <s v="theater/plays"/>
    <n v="800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P"/>
    <n v="1488271860"/>
    <n v="1484484219"/>
    <b v="0"/>
    <n v="5"/>
    <b v="0"/>
    <s v="theater/plays"/>
    <n v="80"/>
    <x v="2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P"/>
    <n v="1454284500"/>
    <n v="1449431237"/>
    <b v="0"/>
    <n v="0"/>
    <b v="0"/>
    <s v="theater/plays"/>
    <s v="N/A"/>
    <x v="2"/>
    <x v="1"/>
    <s v="plays"/>
  </r>
  <r>
    <n v="4098"/>
    <s v="Life is simple"/>
    <s v="Community Youth play, written by and performed by the youth about finding joy in the simple things in life"/>
    <n v="75000"/>
    <n v="0"/>
    <n v="0"/>
    <x v="0"/>
    <s v="USD"/>
    <n v="1465060797"/>
    <n v="1462468797"/>
    <b v="0"/>
    <n v="0"/>
    <b v="0"/>
    <s v="theater/plays"/>
    <s v="N/A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s v="USD"/>
    <n v="1472847873"/>
    <n v="1468959873"/>
    <b v="0"/>
    <n v="1"/>
    <b v="0"/>
    <s v="theater/plays"/>
    <n v="50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0"/>
    <s v="USD"/>
    <n v="1414205990"/>
    <n v="1413341990"/>
    <b v="0"/>
    <n v="0"/>
    <b v="0"/>
    <s v="theater/plays"/>
    <s v="N/A"/>
    <x v="2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s v="USD"/>
    <n v="1485380482"/>
    <n v="1482788482"/>
    <b v="0"/>
    <n v="0"/>
    <b v="0"/>
    <s v="theater/plays"/>
    <s v="N/A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0"/>
    <s v="USD"/>
    <n v="1463343673"/>
    <n v="1460751673"/>
    <b v="0"/>
    <n v="6"/>
    <b v="0"/>
    <s v="theater/plays"/>
    <n v="22.83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0"/>
    <s v="USD"/>
    <n v="1440613920"/>
    <n v="1435953566"/>
    <b v="0"/>
    <n v="6"/>
    <b v="0"/>
    <s v="theater/plays"/>
    <n v="16.670000000000002"/>
    <x v="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D"/>
    <n v="1477550434"/>
    <n v="1474958434"/>
    <b v="0"/>
    <n v="14"/>
    <b v="0"/>
    <s v="theater/plays"/>
    <n v="45.79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4"/>
    <s v="MXN"/>
    <n v="1482711309"/>
    <n v="1479860109"/>
    <b v="0"/>
    <n v="6"/>
    <b v="0"/>
    <s v="theater/plays"/>
    <n v="383.33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s v="USD"/>
    <n v="1427936400"/>
    <n v="1424221866"/>
    <b v="0"/>
    <n v="33"/>
    <b v="0"/>
    <s v="theater/plays"/>
    <n v="106.97"/>
    <x v="2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0"/>
    <s v="USD"/>
    <n v="1411596001"/>
    <n v="1409608801"/>
    <b v="0"/>
    <n v="4"/>
    <b v="0"/>
    <s v="theater/plays"/>
    <n v="10.25"/>
    <x v="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s v="USD"/>
    <n v="1488517200"/>
    <n v="1485909937"/>
    <b v="0"/>
    <n v="1"/>
    <b v="0"/>
    <s v="theater/plays"/>
    <n v="59"/>
    <x v="2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1"/>
    <s v="GBP"/>
    <n v="1448805404"/>
    <n v="1446209804"/>
    <b v="0"/>
    <n v="0"/>
    <b v="0"/>
    <s v="theater/plays"/>
    <s v="N/A"/>
    <x v="2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P"/>
    <n v="1469113351"/>
    <n v="1463929351"/>
    <b v="0"/>
    <n v="6"/>
    <b v="0"/>
    <s v="theater/plays"/>
    <n v="14.33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0"/>
    <s v="USD"/>
    <n v="1424747740"/>
    <n v="1422155740"/>
    <b v="0"/>
    <n v="6"/>
    <b v="0"/>
    <s v="theater/plays"/>
    <n v="15.67"/>
    <x v="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7"/>
    <s v="EUR"/>
    <n v="1456617600"/>
    <n v="1454280186"/>
    <b v="0"/>
    <n v="1"/>
    <b v="0"/>
    <s v="theater/plays"/>
    <n v="1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s v="USD"/>
    <n v="1452234840"/>
    <n v="1450619123"/>
    <b v="0"/>
    <n v="3"/>
    <b v="0"/>
    <s v="theater/plays"/>
    <n v="1"/>
    <x v="2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9"/>
    <s v="Driving Jersey - Season Five"/>
    <s v="Driving Jersey is real people telling real stories."/>
    <n v="12000"/>
    <n v="12000"/>
    <x v="0"/>
    <s v="US"/>
    <s v="USD"/>
    <n v="1445660045"/>
    <x v="48"/>
    <b v="0"/>
    <n v="87"/>
    <b v="1"/>
    <s v="film &amp; video/television"/>
    <n v="100"/>
    <n v="137.93"/>
    <x v="0"/>
    <s v="television"/>
    <x v="48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49"/>
    <b v="0"/>
    <n v="22"/>
    <b v="1"/>
    <s v="film &amp; video/television"/>
    <n v="100"/>
    <n v="27.27"/>
    <x v="0"/>
    <s v="television"/>
    <x v="49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0"/>
    <b v="0"/>
    <n v="119"/>
    <b v="1"/>
    <s v="film &amp; video/television"/>
    <n v="128"/>
    <n v="118.34"/>
    <x v="0"/>
    <s v="television"/>
    <x v="50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1"/>
    <b v="0"/>
    <n v="52"/>
    <b v="1"/>
    <s v="film &amp; video/television"/>
    <n v="116"/>
    <n v="223.48"/>
    <x v="0"/>
    <s v="television"/>
    <x v="51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2"/>
    <b v="0"/>
    <n v="117"/>
    <b v="1"/>
    <s v="film &amp; video/television"/>
    <n v="110"/>
    <n v="28.11"/>
    <x v="0"/>
    <s v="television"/>
    <x v="52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3"/>
    <b v="0"/>
    <n v="52"/>
    <b v="1"/>
    <s v="film &amp; video/television"/>
    <n v="101"/>
    <n v="194.23"/>
    <x v="0"/>
    <s v="television"/>
    <x v="53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4"/>
    <b v="0"/>
    <n v="86"/>
    <b v="1"/>
    <s v="film &amp; video/television"/>
    <n v="129"/>
    <n v="128.94999999999999"/>
    <x v="0"/>
    <s v="television"/>
    <x v="54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5"/>
    <b v="0"/>
    <n v="174"/>
    <b v="1"/>
    <s v="film &amp; video/television"/>
    <n v="107"/>
    <n v="49.32"/>
    <x v="0"/>
    <s v="television"/>
    <x v="55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6"/>
    <b v="0"/>
    <n v="69"/>
    <b v="1"/>
    <s v="film &amp; video/television"/>
    <n v="102"/>
    <n v="221.52"/>
    <x v="0"/>
    <s v="television"/>
    <x v="5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7"/>
    <b v="0"/>
    <n v="75"/>
    <b v="1"/>
    <s v="film &amp; video/television"/>
    <n v="103"/>
    <n v="137.21"/>
    <x v="0"/>
    <s v="television"/>
    <x v="57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8"/>
    <b v="0"/>
    <n v="33"/>
    <b v="1"/>
    <s v="film &amp; video/television"/>
    <n v="100"/>
    <n v="606.82000000000005"/>
    <x v="0"/>
    <s v="television"/>
    <x v="5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59"/>
    <b v="0"/>
    <n v="108"/>
    <b v="1"/>
    <s v="film &amp; video/shorts"/>
    <n v="103"/>
    <n v="43.04"/>
    <x v="0"/>
    <s v="shorts"/>
    <x v="59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0"/>
    <b v="0"/>
    <n v="23"/>
    <b v="1"/>
    <s v="film &amp; video/shorts"/>
    <n v="148"/>
    <n v="322.39"/>
    <x v="0"/>
    <s v="shorts"/>
    <x v="60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1"/>
    <b v="0"/>
    <n v="48"/>
    <b v="1"/>
    <s v="film &amp; video/shorts"/>
    <n v="155"/>
    <n v="96.71"/>
    <x v="0"/>
    <s v="shorts"/>
    <x v="61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2"/>
    <b v="0"/>
    <n v="64"/>
    <b v="1"/>
    <s v="film &amp; video/shorts"/>
    <n v="114"/>
    <n v="35.47"/>
    <x v="0"/>
    <s v="shorts"/>
    <x v="62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3"/>
    <b v="0"/>
    <n v="24"/>
    <b v="1"/>
    <s v="film &amp; video/shorts"/>
    <n v="173"/>
    <n v="86.67"/>
    <x v="0"/>
    <s v="shorts"/>
    <x v="63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4"/>
    <b v="0"/>
    <n v="57"/>
    <b v="1"/>
    <s v="film &amp; video/shorts"/>
    <n v="108"/>
    <n v="132.05000000000001"/>
    <x v="0"/>
    <s v="shorts"/>
    <x v="6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5"/>
    <b v="0"/>
    <n v="26"/>
    <b v="1"/>
    <s v="film &amp; video/shorts"/>
    <n v="119"/>
    <n v="91.23"/>
    <x v="0"/>
    <s v="shorts"/>
    <x v="65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6"/>
    <b v="0"/>
    <n v="20"/>
    <b v="1"/>
    <s v="film &amp; video/shorts"/>
    <n v="116"/>
    <n v="116.25"/>
    <x v="0"/>
    <s v="shorts"/>
    <x v="66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7"/>
    <b v="0"/>
    <n v="36"/>
    <b v="1"/>
    <s v="film &amp; video/shorts"/>
    <n v="127"/>
    <n v="21.19"/>
    <x v="0"/>
    <s v="shorts"/>
    <x v="67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8"/>
    <b v="0"/>
    <n v="178"/>
    <b v="1"/>
    <s v="film &amp; video/shorts"/>
    <n v="111"/>
    <n v="62.33"/>
    <x v="0"/>
    <s v="shorts"/>
    <x v="68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9"/>
    <b v="0"/>
    <n v="17"/>
    <b v="1"/>
    <s v="film &amp; video/shorts"/>
    <n v="127"/>
    <n v="37.409999999999997"/>
    <x v="0"/>
    <s v="shorts"/>
    <x v="69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0"/>
    <b v="0"/>
    <n v="32"/>
    <b v="1"/>
    <s v="film &amp; video/shorts"/>
    <n v="124"/>
    <n v="69.72"/>
    <x v="0"/>
    <s v="shorts"/>
    <x v="70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1"/>
    <b v="0"/>
    <n v="41"/>
    <b v="1"/>
    <s v="film &amp; video/shorts"/>
    <n v="108"/>
    <n v="58.17"/>
    <x v="0"/>
    <s v="shorts"/>
    <x v="7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2"/>
    <b v="0"/>
    <n v="18"/>
    <b v="1"/>
    <s v="film &amp; video/shorts"/>
    <n v="100"/>
    <n v="50"/>
    <x v="0"/>
    <s v="shorts"/>
    <x v="72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3"/>
    <b v="0"/>
    <n v="29"/>
    <b v="1"/>
    <s v="film &amp; video/shorts"/>
    <n v="113"/>
    <n v="19.47"/>
    <x v="0"/>
    <s v="shorts"/>
    <x v="73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4"/>
    <b v="0"/>
    <n v="47"/>
    <b v="1"/>
    <s v="film &amp; video/shorts"/>
    <n v="115"/>
    <n v="85.96"/>
    <x v="0"/>
    <s v="shorts"/>
    <x v="7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5"/>
    <b v="0"/>
    <n v="15"/>
    <b v="1"/>
    <s v="film &amp; video/shorts"/>
    <n v="153"/>
    <n v="30.67"/>
    <x v="0"/>
    <s v="shorts"/>
    <x v="75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6"/>
    <b v="0"/>
    <n v="26"/>
    <b v="1"/>
    <s v="film &amp; video/shorts"/>
    <n v="393"/>
    <n v="60.38"/>
    <x v="0"/>
    <s v="shorts"/>
    <x v="76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7"/>
    <b v="0"/>
    <n v="35"/>
    <b v="1"/>
    <s v="film &amp; video/shorts"/>
    <n v="2702"/>
    <n v="38.6"/>
    <x v="0"/>
    <s v="shorts"/>
    <x v="77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8"/>
    <b v="0"/>
    <n v="41"/>
    <b v="1"/>
    <s v="film &amp; video/shorts"/>
    <n v="127"/>
    <n v="40.270000000000003"/>
    <x v="0"/>
    <s v="shorts"/>
    <x v="78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79"/>
    <b v="0"/>
    <n v="47"/>
    <b v="1"/>
    <s v="film &amp; video/shorts"/>
    <n v="107"/>
    <n v="273.83"/>
    <x v="0"/>
    <s v="shorts"/>
    <x v="79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0"/>
    <b v="0"/>
    <n v="28"/>
    <b v="1"/>
    <s v="film &amp; video/shorts"/>
    <n v="198"/>
    <n v="53.04"/>
    <x v="0"/>
    <s v="shorts"/>
    <x v="80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1"/>
    <b v="0"/>
    <n v="100"/>
    <b v="1"/>
    <s v="film &amp; video/shorts"/>
    <n v="100"/>
    <n v="40.01"/>
    <x v="0"/>
    <s v="shorts"/>
    <x v="8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2"/>
    <b v="0"/>
    <n v="13"/>
    <b v="1"/>
    <s v="film &amp; video/shorts"/>
    <n v="103"/>
    <n v="15.77"/>
    <x v="0"/>
    <s v="shorts"/>
    <x v="82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3"/>
    <b v="0"/>
    <n v="7"/>
    <b v="1"/>
    <s v="film &amp; video/shorts"/>
    <n v="100"/>
    <n v="71.430000000000007"/>
    <x v="0"/>
    <s v="shorts"/>
    <x v="83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4"/>
    <b v="0"/>
    <n v="21"/>
    <b v="1"/>
    <s v="film &amp; video/shorts"/>
    <n v="126"/>
    <n v="71.709999999999994"/>
    <x v="0"/>
    <s v="shorts"/>
    <x v="84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5"/>
    <b v="0"/>
    <n v="17"/>
    <b v="1"/>
    <s v="film &amp; video/shorts"/>
    <n v="106"/>
    <n v="375.76"/>
    <x v="0"/>
    <s v="shorts"/>
    <x v="8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6"/>
    <b v="0"/>
    <n v="25"/>
    <b v="1"/>
    <s v="film &amp; video/shorts"/>
    <n v="105"/>
    <n v="104.6"/>
    <x v="0"/>
    <s v="shorts"/>
    <x v="86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7"/>
    <b v="0"/>
    <n v="60"/>
    <b v="1"/>
    <s v="film &amp; video/shorts"/>
    <n v="103"/>
    <n v="60"/>
    <x v="0"/>
    <s v="shorts"/>
    <x v="87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8"/>
    <b v="0"/>
    <n v="56"/>
    <b v="1"/>
    <s v="film &amp; video/shorts"/>
    <n v="115"/>
    <n v="123.29"/>
    <x v="0"/>
    <s v="shorts"/>
    <x v="88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89"/>
    <b v="0"/>
    <n v="16"/>
    <b v="1"/>
    <s v="film &amp; video/shorts"/>
    <n v="100"/>
    <n v="31.38"/>
    <x v="0"/>
    <s v="shorts"/>
    <x v="8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0"/>
    <b v="0"/>
    <n v="46"/>
    <b v="1"/>
    <s v="film &amp; video/shorts"/>
    <n v="120"/>
    <n v="78.260000000000005"/>
    <x v="0"/>
    <s v="shorts"/>
    <x v="90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1"/>
    <b v="0"/>
    <n v="43"/>
    <b v="1"/>
    <s v="film &amp; video/shorts"/>
    <n v="105"/>
    <n v="122.33"/>
    <x v="0"/>
    <s v="shorts"/>
    <x v="91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2"/>
    <b v="0"/>
    <n v="15"/>
    <b v="1"/>
    <s v="film &amp; video/shorts"/>
    <n v="111"/>
    <n v="73.73"/>
    <x v="0"/>
    <s v="shorts"/>
    <x v="92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3"/>
    <b v="0"/>
    <n v="12"/>
    <b v="1"/>
    <s v="film &amp; video/shorts"/>
    <n v="104"/>
    <n v="21.67"/>
    <x v="0"/>
    <s v="shorts"/>
    <x v="93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4"/>
    <b v="0"/>
    <n v="21"/>
    <b v="1"/>
    <s v="film &amp; video/shorts"/>
    <n v="131"/>
    <n v="21.9"/>
    <x v="0"/>
    <s v="shorts"/>
    <x v="94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5"/>
    <b v="0"/>
    <n v="34"/>
    <b v="1"/>
    <s v="film &amp; video/shorts"/>
    <n v="115"/>
    <n v="50.59"/>
    <x v="0"/>
    <s v="shorts"/>
    <x v="95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6"/>
    <b v="0"/>
    <n v="8"/>
    <b v="1"/>
    <s v="film &amp; video/shorts"/>
    <n v="106"/>
    <n v="53.13"/>
    <x v="0"/>
    <s v="shorts"/>
    <x v="96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7"/>
    <b v="0"/>
    <n v="60"/>
    <b v="1"/>
    <s v="film &amp; video/shorts"/>
    <n v="106"/>
    <n v="56.67"/>
    <x v="0"/>
    <s v="shorts"/>
    <x v="97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8"/>
    <b v="0"/>
    <n v="39"/>
    <b v="1"/>
    <s v="film &amp; video/shorts"/>
    <n v="106"/>
    <n v="40.78"/>
    <x v="0"/>
    <s v="shorts"/>
    <x v="98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99"/>
    <b v="0"/>
    <n v="26"/>
    <b v="1"/>
    <s v="film &amp; video/shorts"/>
    <n v="100"/>
    <n v="192.31"/>
    <x v="0"/>
    <s v="shorts"/>
    <x v="99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0"/>
    <b v="0"/>
    <n v="35"/>
    <b v="1"/>
    <s v="film &amp; video/shorts"/>
    <n v="100"/>
    <n v="100"/>
    <x v="0"/>
    <s v="shorts"/>
    <x v="10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1"/>
    <b v="0"/>
    <n v="65"/>
    <b v="1"/>
    <s v="film &amp; video/shorts"/>
    <n v="128"/>
    <n v="117.92"/>
    <x v="0"/>
    <s v="shorts"/>
    <x v="101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2"/>
    <b v="0"/>
    <n v="49"/>
    <b v="1"/>
    <s v="film &amp; video/shorts"/>
    <n v="105"/>
    <n v="27.9"/>
    <x v="0"/>
    <s v="shorts"/>
    <x v="102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3"/>
    <b v="0"/>
    <n v="10"/>
    <b v="1"/>
    <s v="film &amp; video/shorts"/>
    <n v="120"/>
    <n v="60"/>
    <x v="0"/>
    <s v="shorts"/>
    <x v="103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4"/>
    <b v="0"/>
    <n v="60"/>
    <b v="1"/>
    <s v="film &amp; video/shorts"/>
    <n v="107"/>
    <n v="39.380000000000003"/>
    <x v="0"/>
    <s v="shorts"/>
    <x v="104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5"/>
    <b v="0"/>
    <n v="27"/>
    <b v="1"/>
    <s v="film &amp; video/shorts"/>
    <n v="101"/>
    <n v="186.11"/>
    <x v="0"/>
    <s v="shorts"/>
    <x v="105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6"/>
    <b v="0"/>
    <n v="69"/>
    <b v="1"/>
    <s v="film &amp; video/shorts"/>
    <n v="102"/>
    <n v="111.38"/>
    <x v="0"/>
    <s v="shorts"/>
    <x v="106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7"/>
    <b v="0"/>
    <n v="47"/>
    <b v="1"/>
    <s v="film &amp; video/shorts"/>
    <n v="247"/>
    <n v="78.72"/>
    <x v="0"/>
    <s v="shorts"/>
    <x v="107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8"/>
    <b v="0"/>
    <n v="47"/>
    <b v="1"/>
    <s v="film &amp; video/shorts"/>
    <n v="220"/>
    <n v="46.7"/>
    <x v="0"/>
    <s v="shorts"/>
    <x v="108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09"/>
    <b v="0"/>
    <n v="26"/>
    <b v="1"/>
    <s v="film &amp; video/shorts"/>
    <n v="131"/>
    <n v="65.38"/>
    <x v="0"/>
    <s v="shorts"/>
    <x v="10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0"/>
    <b v="0"/>
    <n v="53"/>
    <b v="1"/>
    <s v="film &amp; video/shorts"/>
    <n v="155"/>
    <n v="102.08"/>
    <x v="0"/>
    <s v="shorts"/>
    <x v="110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1"/>
    <b v="0"/>
    <n v="81"/>
    <b v="1"/>
    <s v="film &amp; video/shorts"/>
    <n v="104"/>
    <n v="64.2"/>
    <x v="0"/>
    <s v="shorts"/>
    <x v="111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2"/>
    <b v="0"/>
    <n v="78"/>
    <b v="1"/>
    <s v="film &amp; video/shorts"/>
    <n v="141"/>
    <n v="90.38"/>
    <x v="0"/>
    <s v="shorts"/>
    <x v="112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3"/>
    <b v="0"/>
    <n v="35"/>
    <b v="1"/>
    <s v="film &amp; video/shorts"/>
    <n v="103"/>
    <n v="88.57"/>
    <x v="0"/>
    <s v="shorts"/>
    <x v="113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4"/>
    <b v="0"/>
    <n v="22"/>
    <b v="1"/>
    <s v="film &amp; video/shorts"/>
    <n v="140"/>
    <n v="28.73"/>
    <x v="0"/>
    <s v="shorts"/>
    <x v="11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5"/>
    <b v="0"/>
    <n v="57"/>
    <b v="1"/>
    <s v="film &amp; video/shorts"/>
    <n v="114"/>
    <n v="69.790000000000006"/>
    <x v="0"/>
    <s v="shorts"/>
    <x v="11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6"/>
    <b v="0"/>
    <n v="27"/>
    <b v="1"/>
    <s v="film &amp; video/shorts"/>
    <n v="100"/>
    <n v="167.49"/>
    <x v="0"/>
    <s v="shorts"/>
    <x v="116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7"/>
    <b v="0"/>
    <n v="39"/>
    <b v="1"/>
    <s v="film &amp; video/shorts"/>
    <n v="113"/>
    <n v="144.91"/>
    <x v="0"/>
    <s v="shorts"/>
    <x v="117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8"/>
    <b v="0"/>
    <n v="37"/>
    <b v="1"/>
    <s v="film &amp; video/shorts"/>
    <n v="105"/>
    <n v="91.84"/>
    <x v="0"/>
    <s v="shorts"/>
    <x v="118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19"/>
    <b v="0"/>
    <n v="1"/>
    <b v="0"/>
    <s v="film &amp; video/science fiction"/>
    <n v="0"/>
    <n v="10"/>
    <x v="0"/>
    <s v="science fiction"/>
    <x v="119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0"/>
    <b v="0"/>
    <n v="1"/>
    <b v="0"/>
    <s v="film &amp; video/science fiction"/>
    <n v="0"/>
    <n v="1"/>
    <x v="0"/>
    <s v="science fiction"/>
    <x v="12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1"/>
    <b v="0"/>
    <n v="0"/>
    <b v="0"/>
    <s v="film &amp; video/science fiction"/>
    <n v="0"/>
    <n v="0"/>
    <x v="0"/>
    <s v="science fiction"/>
    <x v="121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2"/>
    <b v="0"/>
    <n v="6"/>
    <b v="0"/>
    <s v="film &amp; video/science fiction"/>
    <n v="0"/>
    <n v="25.17"/>
    <x v="0"/>
    <s v="science fiction"/>
    <x v="122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3"/>
    <b v="0"/>
    <n v="0"/>
    <b v="0"/>
    <s v="film &amp; video/science fiction"/>
    <n v="0"/>
    <n v="0"/>
    <x v="0"/>
    <s v="science fiction"/>
    <x v="123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4"/>
    <b v="0"/>
    <n v="6"/>
    <b v="0"/>
    <s v="film &amp; video/science fiction"/>
    <n v="14"/>
    <n v="11.67"/>
    <x v="0"/>
    <s v="science fiction"/>
    <x v="124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5"/>
    <b v="0"/>
    <n v="13"/>
    <b v="0"/>
    <s v="film &amp; video/science fiction"/>
    <n v="6"/>
    <n v="106.69"/>
    <x v="0"/>
    <s v="science fiction"/>
    <x v="125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6"/>
    <b v="0"/>
    <n v="4"/>
    <b v="0"/>
    <s v="film &amp; video/science fiction"/>
    <n v="2"/>
    <n v="47.5"/>
    <x v="0"/>
    <s v="science fiction"/>
    <x v="126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7"/>
    <b v="0"/>
    <n v="6"/>
    <b v="0"/>
    <s v="film &amp; video/science fiction"/>
    <n v="2"/>
    <n v="311.17"/>
    <x v="0"/>
    <s v="science fiction"/>
    <x v="127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8"/>
    <b v="0"/>
    <n v="0"/>
    <b v="0"/>
    <s v="film &amp; video/science fiction"/>
    <n v="0"/>
    <n v="0"/>
    <x v="0"/>
    <s v="science fiction"/>
    <x v="128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29"/>
    <b v="0"/>
    <n v="0"/>
    <b v="0"/>
    <s v="film &amp; video/science fiction"/>
    <n v="0"/>
    <n v="0"/>
    <x v="0"/>
    <s v="science fiction"/>
    <x v="129"/>
    <d v="2014-06-16T20:16:00"/>
    <x v="3"/>
  </r>
  <r>
    <n v="131"/>
    <s v="I (Canceled)"/>
    <s v="I"/>
    <n v="1200"/>
    <n v="0"/>
    <x v="1"/>
    <s v="US"/>
    <s v="USD"/>
    <n v="1467763200"/>
    <x v="130"/>
    <b v="0"/>
    <n v="0"/>
    <b v="0"/>
    <s v="film &amp; video/science fiction"/>
    <n v="0"/>
    <n v="0"/>
    <x v="0"/>
    <s v="science fiction"/>
    <x v="130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1"/>
    <b v="0"/>
    <n v="81"/>
    <b v="0"/>
    <s v="film &amp; video/science fiction"/>
    <n v="10"/>
    <n v="94.51"/>
    <x v="0"/>
    <s v="science fiction"/>
    <x v="131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2"/>
    <b v="0"/>
    <n v="0"/>
    <b v="0"/>
    <s v="film &amp; video/science fiction"/>
    <n v="0"/>
    <n v="0"/>
    <x v="0"/>
    <s v="science fiction"/>
    <x v="132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3"/>
    <b v="0"/>
    <n v="0"/>
    <b v="0"/>
    <s v="film &amp; video/science fiction"/>
    <n v="0"/>
    <n v="0"/>
    <x v="0"/>
    <s v="science fiction"/>
    <x v="133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4"/>
    <b v="0"/>
    <n v="5"/>
    <b v="0"/>
    <s v="film &amp; video/science fiction"/>
    <n v="13"/>
    <n v="80.599999999999994"/>
    <x v="0"/>
    <s v="science fiction"/>
    <x v="134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5"/>
    <b v="0"/>
    <n v="0"/>
    <b v="0"/>
    <s v="film &amp; video/science fiction"/>
    <n v="0"/>
    <n v="0"/>
    <x v="0"/>
    <s v="science fiction"/>
    <x v="135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6"/>
    <b v="0"/>
    <n v="0"/>
    <b v="0"/>
    <s v="film &amp; video/science fiction"/>
    <n v="0"/>
    <n v="0"/>
    <x v="0"/>
    <s v="science fiction"/>
    <x v="13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7"/>
    <b v="0"/>
    <n v="58"/>
    <b v="0"/>
    <s v="film &amp; video/science fiction"/>
    <n v="3"/>
    <n v="81.239999999999995"/>
    <x v="0"/>
    <s v="science fiction"/>
    <x v="13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8"/>
    <b v="0"/>
    <n v="1"/>
    <b v="0"/>
    <s v="film &amp; video/science fiction"/>
    <n v="100"/>
    <n v="500"/>
    <x v="0"/>
    <s v="science fiction"/>
    <x v="138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39"/>
    <b v="0"/>
    <n v="0"/>
    <b v="0"/>
    <s v="film &amp; video/science fiction"/>
    <n v="0"/>
    <n v="0"/>
    <x v="0"/>
    <s v="science fiction"/>
    <x v="139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0"/>
    <b v="0"/>
    <n v="28"/>
    <b v="0"/>
    <s v="film &amp; video/science fiction"/>
    <n v="11"/>
    <n v="46.18"/>
    <x v="0"/>
    <s v="science fiction"/>
    <x v="140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1"/>
    <b v="0"/>
    <n v="1"/>
    <b v="0"/>
    <s v="film &amp; video/science fiction"/>
    <n v="0"/>
    <n v="10"/>
    <x v="0"/>
    <s v="science fiction"/>
    <x v="141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2"/>
    <b v="0"/>
    <n v="0"/>
    <b v="0"/>
    <s v="film &amp; video/science fiction"/>
    <n v="0"/>
    <n v="0"/>
    <x v="0"/>
    <s v="science fiction"/>
    <x v="14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3"/>
    <b v="0"/>
    <n v="37"/>
    <b v="0"/>
    <s v="film &amp; video/science fiction"/>
    <n v="28"/>
    <n v="55.95"/>
    <x v="0"/>
    <s v="science fiction"/>
    <x v="143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4"/>
    <b v="0"/>
    <n v="9"/>
    <b v="0"/>
    <s v="film &amp; video/science fiction"/>
    <n v="8"/>
    <n v="37.56"/>
    <x v="0"/>
    <s v="science fiction"/>
    <x v="14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5"/>
    <b v="0"/>
    <n v="3"/>
    <b v="0"/>
    <s v="film &amp; video/science fiction"/>
    <n v="1"/>
    <n v="38.33"/>
    <x v="0"/>
    <s v="science fiction"/>
    <x v="145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6"/>
    <b v="0"/>
    <n v="0"/>
    <b v="0"/>
    <s v="film &amp; video/science fiction"/>
    <n v="0"/>
    <n v="0"/>
    <x v="0"/>
    <s v="science fiction"/>
    <x v="146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7"/>
    <b v="0"/>
    <n v="2"/>
    <b v="0"/>
    <s v="film &amp; video/science fiction"/>
    <n v="0"/>
    <n v="20"/>
    <x v="0"/>
    <s v="science fiction"/>
    <x v="147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8"/>
    <b v="0"/>
    <n v="6"/>
    <b v="0"/>
    <s v="film &amp; video/science fiction"/>
    <n v="1"/>
    <n v="15.33"/>
    <x v="0"/>
    <s v="science fiction"/>
    <x v="148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49"/>
    <b v="0"/>
    <n v="67"/>
    <b v="0"/>
    <s v="film &amp; video/science fiction"/>
    <n v="23"/>
    <n v="449.43"/>
    <x v="0"/>
    <s v="science fiction"/>
    <x v="14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0"/>
    <b v="0"/>
    <n v="5"/>
    <b v="0"/>
    <s v="film &amp; video/science fiction"/>
    <n v="0"/>
    <n v="28"/>
    <x v="0"/>
    <s v="science fiction"/>
    <x v="15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1"/>
    <b v="0"/>
    <n v="2"/>
    <b v="0"/>
    <s v="film &amp; video/science fiction"/>
    <n v="0"/>
    <n v="15"/>
    <x v="0"/>
    <s v="science fiction"/>
    <x v="151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2"/>
    <b v="0"/>
    <n v="10"/>
    <b v="0"/>
    <s v="film &amp; video/science fiction"/>
    <n v="1"/>
    <n v="35.9"/>
    <x v="0"/>
    <s v="science fiction"/>
    <x v="152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3"/>
    <b v="0"/>
    <n v="3"/>
    <b v="0"/>
    <s v="film &amp; video/science fiction"/>
    <n v="3"/>
    <n v="13.33"/>
    <x v="0"/>
    <s v="science fiction"/>
    <x v="153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4"/>
    <b v="0"/>
    <n v="4"/>
    <b v="0"/>
    <s v="film &amp; video/science fiction"/>
    <n v="0"/>
    <n v="20.25"/>
    <x v="0"/>
    <s v="science fiction"/>
    <x v="15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5"/>
    <b v="0"/>
    <n v="15"/>
    <b v="0"/>
    <s v="film &amp; video/science fiction"/>
    <n v="5"/>
    <n v="119"/>
    <x v="0"/>
    <s v="science fiction"/>
    <x v="155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6"/>
    <b v="0"/>
    <n v="2"/>
    <b v="0"/>
    <s v="film &amp; video/science fiction"/>
    <n v="0"/>
    <n v="4"/>
    <x v="0"/>
    <s v="science fiction"/>
    <x v="156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7"/>
    <b v="0"/>
    <n v="0"/>
    <b v="0"/>
    <s v="film &amp; video/science fiction"/>
    <n v="0"/>
    <n v="0"/>
    <x v="0"/>
    <s v="science fiction"/>
    <x v="157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8"/>
    <b v="0"/>
    <n v="1"/>
    <b v="0"/>
    <s v="film &amp; video/science fiction"/>
    <n v="0"/>
    <n v="10"/>
    <x v="0"/>
    <s v="science fiction"/>
    <x v="158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59"/>
    <b v="0"/>
    <n v="0"/>
    <b v="0"/>
    <s v="film &amp; video/drama"/>
    <n v="0"/>
    <n v="0"/>
    <x v="0"/>
    <s v="drama"/>
    <x v="159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0"/>
    <b v="0"/>
    <n v="1"/>
    <b v="0"/>
    <s v="film &amp; video/drama"/>
    <n v="0"/>
    <n v="5"/>
    <x v="0"/>
    <s v="drama"/>
    <x v="160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1"/>
    <b v="0"/>
    <n v="10"/>
    <b v="0"/>
    <s v="film &amp; video/drama"/>
    <n v="16"/>
    <n v="43.5"/>
    <x v="0"/>
    <s v="drama"/>
    <x v="161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2"/>
    <b v="0"/>
    <n v="0"/>
    <b v="0"/>
    <s v="film &amp; video/drama"/>
    <n v="0"/>
    <n v="0"/>
    <x v="0"/>
    <s v="drama"/>
    <x v="162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3"/>
    <b v="0"/>
    <n v="7"/>
    <b v="0"/>
    <s v="film &amp; video/drama"/>
    <n v="1"/>
    <n v="91.43"/>
    <x v="0"/>
    <s v="drama"/>
    <x v="163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4"/>
    <b v="0"/>
    <n v="0"/>
    <b v="0"/>
    <s v="film &amp; video/drama"/>
    <n v="0"/>
    <n v="0"/>
    <x v="0"/>
    <s v="drama"/>
    <x v="16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5"/>
    <b v="0"/>
    <n v="1"/>
    <b v="0"/>
    <s v="film &amp; video/drama"/>
    <n v="60"/>
    <n v="3000"/>
    <x v="0"/>
    <s v="drama"/>
    <x v="165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6"/>
    <b v="0"/>
    <n v="2"/>
    <b v="0"/>
    <s v="film &amp; video/drama"/>
    <n v="0"/>
    <n v="5.5"/>
    <x v="0"/>
    <s v="drama"/>
    <x v="166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7"/>
    <b v="0"/>
    <n v="3"/>
    <b v="0"/>
    <s v="film &amp; video/drama"/>
    <n v="4"/>
    <n v="108.33"/>
    <x v="0"/>
    <s v="drama"/>
    <x v="167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8"/>
    <b v="0"/>
    <n v="10"/>
    <b v="0"/>
    <s v="film &amp; video/drama"/>
    <n v="22"/>
    <n v="56"/>
    <x v="0"/>
    <s v="drama"/>
    <x v="168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69"/>
    <b v="0"/>
    <n v="10"/>
    <b v="0"/>
    <s v="film &amp; video/drama"/>
    <n v="3"/>
    <n v="32.5"/>
    <x v="0"/>
    <s v="drama"/>
    <x v="169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0"/>
    <b v="0"/>
    <n v="1"/>
    <b v="0"/>
    <s v="film &amp; video/drama"/>
    <n v="0"/>
    <n v="1"/>
    <x v="0"/>
    <s v="drama"/>
    <x v="170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1"/>
    <b v="0"/>
    <n v="0"/>
    <b v="0"/>
    <s v="film &amp; video/drama"/>
    <n v="0"/>
    <n v="0"/>
    <x v="0"/>
    <s v="drama"/>
    <x v="171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2"/>
    <b v="0"/>
    <n v="0"/>
    <b v="0"/>
    <s v="film &amp; video/drama"/>
    <n v="0"/>
    <n v="0"/>
    <x v="0"/>
    <s v="drama"/>
    <x v="172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3"/>
    <b v="0"/>
    <n v="0"/>
    <b v="0"/>
    <s v="film &amp; video/drama"/>
    <n v="0"/>
    <n v="0"/>
    <x v="0"/>
    <s v="drama"/>
    <x v="17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4"/>
    <b v="0"/>
    <n v="26"/>
    <b v="0"/>
    <s v="film &amp; video/drama"/>
    <n v="6"/>
    <n v="49.88"/>
    <x v="0"/>
    <s v="drama"/>
    <x v="174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5"/>
    <b v="0"/>
    <n v="0"/>
    <b v="0"/>
    <s v="film &amp; video/drama"/>
    <n v="0"/>
    <n v="0"/>
    <x v="0"/>
    <s v="drama"/>
    <x v="17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6"/>
    <b v="0"/>
    <n v="7"/>
    <b v="0"/>
    <s v="film &amp; video/drama"/>
    <n v="40"/>
    <n v="25.71"/>
    <x v="0"/>
    <s v="drama"/>
    <x v="17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7"/>
    <b v="0"/>
    <n v="0"/>
    <b v="0"/>
    <s v="film &amp; video/drama"/>
    <n v="0"/>
    <n v="0"/>
    <x v="0"/>
    <s v="drama"/>
    <x v="17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8"/>
    <b v="0"/>
    <n v="2"/>
    <b v="0"/>
    <s v="film &amp; video/drama"/>
    <n v="20"/>
    <n v="100"/>
    <x v="0"/>
    <s v="drama"/>
    <x v="178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79"/>
    <b v="0"/>
    <n v="13"/>
    <b v="0"/>
    <s v="film &amp; video/drama"/>
    <n v="33"/>
    <n v="30.85"/>
    <x v="0"/>
    <s v="drama"/>
    <x v="179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0"/>
    <b v="0"/>
    <n v="4"/>
    <b v="0"/>
    <s v="film &amp; video/drama"/>
    <n v="21"/>
    <n v="180.5"/>
    <x v="0"/>
    <s v="drama"/>
    <x v="18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1"/>
    <b v="0"/>
    <n v="0"/>
    <b v="0"/>
    <s v="film &amp; video/drama"/>
    <n v="0"/>
    <n v="0"/>
    <x v="0"/>
    <s v="drama"/>
    <x v="181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2"/>
    <b v="0"/>
    <n v="12"/>
    <b v="0"/>
    <s v="film &amp; video/drama"/>
    <n v="36"/>
    <n v="373.5"/>
    <x v="0"/>
    <s v="drama"/>
    <x v="182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3"/>
    <b v="0"/>
    <n v="2"/>
    <b v="0"/>
    <s v="film &amp; video/drama"/>
    <n v="3"/>
    <n v="25.5"/>
    <x v="0"/>
    <s v="drama"/>
    <x v="183"/>
    <d v="2014-09-01T03:59:00"/>
    <x v="3"/>
  </r>
  <r>
    <n v="185"/>
    <s v="BLANK Short Movie"/>
    <s v="Love has no boundaries!"/>
    <n v="40000"/>
    <n v="2200"/>
    <x v="2"/>
    <s v="NO"/>
    <s v="NOK"/>
    <n v="1471557139"/>
    <x v="184"/>
    <b v="0"/>
    <n v="10"/>
    <b v="0"/>
    <s v="film &amp; video/drama"/>
    <n v="6"/>
    <n v="220"/>
    <x v="0"/>
    <s v="drama"/>
    <x v="184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5"/>
    <b v="0"/>
    <n v="0"/>
    <b v="0"/>
    <s v="film &amp; video/drama"/>
    <n v="0"/>
    <n v="0"/>
    <x v="0"/>
    <s v="drama"/>
    <x v="185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6"/>
    <b v="0"/>
    <n v="5"/>
    <b v="0"/>
    <s v="film &amp; video/drama"/>
    <n v="16"/>
    <n v="160"/>
    <x v="0"/>
    <s v="drama"/>
    <x v="18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7"/>
    <b v="0"/>
    <n v="0"/>
    <b v="0"/>
    <s v="film &amp; video/drama"/>
    <n v="0"/>
    <n v="0"/>
    <x v="0"/>
    <s v="drama"/>
    <x v="187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8"/>
    <b v="0"/>
    <n v="5"/>
    <b v="0"/>
    <s v="film &amp; video/drama"/>
    <n v="0"/>
    <n v="69"/>
    <x v="0"/>
    <s v="drama"/>
    <x v="188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89"/>
    <b v="0"/>
    <n v="1"/>
    <b v="0"/>
    <s v="film &amp; video/drama"/>
    <n v="0"/>
    <n v="50"/>
    <x v="0"/>
    <s v="drama"/>
    <x v="189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0"/>
    <b v="0"/>
    <n v="3"/>
    <b v="0"/>
    <s v="film &amp; video/drama"/>
    <n v="5"/>
    <n v="83.33"/>
    <x v="0"/>
    <s v="drama"/>
    <x v="19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1"/>
    <b v="0"/>
    <n v="3"/>
    <b v="0"/>
    <s v="film &amp; video/drama"/>
    <n v="0"/>
    <n v="5.67"/>
    <x v="0"/>
    <s v="drama"/>
    <x v="191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2"/>
    <b v="0"/>
    <n v="0"/>
    <b v="0"/>
    <s v="film &amp; video/drama"/>
    <n v="0"/>
    <n v="0"/>
    <x v="0"/>
    <s v="drama"/>
    <x v="192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3"/>
    <b v="0"/>
    <n v="3"/>
    <b v="0"/>
    <s v="film &amp; video/drama"/>
    <n v="0"/>
    <n v="1"/>
    <x v="0"/>
    <s v="drama"/>
    <x v="193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4"/>
    <b v="0"/>
    <n v="0"/>
    <b v="0"/>
    <s v="film &amp; video/drama"/>
    <n v="0"/>
    <n v="0"/>
    <x v="0"/>
    <s v="drama"/>
    <x v="194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5"/>
    <b v="0"/>
    <n v="19"/>
    <b v="0"/>
    <s v="film &amp; video/drama"/>
    <n v="42"/>
    <n v="77.11"/>
    <x v="0"/>
    <s v="drama"/>
    <x v="195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6"/>
    <b v="0"/>
    <n v="8"/>
    <b v="0"/>
    <s v="film &amp; video/drama"/>
    <n v="10"/>
    <n v="32.75"/>
    <x v="0"/>
    <s v="drama"/>
    <x v="196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7"/>
    <b v="0"/>
    <n v="6"/>
    <b v="0"/>
    <s v="film &amp; video/drama"/>
    <n v="1"/>
    <n v="46.5"/>
    <x v="0"/>
    <s v="drama"/>
    <x v="197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8"/>
    <b v="0"/>
    <n v="0"/>
    <b v="0"/>
    <s v="film &amp; video/drama"/>
    <n v="0"/>
    <n v="0"/>
    <x v="0"/>
    <s v="drama"/>
    <x v="198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199"/>
    <b v="0"/>
    <n v="18"/>
    <b v="0"/>
    <s v="film &amp; video/drama"/>
    <n v="26"/>
    <n v="87.31"/>
    <x v="0"/>
    <s v="drama"/>
    <x v="199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0"/>
    <b v="0"/>
    <n v="7"/>
    <b v="0"/>
    <s v="film &amp; video/drama"/>
    <n v="58"/>
    <n v="54.29"/>
    <x v="0"/>
    <s v="drama"/>
    <x v="200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1"/>
    <b v="0"/>
    <n v="0"/>
    <b v="0"/>
    <s v="film &amp; video/drama"/>
    <n v="0"/>
    <n v="0"/>
    <x v="0"/>
    <s v="drama"/>
    <x v="20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2"/>
    <b v="0"/>
    <n v="8"/>
    <b v="0"/>
    <s v="film &amp; video/drama"/>
    <n v="30"/>
    <n v="93.25"/>
    <x v="0"/>
    <s v="drama"/>
    <x v="202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3"/>
    <b v="0"/>
    <n v="1293"/>
    <b v="0"/>
    <s v="film &amp; video/drama"/>
    <n v="51"/>
    <n v="117.68"/>
    <x v="0"/>
    <s v="drama"/>
    <x v="2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4"/>
    <b v="0"/>
    <n v="17"/>
    <b v="0"/>
    <s v="film &amp; video/drama"/>
    <n v="16"/>
    <n v="76.47"/>
    <x v="0"/>
    <s v="drama"/>
    <x v="204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5"/>
    <b v="0"/>
    <n v="0"/>
    <b v="0"/>
    <s v="film &amp; video/drama"/>
    <n v="0"/>
    <n v="0"/>
    <x v="0"/>
    <s v="drama"/>
    <x v="205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6"/>
    <b v="0"/>
    <n v="13"/>
    <b v="0"/>
    <s v="film &amp; video/drama"/>
    <n v="15"/>
    <n v="163.85"/>
    <x v="0"/>
    <s v="drama"/>
    <x v="206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7"/>
    <b v="0"/>
    <n v="0"/>
    <b v="0"/>
    <s v="film &amp; video/drama"/>
    <n v="0"/>
    <n v="0"/>
    <x v="0"/>
    <s v="drama"/>
    <x v="20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8"/>
    <b v="0"/>
    <n v="0"/>
    <b v="0"/>
    <s v="film &amp; video/drama"/>
    <n v="0"/>
    <n v="0"/>
    <x v="0"/>
    <s v="drama"/>
    <x v="208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09"/>
    <b v="0"/>
    <n v="33"/>
    <b v="0"/>
    <s v="film &amp; video/drama"/>
    <n v="25"/>
    <n v="91.82"/>
    <x v="0"/>
    <s v="drama"/>
    <x v="209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0"/>
    <b v="0"/>
    <n v="12"/>
    <b v="0"/>
    <s v="film &amp; video/drama"/>
    <n v="45"/>
    <n v="185.83"/>
    <x v="0"/>
    <s v="drama"/>
    <x v="210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1"/>
    <b v="0"/>
    <n v="1"/>
    <b v="0"/>
    <s v="film &amp; video/drama"/>
    <n v="0"/>
    <n v="1"/>
    <x v="0"/>
    <s v="drama"/>
    <x v="211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2"/>
    <b v="0"/>
    <n v="1"/>
    <b v="0"/>
    <s v="film &amp; video/drama"/>
    <n v="0"/>
    <n v="20"/>
    <x v="0"/>
    <s v="drama"/>
    <x v="21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3"/>
    <b v="0"/>
    <n v="1"/>
    <b v="0"/>
    <s v="film &amp; video/drama"/>
    <n v="0"/>
    <n v="1"/>
    <x v="0"/>
    <s v="drama"/>
    <x v="21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4"/>
    <b v="0"/>
    <n v="1"/>
    <b v="0"/>
    <s v="film &amp; video/drama"/>
    <n v="0"/>
    <n v="10"/>
    <x v="0"/>
    <s v="drama"/>
    <x v="214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5"/>
    <b v="0"/>
    <n v="84"/>
    <b v="0"/>
    <s v="film &amp; video/drama"/>
    <n v="56"/>
    <n v="331.54"/>
    <x v="0"/>
    <s v="drama"/>
    <x v="215"/>
    <d v="2015-04-22T22:00:37"/>
    <x v="0"/>
  </r>
  <r>
    <n v="217"/>
    <s v="Bitch"/>
    <s v="A roadmovie by paw"/>
    <n v="100000"/>
    <n v="11943"/>
    <x v="2"/>
    <s v="SE"/>
    <s v="SEK"/>
    <n v="1419780149"/>
    <x v="216"/>
    <b v="0"/>
    <n v="38"/>
    <b v="0"/>
    <s v="film &amp; video/drama"/>
    <n v="12"/>
    <n v="314.29000000000002"/>
    <x v="0"/>
    <s v="drama"/>
    <x v="216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7"/>
    <b v="0"/>
    <n v="1"/>
    <b v="0"/>
    <s v="film &amp; video/drama"/>
    <n v="2"/>
    <n v="100"/>
    <x v="0"/>
    <s v="drama"/>
    <x v="217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8"/>
    <b v="0"/>
    <n v="76"/>
    <b v="0"/>
    <s v="film &amp; video/drama"/>
    <n v="18"/>
    <n v="115.99"/>
    <x v="0"/>
    <s v="drama"/>
    <x v="218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19"/>
    <b v="0"/>
    <n v="3"/>
    <b v="0"/>
    <s v="film &amp; video/drama"/>
    <n v="1"/>
    <n v="120"/>
    <x v="0"/>
    <s v="drama"/>
    <x v="219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0"/>
    <b v="0"/>
    <n v="0"/>
    <b v="0"/>
    <s v="film &amp; video/drama"/>
    <n v="0"/>
    <n v="0"/>
    <x v="0"/>
    <s v="drama"/>
    <x v="22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1"/>
    <b v="0"/>
    <n v="2"/>
    <b v="0"/>
    <s v="film &amp; video/drama"/>
    <n v="13"/>
    <n v="65"/>
    <x v="0"/>
    <s v="drama"/>
    <x v="22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2"/>
    <b v="0"/>
    <n v="0"/>
    <b v="0"/>
    <s v="film &amp; video/drama"/>
    <n v="0"/>
    <n v="0"/>
    <x v="0"/>
    <s v="drama"/>
    <x v="222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3"/>
    <b v="0"/>
    <n v="0"/>
    <b v="0"/>
    <s v="film &amp; video/drama"/>
    <n v="0"/>
    <n v="0"/>
    <x v="0"/>
    <s v="drama"/>
    <x v="22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4"/>
    <b v="0"/>
    <n v="0"/>
    <b v="0"/>
    <s v="film &amp; video/drama"/>
    <n v="0"/>
    <n v="0"/>
    <x v="0"/>
    <s v="drama"/>
    <x v="22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5"/>
    <b v="0"/>
    <n v="2"/>
    <b v="0"/>
    <s v="film &amp; video/drama"/>
    <n v="1"/>
    <n v="125"/>
    <x v="0"/>
    <s v="drama"/>
    <x v="225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6"/>
    <b v="0"/>
    <n v="0"/>
    <b v="0"/>
    <s v="film &amp; video/drama"/>
    <n v="0"/>
    <n v="0"/>
    <x v="0"/>
    <s v="drama"/>
    <x v="22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7"/>
    <b v="0"/>
    <n v="0"/>
    <b v="0"/>
    <s v="film &amp; video/drama"/>
    <n v="0"/>
    <n v="0"/>
    <x v="0"/>
    <s v="drama"/>
    <x v="22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8"/>
    <b v="0"/>
    <n v="0"/>
    <b v="0"/>
    <s v="film &amp; video/drama"/>
    <n v="0"/>
    <n v="0"/>
    <x v="0"/>
    <s v="drama"/>
    <x v="228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29"/>
    <b v="0"/>
    <n v="2"/>
    <b v="0"/>
    <s v="film &amp; video/drama"/>
    <n v="0"/>
    <n v="30"/>
    <x v="0"/>
    <s v="drama"/>
    <x v="22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0"/>
    <b v="0"/>
    <n v="0"/>
    <b v="0"/>
    <s v="film &amp; video/drama"/>
    <n v="0"/>
    <n v="0"/>
    <x v="0"/>
    <s v="drama"/>
    <x v="23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1"/>
    <b v="0"/>
    <n v="7"/>
    <b v="0"/>
    <s v="film &amp; video/drama"/>
    <n v="3"/>
    <n v="15.71"/>
    <x v="0"/>
    <s v="drama"/>
    <x v="23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2"/>
    <b v="0"/>
    <n v="0"/>
    <b v="0"/>
    <s v="film &amp; video/drama"/>
    <n v="0"/>
    <n v="0"/>
    <x v="0"/>
    <s v="drama"/>
    <x v="23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3"/>
    <b v="0"/>
    <n v="5"/>
    <b v="0"/>
    <s v="film &amp; video/drama"/>
    <n v="40"/>
    <n v="80.2"/>
    <x v="0"/>
    <s v="drama"/>
    <x v="23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4"/>
    <b v="0"/>
    <n v="0"/>
    <b v="0"/>
    <s v="film &amp; video/drama"/>
    <n v="0"/>
    <n v="0"/>
    <x v="0"/>
    <s v="drama"/>
    <x v="23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5"/>
    <b v="0"/>
    <n v="0"/>
    <b v="0"/>
    <s v="film &amp; video/drama"/>
    <n v="0"/>
    <n v="0"/>
    <x v="0"/>
    <s v="drama"/>
    <x v="235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6"/>
    <b v="0"/>
    <n v="1"/>
    <b v="0"/>
    <s v="film &amp; video/drama"/>
    <n v="0"/>
    <n v="50"/>
    <x v="0"/>
    <s v="drama"/>
    <x v="236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7"/>
    <b v="0"/>
    <n v="0"/>
    <b v="0"/>
    <s v="film &amp; video/drama"/>
    <n v="0"/>
    <n v="0"/>
    <x v="0"/>
    <s v="drama"/>
    <x v="237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8"/>
    <b v="0"/>
    <n v="5"/>
    <b v="0"/>
    <s v="film &amp; video/drama"/>
    <n v="25"/>
    <n v="50"/>
    <x v="0"/>
    <s v="drama"/>
    <x v="23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39"/>
    <b v="1"/>
    <n v="137"/>
    <b v="1"/>
    <s v="film &amp; video/documentary"/>
    <n v="108"/>
    <n v="117.85"/>
    <x v="0"/>
    <s v="documentary"/>
    <x v="239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0"/>
    <b v="1"/>
    <n v="376"/>
    <b v="1"/>
    <s v="film &amp; video/documentary"/>
    <n v="113"/>
    <n v="109.04"/>
    <x v="0"/>
    <s v="documentary"/>
    <x v="240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1"/>
    <b v="1"/>
    <n v="202"/>
    <b v="1"/>
    <s v="film &amp; video/documentary"/>
    <n v="113"/>
    <n v="73.02"/>
    <x v="0"/>
    <s v="documentary"/>
    <x v="241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2"/>
    <b v="1"/>
    <n v="328"/>
    <b v="1"/>
    <s v="film &amp; video/documentary"/>
    <n v="103"/>
    <n v="78.2"/>
    <x v="0"/>
    <s v="documentary"/>
    <x v="242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3"/>
    <b v="1"/>
    <n v="84"/>
    <b v="1"/>
    <s v="film &amp; video/documentary"/>
    <n v="114"/>
    <n v="47.4"/>
    <x v="0"/>
    <s v="documentary"/>
    <x v="243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4"/>
    <b v="1"/>
    <n v="96"/>
    <b v="1"/>
    <s v="film &amp; video/documentary"/>
    <n v="104"/>
    <n v="54.02"/>
    <x v="0"/>
    <s v="documentary"/>
    <x v="244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5"/>
    <b v="1"/>
    <n v="223"/>
    <b v="1"/>
    <s v="film &amp; video/documentary"/>
    <n v="305"/>
    <n v="68.489999999999995"/>
    <x v="0"/>
    <s v="documentary"/>
    <x v="24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6"/>
    <b v="1"/>
    <n v="62"/>
    <b v="1"/>
    <s v="film &amp; video/documentary"/>
    <n v="134"/>
    <n v="108.15"/>
    <x v="0"/>
    <s v="documentary"/>
    <x v="246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7"/>
    <b v="1"/>
    <n v="146"/>
    <b v="1"/>
    <s v="film &amp; video/documentary"/>
    <n v="101"/>
    <n v="589.95000000000005"/>
    <x v="0"/>
    <s v="documentary"/>
    <x v="247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8"/>
    <b v="1"/>
    <n v="235"/>
    <b v="1"/>
    <s v="film &amp; video/documentary"/>
    <n v="113"/>
    <n v="48.05"/>
    <x v="0"/>
    <s v="documentary"/>
    <x v="248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49"/>
    <b v="1"/>
    <n v="437"/>
    <b v="1"/>
    <s v="film &amp; video/documentary"/>
    <n v="106"/>
    <n v="72.48"/>
    <x v="0"/>
    <s v="documentary"/>
    <x v="249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0"/>
    <b v="1"/>
    <n v="77"/>
    <b v="1"/>
    <s v="film &amp; video/documentary"/>
    <n v="126"/>
    <n v="57.08"/>
    <x v="0"/>
    <s v="documentary"/>
    <x v="250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1"/>
    <b v="1"/>
    <n v="108"/>
    <b v="1"/>
    <s v="film &amp; video/documentary"/>
    <n v="185"/>
    <n v="85.44"/>
    <x v="0"/>
    <s v="documentary"/>
    <x v="251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2"/>
    <b v="1"/>
    <n v="7"/>
    <b v="1"/>
    <s v="film &amp; video/documentary"/>
    <n v="101"/>
    <n v="215.86"/>
    <x v="0"/>
    <s v="documentary"/>
    <x v="252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3"/>
    <b v="1"/>
    <n v="314"/>
    <b v="1"/>
    <s v="film &amp; video/documentary"/>
    <n v="117"/>
    <n v="89.39"/>
    <x v="0"/>
    <s v="documentary"/>
    <x v="253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4"/>
    <b v="1"/>
    <n v="188"/>
    <b v="1"/>
    <s v="film &amp; video/documentary"/>
    <n v="107"/>
    <n v="45.42"/>
    <x v="0"/>
    <s v="documentary"/>
    <x v="254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5"/>
    <b v="1"/>
    <n v="275"/>
    <b v="1"/>
    <s v="film &amp; video/documentary"/>
    <n v="139"/>
    <n v="65.760000000000005"/>
    <x v="0"/>
    <s v="documentary"/>
    <x v="255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6"/>
    <b v="1"/>
    <n v="560"/>
    <b v="1"/>
    <s v="film &amp; video/documentary"/>
    <n v="107"/>
    <n v="66.7"/>
    <x v="0"/>
    <s v="documentary"/>
    <x v="256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7"/>
    <b v="1"/>
    <n v="688"/>
    <b v="1"/>
    <s v="film &amp; video/documentary"/>
    <n v="191"/>
    <n v="83.35"/>
    <x v="0"/>
    <s v="documentary"/>
    <x v="257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8"/>
    <b v="1"/>
    <n v="942"/>
    <b v="1"/>
    <s v="film &amp; video/documentary"/>
    <n v="132"/>
    <n v="105.05"/>
    <x v="0"/>
    <s v="documentary"/>
    <x v="258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59"/>
    <b v="1"/>
    <n v="88"/>
    <b v="1"/>
    <s v="film &amp; video/documentary"/>
    <n v="106"/>
    <n v="120.91"/>
    <x v="0"/>
    <s v="documentary"/>
    <x v="25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0"/>
    <b v="1"/>
    <n v="220"/>
    <b v="1"/>
    <s v="film &amp; video/documentary"/>
    <n v="107"/>
    <n v="97.64"/>
    <x v="0"/>
    <s v="documentary"/>
    <x v="260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1"/>
    <b v="1"/>
    <n v="145"/>
    <b v="1"/>
    <s v="film &amp; video/documentary"/>
    <n v="240"/>
    <n v="41.38"/>
    <x v="0"/>
    <s v="documentary"/>
    <x v="261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2"/>
    <b v="1"/>
    <n v="963"/>
    <b v="1"/>
    <s v="film &amp; video/documentary"/>
    <n v="118"/>
    <n v="30.65"/>
    <x v="0"/>
    <s v="documentary"/>
    <x v="262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3"/>
    <b v="1"/>
    <n v="91"/>
    <b v="1"/>
    <s v="film &amp; video/documentary"/>
    <n v="118"/>
    <n v="64.95"/>
    <x v="0"/>
    <s v="documentary"/>
    <x v="26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4"/>
    <b v="1"/>
    <n v="58"/>
    <b v="1"/>
    <s v="film &amp; video/documentary"/>
    <n v="111"/>
    <n v="95.78"/>
    <x v="0"/>
    <s v="documentary"/>
    <x v="264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5"/>
    <b v="1"/>
    <n v="36"/>
    <b v="1"/>
    <s v="film &amp; video/documentary"/>
    <n v="146"/>
    <n v="40.42"/>
    <x v="0"/>
    <s v="documentary"/>
    <x v="265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6"/>
    <b v="1"/>
    <n v="165"/>
    <b v="1"/>
    <s v="film &amp; video/documentary"/>
    <n v="132"/>
    <n v="78.58"/>
    <x v="0"/>
    <s v="documentary"/>
    <x v="266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7"/>
    <b v="1"/>
    <n v="111"/>
    <b v="1"/>
    <s v="film &amp; video/documentary"/>
    <n v="111"/>
    <n v="50.18"/>
    <x v="0"/>
    <s v="documentary"/>
    <x v="267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8"/>
    <b v="1"/>
    <n v="1596"/>
    <b v="1"/>
    <s v="film &amp; video/documentary"/>
    <n v="147"/>
    <n v="92.25"/>
    <x v="0"/>
    <s v="documentary"/>
    <x v="268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69"/>
    <b v="1"/>
    <n v="61"/>
    <b v="1"/>
    <s v="film &amp; video/documentary"/>
    <n v="153"/>
    <n v="57.54"/>
    <x v="0"/>
    <s v="documentary"/>
    <x v="269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0"/>
    <b v="1"/>
    <n v="287"/>
    <b v="1"/>
    <s v="film &amp; video/documentary"/>
    <n v="105"/>
    <n v="109.42"/>
    <x v="0"/>
    <s v="documentary"/>
    <x v="270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1"/>
    <b v="1"/>
    <n v="65"/>
    <b v="1"/>
    <s v="film &amp; video/documentary"/>
    <n v="177"/>
    <n v="81.89"/>
    <x v="0"/>
    <s v="documentary"/>
    <x v="27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2"/>
    <b v="1"/>
    <n v="118"/>
    <b v="1"/>
    <s v="film &amp; video/documentary"/>
    <n v="108"/>
    <n v="45.67"/>
    <x v="0"/>
    <s v="documentary"/>
    <x v="272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3"/>
    <b v="1"/>
    <n v="113"/>
    <b v="1"/>
    <s v="film &amp; video/documentary"/>
    <n v="156"/>
    <n v="55.22"/>
    <x v="0"/>
    <s v="documentary"/>
    <x v="273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4"/>
    <b v="1"/>
    <n v="332"/>
    <b v="1"/>
    <s v="film &amp; video/documentary"/>
    <n v="108"/>
    <n v="65.3"/>
    <x v="0"/>
    <s v="documentary"/>
    <x v="274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5"/>
    <b v="1"/>
    <n v="62"/>
    <b v="1"/>
    <s v="film &amp; video/documentary"/>
    <n v="148"/>
    <n v="95.23"/>
    <x v="0"/>
    <s v="documentary"/>
    <x v="275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6"/>
    <b v="1"/>
    <n v="951"/>
    <b v="1"/>
    <s v="film &amp; video/documentary"/>
    <n v="110"/>
    <n v="75.44"/>
    <x v="0"/>
    <s v="documentary"/>
    <x v="276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7"/>
    <b v="1"/>
    <n v="415"/>
    <b v="1"/>
    <s v="film &amp; video/documentary"/>
    <n v="150"/>
    <n v="97.82"/>
    <x v="0"/>
    <s v="documentary"/>
    <x v="277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8"/>
    <b v="1"/>
    <n v="305"/>
    <b v="1"/>
    <s v="film &amp; video/documentary"/>
    <n v="157"/>
    <n v="87.69"/>
    <x v="0"/>
    <s v="documentary"/>
    <x v="278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79"/>
    <b v="1"/>
    <n v="2139"/>
    <b v="1"/>
    <s v="film &amp; video/documentary"/>
    <n v="156"/>
    <n v="54.75"/>
    <x v="0"/>
    <s v="documentary"/>
    <x v="279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0"/>
    <b v="1"/>
    <n v="79"/>
    <b v="1"/>
    <s v="film &amp; video/documentary"/>
    <n v="121"/>
    <n v="83.95"/>
    <x v="0"/>
    <s v="documentary"/>
    <x v="280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1"/>
    <b v="1"/>
    <n v="179"/>
    <b v="1"/>
    <s v="film &amp; video/documentary"/>
    <n v="101"/>
    <n v="254.39"/>
    <x v="0"/>
    <s v="documentary"/>
    <x v="281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2"/>
    <b v="1"/>
    <n v="202"/>
    <b v="1"/>
    <s v="film &amp; video/documentary"/>
    <n v="114"/>
    <n v="101.83"/>
    <x v="0"/>
    <s v="documentary"/>
    <x v="282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3"/>
    <b v="1"/>
    <n v="760"/>
    <b v="1"/>
    <s v="film &amp; video/documentary"/>
    <n v="105"/>
    <n v="55.07"/>
    <x v="0"/>
    <s v="documentary"/>
    <x v="283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4"/>
    <b v="1"/>
    <n v="563"/>
    <b v="1"/>
    <s v="film &amp; video/documentary"/>
    <n v="229"/>
    <n v="56.9"/>
    <x v="0"/>
    <s v="documentary"/>
    <x v="284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5"/>
    <b v="1"/>
    <n v="135"/>
    <b v="1"/>
    <s v="film &amp; video/documentary"/>
    <n v="109"/>
    <n v="121.28"/>
    <x v="0"/>
    <s v="documentary"/>
    <x v="285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6"/>
    <b v="1"/>
    <n v="290"/>
    <b v="1"/>
    <s v="film &amp; video/documentary"/>
    <n v="176"/>
    <n v="91.19"/>
    <x v="0"/>
    <s v="documentary"/>
    <x v="286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7"/>
    <b v="1"/>
    <n v="447"/>
    <b v="1"/>
    <s v="film &amp; video/documentary"/>
    <n v="103"/>
    <n v="115.45"/>
    <x v="0"/>
    <s v="documentary"/>
    <x v="287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8"/>
    <b v="1"/>
    <n v="232"/>
    <b v="1"/>
    <s v="film &amp; video/documentary"/>
    <n v="105"/>
    <n v="67.77"/>
    <x v="0"/>
    <s v="documentary"/>
    <x v="288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89"/>
    <b v="1"/>
    <n v="168"/>
    <b v="1"/>
    <s v="film &amp; video/documentary"/>
    <n v="107"/>
    <n v="28.58"/>
    <x v="0"/>
    <s v="documentary"/>
    <x v="289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0"/>
    <b v="1"/>
    <n v="128"/>
    <b v="1"/>
    <s v="film &amp; video/documentary"/>
    <n v="120"/>
    <n v="46.88"/>
    <x v="0"/>
    <s v="documentary"/>
    <x v="290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1"/>
    <b v="1"/>
    <n v="493"/>
    <b v="1"/>
    <s v="film &amp; video/documentary"/>
    <n v="102"/>
    <n v="154.41999999999999"/>
    <x v="0"/>
    <s v="documentary"/>
    <x v="291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2"/>
    <b v="1"/>
    <n v="131"/>
    <b v="1"/>
    <s v="film &amp; video/documentary"/>
    <n v="101"/>
    <n v="201.22"/>
    <x v="0"/>
    <s v="documentary"/>
    <x v="292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3"/>
    <b v="1"/>
    <n v="50"/>
    <b v="1"/>
    <s v="film &amp; video/documentary"/>
    <n v="100"/>
    <n v="100"/>
    <x v="0"/>
    <s v="documentary"/>
    <x v="293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4"/>
    <b v="1"/>
    <n v="665"/>
    <b v="1"/>
    <s v="film &amp; video/documentary"/>
    <n v="133"/>
    <n v="100.08"/>
    <x v="0"/>
    <s v="documentary"/>
    <x v="294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5"/>
    <b v="1"/>
    <n v="129"/>
    <b v="1"/>
    <s v="film &amp; video/documentary"/>
    <n v="119"/>
    <n v="230.09"/>
    <x v="0"/>
    <s v="documentary"/>
    <x v="295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6"/>
    <b v="1"/>
    <n v="142"/>
    <b v="1"/>
    <s v="film &amp; video/documentary"/>
    <n v="101"/>
    <n v="141.75"/>
    <x v="0"/>
    <s v="documentary"/>
    <x v="296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7"/>
    <b v="1"/>
    <n v="2436"/>
    <b v="1"/>
    <s v="film &amp; video/documentary"/>
    <n v="109"/>
    <n v="56.34"/>
    <x v="0"/>
    <s v="documentary"/>
    <x v="297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8"/>
    <b v="1"/>
    <n v="244"/>
    <b v="1"/>
    <s v="film &amp; video/documentary"/>
    <n v="179"/>
    <n v="73.34"/>
    <x v="0"/>
    <s v="documentary"/>
    <x v="298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299"/>
    <b v="1"/>
    <n v="298"/>
    <b v="1"/>
    <s v="film &amp; video/documentary"/>
    <n v="102"/>
    <n v="85.34"/>
    <x v="0"/>
    <s v="documentary"/>
    <x v="299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0"/>
    <b v="1"/>
    <n v="251"/>
    <b v="1"/>
    <s v="film &amp; video/documentary"/>
    <n v="119"/>
    <n v="61.5"/>
    <x v="0"/>
    <s v="documentary"/>
    <x v="300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1"/>
    <b v="1"/>
    <n v="108"/>
    <b v="1"/>
    <s v="film &amp; video/documentary"/>
    <n v="100"/>
    <n v="93.02"/>
    <x v="0"/>
    <s v="documentary"/>
    <x v="301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2"/>
    <b v="1"/>
    <n v="82"/>
    <b v="1"/>
    <s v="film &amp; video/documentary"/>
    <n v="137"/>
    <n v="50.29"/>
    <x v="0"/>
    <s v="documentary"/>
    <x v="302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3"/>
    <b v="1"/>
    <n v="74"/>
    <b v="1"/>
    <s v="film &amp; video/documentary"/>
    <n v="232"/>
    <n v="106.43"/>
    <x v="0"/>
    <s v="documentary"/>
    <x v="303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4"/>
    <b v="1"/>
    <n v="189"/>
    <b v="1"/>
    <s v="film &amp; video/documentary"/>
    <n v="130"/>
    <n v="51.72"/>
    <x v="0"/>
    <s v="documentary"/>
    <x v="304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5"/>
    <b v="1"/>
    <n v="80"/>
    <b v="1"/>
    <s v="film &amp; video/documentary"/>
    <n v="293"/>
    <n v="36.61"/>
    <x v="0"/>
    <s v="documentary"/>
    <x v="305"/>
    <d v="2013-03-20T19:05:33"/>
    <x v="4"/>
  </r>
  <r>
    <n v="307"/>
    <s v="Grammar Revolution"/>
    <s v="Why is grammar important?"/>
    <n v="22000"/>
    <n v="24490"/>
    <x v="0"/>
    <s v="US"/>
    <s v="USD"/>
    <n v="1360276801"/>
    <x v="306"/>
    <b v="1"/>
    <n v="576"/>
    <b v="1"/>
    <s v="film &amp; video/documentary"/>
    <n v="111"/>
    <n v="42.52"/>
    <x v="0"/>
    <s v="documentary"/>
    <x v="306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7"/>
    <b v="1"/>
    <n v="202"/>
    <b v="1"/>
    <s v="film &amp; video/documentary"/>
    <n v="106"/>
    <n v="62.71"/>
    <x v="0"/>
    <s v="documentary"/>
    <x v="307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8"/>
    <b v="1"/>
    <n v="238"/>
    <b v="1"/>
    <s v="film &amp; video/documentary"/>
    <n v="119"/>
    <n v="89.96"/>
    <x v="0"/>
    <s v="documentary"/>
    <x v="308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09"/>
    <b v="1"/>
    <n v="36"/>
    <b v="1"/>
    <s v="film &amp; video/documentary"/>
    <n v="104"/>
    <n v="28.92"/>
    <x v="0"/>
    <s v="documentary"/>
    <x v="309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0"/>
    <b v="1"/>
    <n v="150"/>
    <b v="1"/>
    <s v="film &amp; video/documentary"/>
    <n v="104"/>
    <n v="138.80000000000001"/>
    <x v="0"/>
    <s v="documentary"/>
    <x v="310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1"/>
    <b v="1"/>
    <n v="146"/>
    <b v="1"/>
    <s v="film &amp; video/documentary"/>
    <n v="112"/>
    <n v="61.3"/>
    <x v="0"/>
    <s v="documentary"/>
    <x v="31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2"/>
    <b v="1"/>
    <n v="222"/>
    <b v="1"/>
    <s v="film &amp; video/documentary"/>
    <n v="105"/>
    <n v="80.2"/>
    <x v="0"/>
    <s v="documentary"/>
    <x v="312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3"/>
    <b v="1"/>
    <n v="120"/>
    <b v="1"/>
    <s v="film &amp; video/documentary"/>
    <n v="385"/>
    <n v="32.1"/>
    <x v="0"/>
    <s v="documentary"/>
    <x v="313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4"/>
    <b v="1"/>
    <n v="126"/>
    <b v="1"/>
    <s v="film &amp; video/documentary"/>
    <n v="101"/>
    <n v="200.89"/>
    <x v="0"/>
    <s v="documentary"/>
    <x v="3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5"/>
    <b v="1"/>
    <n v="158"/>
    <b v="1"/>
    <s v="film &amp; video/documentary"/>
    <n v="114"/>
    <n v="108.01"/>
    <x v="0"/>
    <s v="documentary"/>
    <x v="315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6"/>
    <b v="1"/>
    <n v="316"/>
    <b v="1"/>
    <s v="film &amp; video/documentary"/>
    <n v="101"/>
    <n v="95.7"/>
    <x v="0"/>
    <s v="documentary"/>
    <x v="31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7"/>
    <b v="1"/>
    <n v="284"/>
    <b v="1"/>
    <s v="film &amp; video/documentary"/>
    <n v="283"/>
    <n v="49.88"/>
    <x v="0"/>
    <s v="documentary"/>
    <x v="31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8"/>
    <b v="1"/>
    <n v="51"/>
    <b v="1"/>
    <s v="film &amp; video/documentary"/>
    <n v="113"/>
    <n v="110.47"/>
    <x v="0"/>
    <s v="documentary"/>
    <x v="318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19"/>
    <b v="1"/>
    <n v="158"/>
    <b v="1"/>
    <s v="film &amp; video/documentary"/>
    <n v="107"/>
    <n v="134.91"/>
    <x v="0"/>
    <s v="documentary"/>
    <x v="319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0"/>
    <b v="1"/>
    <n v="337"/>
    <b v="1"/>
    <s v="film &amp; video/documentary"/>
    <n v="103"/>
    <n v="106.62"/>
    <x v="0"/>
    <s v="documentary"/>
    <x v="320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1"/>
    <b v="1"/>
    <n v="186"/>
    <b v="1"/>
    <s v="film &amp; video/documentary"/>
    <n v="108"/>
    <n v="145.04"/>
    <x v="0"/>
    <s v="documentary"/>
    <x v="321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2"/>
    <b v="1"/>
    <n v="58"/>
    <b v="1"/>
    <s v="film &amp; video/documentary"/>
    <n v="123"/>
    <n v="114.59"/>
    <x v="0"/>
    <s v="documentary"/>
    <x v="322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3"/>
    <b v="1"/>
    <n v="82"/>
    <b v="1"/>
    <s v="film &amp; video/documentary"/>
    <n v="102"/>
    <n v="105.32"/>
    <x v="0"/>
    <s v="documentary"/>
    <x v="323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4"/>
    <b v="1"/>
    <n v="736"/>
    <b v="1"/>
    <s v="film &amp; video/documentary"/>
    <n v="104"/>
    <n v="70.92"/>
    <x v="0"/>
    <s v="documentary"/>
    <x v="324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5"/>
    <b v="1"/>
    <n v="1151"/>
    <b v="1"/>
    <s v="film &amp; video/documentary"/>
    <n v="113"/>
    <n v="147.16999999999999"/>
    <x v="0"/>
    <s v="documentary"/>
    <x v="325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6"/>
    <b v="1"/>
    <n v="34"/>
    <b v="1"/>
    <s v="film &amp; video/documentary"/>
    <n v="136"/>
    <n v="160.47"/>
    <x v="0"/>
    <s v="documentary"/>
    <x v="326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7"/>
    <b v="1"/>
    <n v="498"/>
    <b v="1"/>
    <s v="film &amp; video/documentary"/>
    <n v="104"/>
    <n v="156.05000000000001"/>
    <x v="0"/>
    <s v="documentary"/>
    <x v="327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8"/>
    <b v="1"/>
    <n v="167"/>
    <b v="1"/>
    <s v="film &amp; video/documentary"/>
    <n v="106"/>
    <n v="63.17"/>
    <x v="0"/>
    <s v="documentary"/>
    <x v="328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29"/>
    <b v="1"/>
    <n v="340"/>
    <b v="1"/>
    <s v="film &amp; video/documentary"/>
    <n v="102"/>
    <n v="104.82"/>
    <x v="0"/>
    <s v="documentary"/>
    <x v="329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0"/>
    <b v="1"/>
    <n v="438"/>
    <b v="1"/>
    <s v="film &amp; video/documentary"/>
    <n v="107"/>
    <n v="97.36"/>
    <x v="0"/>
    <s v="documentary"/>
    <x v="330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1"/>
    <b v="1"/>
    <n v="555"/>
    <b v="1"/>
    <s v="film &amp; video/documentary"/>
    <n v="113"/>
    <n v="203.63"/>
    <x v="0"/>
    <s v="documentary"/>
    <x v="331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2"/>
    <b v="1"/>
    <n v="266"/>
    <b v="1"/>
    <s v="film &amp; video/documentary"/>
    <n v="125"/>
    <n v="188.31"/>
    <x v="0"/>
    <s v="documentary"/>
    <x v="332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3"/>
    <b v="1"/>
    <n v="69"/>
    <b v="1"/>
    <s v="film &amp; video/documentary"/>
    <n v="101"/>
    <n v="146.65"/>
    <x v="0"/>
    <s v="documentary"/>
    <x v="333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4"/>
    <b v="1"/>
    <n v="80"/>
    <b v="1"/>
    <s v="film &amp; video/documentary"/>
    <n v="103"/>
    <n v="109.19"/>
    <x v="0"/>
    <s v="documentary"/>
    <x v="33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5"/>
    <b v="1"/>
    <n v="493"/>
    <b v="1"/>
    <s v="film &amp; video/documentary"/>
    <n v="117"/>
    <n v="59.25"/>
    <x v="0"/>
    <s v="documentary"/>
    <x v="335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6"/>
    <b v="1"/>
    <n v="31"/>
    <b v="1"/>
    <s v="film &amp; video/documentary"/>
    <n v="101"/>
    <n v="97.9"/>
    <x v="0"/>
    <s v="documentary"/>
    <x v="336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7"/>
    <b v="1"/>
    <n v="236"/>
    <b v="1"/>
    <s v="film &amp; video/documentary"/>
    <n v="110"/>
    <n v="70"/>
    <x v="0"/>
    <s v="documentary"/>
    <x v="337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8"/>
    <b v="1"/>
    <n v="89"/>
    <b v="1"/>
    <s v="film &amp; video/documentary"/>
    <n v="108"/>
    <n v="72.87"/>
    <x v="0"/>
    <s v="documentary"/>
    <x v="33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39"/>
    <b v="1"/>
    <n v="299"/>
    <b v="1"/>
    <s v="film &amp; video/documentary"/>
    <n v="125"/>
    <n v="146.35"/>
    <x v="0"/>
    <s v="documentary"/>
    <x v="339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0"/>
    <b v="1"/>
    <n v="55"/>
    <b v="1"/>
    <s v="film &amp; video/documentary"/>
    <n v="107"/>
    <n v="67.91"/>
    <x v="0"/>
    <s v="documentary"/>
    <x v="340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1"/>
    <b v="1"/>
    <n v="325"/>
    <b v="1"/>
    <s v="film &amp; video/documentary"/>
    <n v="100"/>
    <n v="169.85"/>
    <x v="0"/>
    <s v="documentary"/>
    <x v="341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2"/>
    <b v="1"/>
    <n v="524"/>
    <b v="1"/>
    <s v="film &amp; video/documentary"/>
    <n v="102"/>
    <n v="58.41"/>
    <x v="0"/>
    <s v="documentary"/>
    <x v="342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3"/>
    <b v="1"/>
    <n v="285"/>
    <b v="1"/>
    <s v="film &amp; video/documentary"/>
    <n v="102"/>
    <n v="119.99"/>
    <x v="0"/>
    <s v="documentary"/>
    <x v="343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4"/>
    <b v="1"/>
    <n v="179"/>
    <b v="1"/>
    <s v="film &amp; video/documentary"/>
    <n v="123"/>
    <n v="99.86"/>
    <x v="0"/>
    <s v="documentary"/>
    <x v="34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5"/>
    <b v="1"/>
    <n v="188"/>
    <b v="1"/>
    <s v="film &amp; video/documentary"/>
    <n v="170"/>
    <n v="90.58"/>
    <x v="0"/>
    <s v="documentary"/>
    <x v="34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6"/>
    <b v="1"/>
    <n v="379"/>
    <b v="1"/>
    <s v="film &amp; video/documentary"/>
    <n v="112"/>
    <n v="117.77"/>
    <x v="0"/>
    <s v="documentary"/>
    <x v="34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7"/>
    <b v="1"/>
    <n v="119"/>
    <b v="1"/>
    <s v="film &amp; video/documentary"/>
    <n v="103"/>
    <n v="86.55"/>
    <x v="0"/>
    <s v="documentary"/>
    <x v="34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8"/>
    <b v="1"/>
    <n v="167"/>
    <b v="1"/>
    <s v="film &amp; video/documentary"/>
    <n v="107"/>
    <n v="71.900000000000006"/>
    <x v="0"/>
    <s v="documentary"/>
    <x v="34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49"/>
    <b v="1"/>
    <n v="221"/>
    <b v="1"/>
    <s v="film &amp; video/documentary"/>
    <n v="115"/>
    <n v="129.82"/>
    <x v="0"/>
    <s v="documentary"/>
    <x v="34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0"/>
    <b v="1"/>
    <n v="964"/>
    <b v="1"/>
    <s v="film &amp; video/documentary"/>
    <n v="127"/>
    <n v="44.91"/>
    <x v="0"/>
    <s v="documentary"/>
    <x v="350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1"/>
    <b v="1"/>
    <n v="286"/>
    <b v="1"/>
    <s v="film &amp; video/documentary"/>
    <n v="117"/>
    <n v="40.76"/>
    <x v="0"/>
    <s v="documentary"/>
    <x v="351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2"/>
    <b v="1"/>
    <n v="613"/>
    <b v="1"/>
    <s v="film &amp; video/documentary"/>
    <n v="109"/>
    <n v="103.52"/>
    <x v="0"/>
    <s v="documentary"/>
    <x v="352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3"/>
    <b v="1"/>
    <n v="29"/>
    <b v="1"/>
    <s v="film &amp; video/documentary"/>
    <n v="104"/>
    <n v="125.45"/>
    <x v="0"/>
    <s v="documentary"/>
    <x v="353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4"/>
    <b v="1"/>
    <n v="165"/>
    <b v="1"/>
    <s v="film &amp; video/documentary"/>
    <n v="116"/>
    <n v="246.61"/>
    <x v="0"/>
    <s v="documentary"/>
    <x v="354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5"/>
    <b v="1"/>
    <n v="97"/>
    <b v="1"/>
    <s v="film &amp; video/documentary"/>
    <n v="103"/>
    <n v="79.400000000000006"/>
    <x v="0"/>
    <s v="documentary"/>
    <x v="355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6"/>
    <b v="1"/>
    <n v="303"/>
    <b v="1"/>
    <s v="film &amp; video/documentary"/>
    <n v="174"/>
    <n v="86.14"/>
    <x v="0"/>
    <s v="documentary"/>
    <x v="35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7"/>
    <b v="1"/>
    <n v="267"/>
    <b v="1"/>
    <s v="film &amp; video/documentary"/>
    <n v="103"/>
    <n v="193.05"/>
    <x v="0"/>
    <s v="documentary"/>
    <x v="357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8"/>
    <b v="1"/>
    <n v="302"/>
    <b v="1"/>
    <s v="film &amp; video/documentary"/>
    <n v="105"/>
    <n v="84.02"/>
    <x v="0"/>
    <s v="documentary"/>
    <x v="358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59"/>
    <b v="0"/>
    <n v="87"/>
    <b v="1"/>
    <s v="film &amp; video/documentary"/>
    <n v="101"/>
    <n v="139.83000000000001"/>
    <x v="0"/>
    <s v="documentary"/>
    <x v="359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0"/>
    <b v="0"/>
    <n v="354"/>
    <b v="1"/>
    <s v="film &amp; video/documentary"/>
    <n v="111"/>
    <n v="109.82"/>
    <x v="0"/>
    <s v="documentary"/>
    <x v="360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1"/>
    <b v="0"/>
    <n v="86"/>
    <b v="1"/>
    <s v="film &amp; video/documentary"/>
    <n v="124"/>
    <n v="139.53"/>
    <x v="0"/>
    <s v="documentary"/>
    <x v="36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2"/>
    <b v="0"/>
    <n v="26"/>
    <b v="1"/>
    <s v="film &amp; video/documentary"/>
    <n v="101"/>
    <n v="347.85"/>
    <x v="0"/>
    <s v="documentary"/>
    <x v="362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3"/>
    <b v="0"/>
    <n v="113"/>
    <b v="1"/>
    <s v="film &amp; video/documentary"/>
    <n v="110"/>
    <n v="68.239999999999995"/>
    <x v="0"/>
    <s v="documentary"/>
    <x v="363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4"/>
    <b v="0"/>
    <n v="65"/>
    <b v="1"/>
    <s v="film &amp; video/documentary"/>
    <n v="104"/>
    <n v="239.94"/>
    <x v="0"/>
    <s v="documentary"/>
    <x v="364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5"/>
    <b v="0"/>
    <n v="134"/>
    <b v="1"/>
    <s v="film &amp; video/documentary"/>
    <n v="101"/>
    <n v="287.31"/>
    <x v="0"/>
    <s v="documentary"/>
    <x v="365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6"/>
    <b v="0"/>
    <n v="119"/>
    <b v="1"/>
    <s v="film &amp; video/documentary"/>
    <n v="103"/>
    <n v="86.85"/>
    <x v="0"/>
    <s v="documentary"/>
    <x v="366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7"/>
    <b v="0"/>
    <n v="159"/>
    <b v="1"/>
    <s v="film &amp; video/documentary"/>
    <n v="104"/>
    <n v="81.849999999999994"/>
    <x v="0"/>
    <s v="documentary"/>
    <x v="36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8"/>
    <b v="0"/>
    <n v="167"/>
    <b v="1"/>
    <s v="film &amp; video/documentary"/>
    <n v="110"/>
    <n v="42.87"/>
    <x v="0"/>
    <s v="documentary"/>
    <x v="368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69"/>
    <b v="0"/>
    <n v="43"/>
    <b v="1"/>
    <s v="film &amp; video/documentary"/>
    <n v="122"/>
    <n v="709.42"/>
    <x v="0"/>
    <s v="documentary"/>
    <x v="369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0"/>
    <b v="0"/>
    <n v="1062"/>
    <b v="1"/>
    <s v="film &amp; video/documentary"/>
    <n v="114"/>
    <n v="161.26"/>
    <x v="0"/>
    <s v="documentary"/>
    <x v="370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1"/>
    <b v="0"/>
    <n v="9"/>
    <b v="1"/>
    <s v="film &amp; video/documentary"/>
    <n v="125"/>
    <n v="41.78"/>
    <x v="0"/>
    <s v="documentary"/>
    <x v="371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2"/>
    <b v="0"/>
    <n v="89"/>
    <b v="1"/>
    <s v="film &amp; video/documentary"/>
    <n v="107"/>
    <n v="89.89"/>
    <x v="0"/>
    <s v="documentary"/>
    <x v="372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3"/>
    <b v="0"/>
    <n v="174"/>
    <b v="1"/>
    <s v="film &amp; video/documentary"/>
    <n v="131"/>
    <n v="45.05"/>
    <x v="0"/>
    <s v="documentary"/>
    <x v="373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4"/>
    <b v="0"/>
    <n v="14"/>
    <b v="1"/>
    <s v="film &amp; video/documentary"/>
    <n v="120"/>
    <n v="42.86"/>
    <x v="0"/>
    <s v="documentary"/>
    <x v="374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5"/>
    <b v="0"/>
    <n v="48"/>
    <b v="1"/>
    <s v="film &amp; video/documentary"/>
    <n v="106"/>
    <n v="54.08"/>
    <x v="0"/>
    <s v="documentary"/>
    <x v="375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6"/>
    <b v="0"/>
    <n v="133"/>
    <b v="1"/>
    <s v="film &amp; video/documentary"/>
    <n v="114"/>
    <n v="103.22"/>
    <x v="0"/>
    <s v="documentary"/>
    <x v="376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7"/>
    <b v="0"/>
    <n v="83"/>
    <b v="1"/>
    <s v="film &amp; video/documentary"/>
    <n v="112"/>
    <n v="40.4"/>
    <x v="0"/>
    <s v="documentary"/>
    <x v="377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8"/>
    <b v="0"/>
    <n v="149"/>
    <b v="1"/>
    <s v="film &amp; video/documentary"/>
    <n v="116"/>
    <n v="116.86"/>
    <x v="0"/>
    <s v="documentary"/>
    <x v="378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79"/>
    <b v="0"/>
    <n v="49"/>
    <b v="1"/>
    <s v="film &amp; video/documentary"/>
    <n v="142"/>
    <n v="115.51"/>
    <x v="0"/>
    <s v="documentary"/>
    <x v="37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0"/>
    <b v="0"/>
    <n v="251"/>
    <b v="1"/>
    <s v="film &amp; video/documentary"/>
    <n v="105"/>
    <n v="104.31"/>
    <x v="0"/>
    <s v="documentary"/>
    <x v="380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1"/>
    <b v="0"/>
    <n v="22"/>
    <b v="1"/>
    <s v="film &amp; video/documentary"/>
    <n v="256"/>
    <n v="69.77"/>
    <x v="0"/>
    <s v="documentary"/>
    <x v="381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2"/>
    <b v="0"/>
    <n v="48"/>
    <b v="1"/>
    <s v="film &amp; video/documentary"/>
    <n v="207"/>
    <n v="43.02"/>
    <x v="0"/>
    <s v="documentary"/>
    <x v="382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3"/>
    <b v="0"/>
    <n v="383"/>
    <b v="1"/>
    <s v="film &amp; video/documentary"/>
    <n v="112"/>
    <n v="58.54"/>
    <x v="0"/>
    <s v="documentary"/>
    <x v="383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4"/>
    <b v="0"/>
    <n v="237"/>
    <b v="1"/>
    <s v="film &amp; video/documentary"/>
    <n v="106"/>
    <n v="111.8"/>
    <x v="0"/>
    <s v="documentary"/>
    <x v="384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5"/>
    <b v="0"/>
    <n v="13"/>
    <b v="1"/>
    <s v="film &amp; video/documentary"/>
    <n v="100"/>
    <n v="46.23"/>
    <x v="0"/>
    <s v="documentary"/>
    <x v="385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6"/>
    <b v="0"/>
    <n v="562"/>
    <b v="1"/>
    <s v="film &amp; video/documentary"/>
    <n v="214"/>
    <n v="144.69"/>
    <x v="0"/>
    <s v="documentary"/>
    <x v="386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7"/>
    <b v="0"/>
    <n v="71"/>
    <b v="1"/>
    <s v="film &amp; video/documentary"/>
    <n v="126"/>
    <n v="88.85"/>
    <x v="0"/>
    <s v="documentary"/>
    <x v="387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8"/>
    <b v="0"/>
    <n v="1510"/>
    <b v="1"/>
    <s v="film &amp; video/documentary"/>
    <n v="182"/>
    <n v="81.75"/>
    <x v="0"/>
    <s v="documentary"/>
    <x v="388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89"/>
    <b v="0"/>
    <n v="14"/>
    <b v="1"/>
    <s v="film &amp; video/documentary"/>
    <n v="100"/>
    <n v="71.430000000000007"/>
    <x v="0"/>
    <s v="documentary"/>
    <x v="389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0"/>
    <b v="0"/>
    <n v="193"/>
    <b v="1"/>
    <s v="film &amp; video/documentary"/>
    <n v="101"/>
    <n v="104.26"/>
    <x v="0"/>
    <s v="documentary"/>
    <x v="390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1"/>
    <b v="0"/>
    <n v="206"/>
    <b v="1"/>
    <s v="film &amp; video/documentary"/>
    <n v="101"/>
    <n v="90.62"/>
    <x v="0"/>
    <s v="documentary"/>
    <x v="39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2"/>
    <b v="0"/>
    <n v="351"/>
    <b v="1"/>
    <s v="film &amp; video/documentary"/>
    <n v="110"/>
    <n v="157.33000000000001"/>
    <x v="0"/>
    <s v="documentary"/>
    <x v="39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3"/>
    <b v="0"/>
    <n v="50"/>
    <b v="1"/>
    <s v="film &amp; video/documentary"/>
    <n v="112"/>
    <n v="105.18"/>
    <x v="0"/>
    <s v="documentary"/>
    <x v="393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4"/>
    <b v="0"/>
    <n v="184"/>
    <b v="1"/>
    <s v="film &amp; video/documentary"/>
    <n v="108"/>
    <n v="58.72"/>
    <x v="0"/>
    <s v="documentary"/>
    <x v="394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5"/>
    <b v="0"/>
    <n v="196"/>
    <b v="1"/>
    <s v="film &amp; video/documentary"/>
    <n v="107"/>
    <n v="81.63"/>
    <x v="0"/>
    <s v="documentary"/>
    <x v="395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6"/>
    <b v="0"/>
    <n v="229"/>
    <b v="1"/>
    <s v="film &amp; video/documentary"/>
    <n v="104"/>
    <n v="56.46"/>
    <x v="0"/>
    <s v="documentary"/>
    <x v="396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7"/>
    <b v="0"/>
    <n v="67"/>
    <b v="1"/>
    <s v="film &amp; video/documentary"/>
    <n v="125"/>
    <n v="140.1"/>
    <x v="0"/>
    <s v="documentary"/>
    <x v="39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8"/>
    <b v="0"/>
    <n v="95"/>
    <b v="1"/>
    <s v="film &amp; video/documentary"/>
    <n v="107"/>
    <n v="224.85"/>
    <x v="0"/>
    <s v="documentary"/>
    <x v="398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399"/>
    <b v="0"/>
    <n v="62"/>
    <b v="1"/>
    <s v="film &amp; video/documentary"/>
    <n v="112"/>
    <n v="181.13"/>
    <x v="0"/>
    <s v="documentary"/>
    <x v="399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0"/>
    <b v="0"/>
    <n v="73"/>
    <b v="1"/>
    <s v="film &amp; video/documentary"/>
    <n v="104"/>
    <n v="711.04"/>
    <x v="0"/>
    <s v="documentary"/>
    <x v="40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1"/>
    <b v="0"/>
    <n v="43"/>
    <b v="1"/>
    <s v="film &amp; video/documentary"/>
    <n v="142"/>
    <n v="65.88"/>
    <x v="0"/>
    <s v="documentary"/>
    <x v="401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2"/>
    <b v="0"/>
    <n v="70"/>
    <b v="1"/>
    <s v="film &amp; video/documentary"/>
    <n v="105"/>
    <n v="75.19"/>
    <x v="0"/>
    <s v="documentary"/>
    <x v="402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3"/>
    <b v="0"/>
    <n v="271"/>
    <b v="1"/>
    <s v="film &amp; video/documentary"/>
    <n v="103"/>
    <n v="133.13999999999999"/>
    <x v="0"/>
    <s v="documentary"/>
    <x v="403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4"/>
    <b v="0"/>
    <n v="55"/>
    <b v="1"/>
    <s v="film &amp; video/documentary"/>
    <n v="108"/>
    <n v="55.2"/>
    <x v="0"/>
    <s v="documentary"/>
    <x v="404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5"/>
    <b v="0"/>
    <n v="35"/>
    <b v="1"/>
    <s v="film &amp; video/documentary"/>
    <n v="108"/>
    <n v="86.16"/>
    <x v="0"/>
    <s v="documentary"/>
    <x v="405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6"/>
    <b v="0"/>
    <n v="22"/>
    <b v="1"/>
    <s v="film &amp; video/documentary"/>
    <n v="102"/>
    <n v="92.32"/>
    <x v="0"/>
    <s v="documentary"/>
    <x v="406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7"/>
    <b v="0"/>
    <n v="38"/>
    <b v="1"/>
    <s v="film &amp; video/documentary"/>
    <n v="101"/>
    <n v="160.16"/>
    <x v="0"/>
    <s v="documentary"/>
    <x v="407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8"/>
    <b v="0"/>
    <n v="15"/>
    <b v="1"/>
    <s v="film &amp; video/documentary"/>
    <n v="137"/>
    <n v="45.6"/>
    <x v="0"/>
    <s v="documentary"/>
    <x v="408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09"/>
    <b v="0"/>
    <n v="7"/>
    <b v="1"/>
    <s v="film &amp; video/documentary"/>
    <n v="128"/>
    <n v="183.29"/>
    <x v="0"/>
    <s v="documentary"/>
    <x v="409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0"/>
    <b v="0"/>
    <n v="241"/>
    <b v="1"/>
    <s v="film &amp; video/documentary"/>
    <n v="101"/>
    <n v="125.79"/>
    <x v="0"/>
    <s v="documentary"/>
    <x v="410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1"/>
    <b v="0"/>
    <n v="55"/>
    <b v="1"/>
    <s v="film &amp; video/documentary"/>
    <n v="127"/>
    <n v="57.65"/>
    <x v="0"/>
    <s v="documentary"/>
    <x v="411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2"/>
    <b v="0"/>
    <n v="171"/>
    <b v="1"/>
    <s v="film &amp; video/documentary"/>
    <n v="105"/>
    <n v="78.66"/>
    <x v="0"/>
    <s v="documentary"/>
    <x v="412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3"/>
    <b v="0"/>
    <n v="208"/>
    <b v="1"/>
    <s v="film &amp; video/documentary"/>
    <n v="103"/>
    <n v="91.48"/>
    <x v="0"/>
    <s v="documentary"/>
    <x v="413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4"/>
    <b v="0"/>
    <n v="21"/>
    <b v="1"/>
    <s v="film &amp; video/documentary"/>
    <n v="102"/>
    <n v="68.099999999999994"/>
    <x v="0"/>
    <s v="documentary"/>
    <x v="414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5"/>
    <b v="0"/>
    <n v="25"/>
    <b v="1"/>
    <s v="film &amp; video/documentary"/>
    <n v="120"/>
    <n v="48.09"/>
    <x v="0"/>
    <s v="documentary"/>
    <x v="415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6"/>
    <b v="0"/>
    <n v="52"/>
    <b v="1"/>
    <s v="film &amp; video/documentary"/>
    <n v="100"/>
    <n v="202.42"/>
    <x v="0"/>
    <s v="documentary"/>
    <x v="416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7"/>
    <b v="0"/>
    <n v="104"/>
    <b v="1"/>
    <s v="film &amp; video/documentary"/>
    <n v="101"/>
    <n v="216.75"/>
    <x v="0"/>
    <s v="documentary"/>
    <x v="41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8"/>
    <b v="0"/>
    <n v="73"/>
    <b v="1"/>
    <s v="film &amp; video/documentary"/>
    <n v="100"/>
    <n v="110.07"/>
    <x v="0"/>
    <s v="documentary"/>
    <x v="418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19"/>
    <b v="0"/>
    <n v="3"/>
    <b v="0"/>
    <s v="film &amp; video/animation"/>
    <n v="0"/>
    <n v="4.83"/>
    <x v="0"/>
    <s v="animation"/>
    <x v="419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0"/>
    <b v="0"/>
    <n v="6"/>
    <b v="0"/>
    <s v="film &amp; video/animation"/>
    <n v="2"/>
    <n v="50.17"/>
    <x v="0"/>
    <s v="animation"/>
    <x v="42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1"/>
    <b v="0"/>
    <n v="12"/>
    <b v="0"/>
    <s v="film &amp; video/animation"/>
    <n v="1"/>
    <n v="35.83"/>
    <x v="0"/>
    <s v="animation"/>
    <x v="421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2"/>
    <b v="0"/>
    <n v="13"/>
    <b v="0"/>
    <s v="film &amp; video/animation"/>
    <n v="1"/>
    <n v="11.77"/>
    <x v="0"/>
    <s v="animation"/>
    <x v="422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3"/>
    <b v="0"/>
    <n v="5"/>
    <b v="0"/>
    <s v="film &amp; video/animation"/>
    <n v="7"/>
    <n v="40.78"/>
    <x v="0"/>
    <s v="animation"/>
    <x v="423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4"/>
    <b v="0"/>
    <n v="2"/>
    <b v="0"/>
    <s v="film &amp; video/animation"/>
    <n v="0"/>
    <n v="3"/>
    <x v="0"/>
    <s v="animation"/>
    <x v="42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5"/>
    <b v="0"/>
    <n v="8"/>
    <b v="0"/>
    <s v="film &amp; video/animation"/>
    <n v="1"/>
    <n v="16.63"/>
    <x v="0"/>
    <s v="animation"/>
    <x v="425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6"/>
    <b v="0"/>
    <n v="0"/>
    <b v="0"/>
    <s v="film &amp; video/animation"/>
    <n v="0"/>
    <n v="0"/>
    <x v="0"/>
    <s v="animation"/>
    <x v="426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7"/>
    <b v="0"/>
    <n v="13"/>
    <b v="0"/>
    <s v="film &amp; video/animation"/>
    <n v="6"/>
    <n v="52"/>
    <x v="0"/>
    <s v="animation"/>
    <x v="427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8"/>
    <b v="0"/>
    <n v="0"/>
    <b v="0"/>
    <s v="film &amp; video/animation"/>
    <n v="0"/>
    <n v="0"/>
    <x v="0"/>
    <s v="animation"/>
    <x v="428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29"/>
    <b v="0"/>
    <n v="5"/>
    <b v="0"/>
    <s v="film &amp; video/animation"/>
    <n v="2"/>
    <n v="4.8"/>
    <x v="0"/>
    <s v="animation"/>
    <x v="42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0"/>
    <b v="0"/>
    <n v="8"/>
    <b v="0"/>
    <s v="film &amp; video/animation"/>
    <n v="14"/>
    <n v="51.88"/>
    <x v="0"/>
    <s v="animation"/>
    <x v="430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1"/>
    <b v="0"/>
    <n v="8"/>
    <b v="0"/>
    <s v="film &amp; video/animation"/>
    <n v="10"/>
    <n v="71.25"/>
    <x v="0"/>
    <s v="animation"/>
    <x v="43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2"/>
    <b v="0"/>
    <n v="0"/>
    <b v="0"/>
    <s v="film &amp; video/animation"/>
    <n v="0"/>
    <n v="0"/>
    <x v="0"/>
    <s v="animation"/>
    <x v="43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3"/>
    <b v="0"/>
    <n v="2"/>
    <b v="0"/>
    <s v="film &amp; video/animation"/>
    <n v="5"/>
    <n v="62.5"/>
    <x v="0"/>
    <s v="animation"/>
    <x v="43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4"/>
    <b v="0"/>
    <n v="3"/>
    <b v="0"/>
    <s v="film &amp; video/animation"/>
    <n v="0"/>
    <n v="1"/>
    <x v="0"/>
    <s v="animation"/>
    <x v="434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5"/>
    <b v="0"/>
    <n v="0"/>
    <b v="0"/>
    <s v="film &amp; video/animation"/>
    <n v="0"/>
    <n v="0"/>
    <x v="0"/>
    <s v="animation"/>
    <x v="435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6"/>
    <b v="0"/>
    <n v="0"/>
    <b v="0"/>
    <s v="film &amp; video/animation"/>
    <n v="0"/>
    <n v="0"/>
    <x v="0"/>
    <s v="animation"/>
    <x v="43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7"/>
    <b v="0"/>
    <n v="11"/>
    <b v="0"/>
    <s v="film &amp; video/animation"/>
    <n v="9"/>
    <n v="170.55"/>
    <x v="0"/>
    <s v="animation"/>
    <x v="43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8"/>
    <b v="0"/>
    <n v="0"/>
    <b v="0"/>
    <s v="film &amp; video/animation"/>
    <n v="0"/>
    <n v="0"/>
    <x v="0"/>
    <s v="animation"/>
    <x v="43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39"/>
    <b v="0"/>
    <n v="1"/>
    <b v="0"/>
    <s v="film &amp; video/animation"/>
    <n v="0"/>
    <n v="5"/>
    <x v="0"/>
    <s v="animation"/>
    <x v="439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0"/>
    <b v="0"/>
    <n v="0"/>
    <b v="0"/>
    <s v="film &amp; video/animation"/>
    <n v="0"/>
    <n v="0"/>
    <x v="0"/>
    <s v="animation"/>
    <x v="440"/>
    <d v="2013-11-02T19:03:16"/>
    <x v="4"/>
  </r>
  <r>
    <n v="442"/>
    <s v="The Paranormal Idiot"/>
    <s v="Doomsday is here"/>
    <n v="17000"/>
    <n v="6691"/>
    <x v="2"/>
    <s v="US"/>
    <s v="USD"/>
    <n v="1424380783"/>
    <x v="441"/>
    <b v="0"/>
    <n v="17"/>
    <b v="0"/>
    <s v="film &amp; video/animation"/>
    <n v="39"/>
    <n v="393.59"/>
    <x v="0"/>
    <s v="animation"/>
    <x v="441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2"/>
    <b v="0"/>
    <n v="2"/>
    <b v="0"/>
    <s v="film &amp; video/animation"/>
    <n v="0"/>
    <n v="5"/>
    <x v="0"/>
    <s v="animation"/>
    <x v="442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3"/>
    <b v="0"/>
    <n v="1"/>
    <b v="0"/>
    <s v="film &amp; video/animation"/>
    <n v="5"/>
    <n v="50"/>
    <x v="0"/>
    <s v="animation"/>
    <x v="443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4"/>
    <b v="0"/>
    <n v="2"/>
    <b v="0"/>
    <s v="film &amp; video/animation"/>
    <n v="0"/>
    <n v="1"/>
    <x v="0"/>
    <s v="animation"/>
    <x v="444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5"/>
    <b v="0"/>
    <n v="16"/>
    <b v="0"/>
    <s v="film &amp; video/animation"/>
    <n v="7"/>
    <n v="47.88"/>
    <x v="0"/>
    <s v="animation"/>
    <x v="445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6"/>
    <b v="0"/>
    <n v="1"/>
    <b v="0"/>
    <s v="film &amp; video/animation"/>
    <n v="0"/>
    <n v="5"/>
    <x v="0"/>
    <s v="animation"/>
    <x v="44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7"/>
    <b v="0"/>
    <n v="4"/>
    <b v="0"/>
    <s v="film &amp; video/animation"/>
    <n v="3"/>
    <n v="20.5"/>
    <x v="0"/>
    <s v="animation"/>
    <x v="447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8"/>
    <b v="0"/>
    <n v="5"/>
    <b v="0"/>
    <s v="film &amp; video/animation"/>
    <n v="2"/>
    <n v="9"/>
    <x v="0"/>
    <s v="animation"/>
    <x v="448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49"/>
    <b v="0"/>
    <n v="7"/>
    <b v="0"/>
    <s v="film &amp; video/animation"/>
    <n v="1"/>
    <n v="56.57"/>
    <x v="0"/>
    <s v="animation"/>
    <x v="449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0"/>
    <b v="0"/>
    <n v="0"/>
    <b v="0"/>
    <s v="film &amp; video/animation"/>
    <n v="0"/>
    <n v="0"/>
    <x v="0"/>
    <s v="animation"/>
    <x v="450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1"/>
    <b v="0"/>
    <n v="12"/>
    <b v="0"/>
    <s v="film &amp; video/animation"/>
    <n v="64"/>
    <n v="40"/>
    <x v="0"/>
    <s v="animation"/>
    <x v="451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2"/>
    <b v="0"/>
    <n v="2"/>
    <b v="0"/>
    <s v="film &amp; video/animation"/>
    <n v="0"/>
    <n v="13"/>
    <x v="0"/>
    <s v="animation"/>
    <x v="45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3"/>
    <b v="0"/>
    <n v="5"/>
    <b v="0"/>
    <s v="film &amp; video/animation"/>
    <n v="1"/>
    <n v="16.399999999999999"/>
    <x v="0"/>
    <s v="animation"/>
    <x v="453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4"/>
    <b v="0"/>
    <n v="2"/>
    <b v="0"/>
    <s v="film &amp; video/animation"/>
    <n v="0"/>
    <n v="22.5"/>
    <x v="0"/>
    <s v="animation"/>
    <x v="454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5"/>
    <b v="0"/>
    <n v="3"/>
    <b v="0"/>
    <s v="film &amp; video/animation"/>
    <n v="1"/>
    <n v="20.329999999999998"/>
    <x v="0"/>
    <s v="animation"/>
    <x v="455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6"/>
    <b v="0"/>
    <n v="0"/>
    <b v="0"/>
    <s v="film &amp; video/animation"/>
    <n v="0"/>
    <n v="0"/>
    <x v="0"/>
    <s v="animation"/>
    <x v="456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7"/>
    <b v="0"/>
    <n v="49"/>
    <b v="0"/>
    <s v="film &amp; video/animation"/>
    <n v="8"/>
    <n v="16.760000000000002"/>
    <x v="0"/>
    <s v="animation"/>
    <x v="45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8"/>
    <b v="0"/>
    <n v="1"/>
    <b v="0"/>
    <s v="film &amp; video/animation"/>
    <n v="0"/>
    <n v="25"/>
    <x v="0"/>
    <s v="animation"/>
    <x v="458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59"/>
    <b v="0"/>
    <n v="2"/>
    <b v="0"/>
    <s v="film &amp; video/animation"/>
    <n v="0"/>
    <n v="12.5"/>
    <x v="0"/>
    <s v="animation"/>
    <x v="459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0"/>
    <b v="0"/>
    <n v="0"/>
    <b v="0"/>
    <s v="film &amp; video/animation"/>
    <n v="0"/>
    <n v="0"/>
    <x v="0"/>
    <s v="animation"/>
    <x v="460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1"/>
    <b v="0"/>
    <n v="0"/>
    <b v="0"/>
    <s v="film &amp; video/animation"/>
    <n v="0"/>
    <n v="0"/>
    <x v="0"/>
    <s v="animation"/>
    <x v="46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2"/>
    <b v="0"/>
    <n v="11"/>
    <b v="0"/>
    <s v="film &amp; video/animation"/>
    <n v="2"/>
    <n v="113.64"/>
    <x v="0"/>
    <s v="animation"/>
    <x v="462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3"/>
    <b v="0"/>
    <n v="1"/>
    <b v="0"/>
    <s v="film &amp; video/animation"/>
    <n v="0"/>
    <n v="1"/>
    <x v="0"/>
    <s v="animation"/>
    <x v="463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4"/>
    <b v="0"/>
    <n v="8"/>
    <b v="0"/>
    <s v="film &amp; video/animation"/>
    <n v="27"/>
    <n v="17.25"/>
    <x v="0"/>
    <s v="animation"/>
    <x v="46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5"/>
    <b v="0"/>
    <n v="5"/>
    <b v="0"/>
    <s v="film &amp; video/animation"/>
    <n v="1"/>
    <n v="15.2"/>
    <x v="0"/>
    <s v="animation"/>
    <x v="465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6"/>
    <b v="0"/>
    <n v="39"/>
    <b v="0"/>
    <s v="film &amp; video/animation"/>
    <n v="22"/>
    <n v="110.64"/>
    <x v="0"/>
    <s v="animation"/>
    <x v="466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7"/>
    <b v="0"/>
    <n v="0"/>
    <b v="0"/>
    <s v="film &amp; video/animation"/>
    <n v="0"/>
    <n v="0"/>
    <x v="0"/>
    <s v="animation"/>
    <x v="467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8"/>
    <b v="0"/>
    <n v="0"/>
    <b v="0"/>
    <s v="film &amp; video/animation"/>
    <n v="0"/>
    <n v="0"/>
    <x v="0"/>
    <s v="animation"/>
    <x v="468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69"/>
    <b v="0"/>
    <n v="2"/>
    <b v="0"/>
    <s v="film &amp; video/animation"/>
    <n v="1"/>
    <n v="25.5"/>
    <x v="0"/>
    <s v="animation"/>
    <x v="46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0"/>
    <b v="0"/>
    <n v="170"/>
    <b v="0"/>
    <s v="film &amp; video/animation"/>
    <n v="12"/>
    <n v="38.479999999999997"/>
    <x v="0"/>
    <s v="animation"/>
    <x v="470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1"/>
    <b v="0"/>
    <n v="5"/>
    <b v="0"/>
    <s v="film &amp; video/animation"/>
    <n v="18"/>
    <n v="28.2"/>
    <x v="0"/>
    <s v="animation"/>
    <x v="471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2"/>
    <b v="0"/>
    <n v="14"/>
    <b v="0"/>
    <s v="film &amp; video/animation"/>
    <n v="3"/>
    <n v="61.5"/>
    <x v="0"/>
    <s v="animation"/>
    <x v="472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3"/>
    <b v="0"/>
    <n v="1"/>
    <b v="0"/>
    <s v="film &amp; video/animation"/>
    <n v="0"/>
    <n v="1"/>
    <x v="0"/>
    <s v="animation"/>
    <x v="473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4"/>
    <b v="0"/>
    <n v="0"/>
    <b v="0"/>
    <s v="film &amp; video/animation"/>
    <n v="0"/>
    <n v="0"/>
    <x v="0"/>
    <s v="animation"/>
    <x v="474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5"/>
    <b v="0"/>
    <n v="124"/>
    <b v="0"/>
    <s v="film &amp; video/animation"/>
    <n v="2"/>
    <n v="39.57"/>
    <x v="0"/>
    <s v="animation"/>
    <x v="475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6"/>
    <b v="0"/>
    <n v="0"/>
    <b v="0"/>
    <s v="film &amp; video/animation"/>
    <n v="0"/>
    <n v="0"/>
    <x v="0"/>
    <s v="animation"/>
    <x v="47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7"/>
    <b v="0"/>
    <n v="0"/>
    <b v="0"/>
    <s v="film &amp; video/animation"/>
    <n v="0"/>
    <n v="0"/>
    <x v="0"/>
    <s v="animation"/>
    <x v="477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8"/>
    <b v="0"/>
    <n v="55"/>
    <b v="0"/>
    <s v="film &amp; video/animation"/>
    <n v="33"/>
    <n v="88.8"/>
    <x v="0"/>
    <s v="animation"/>
    <x v="478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79"/>
    <b v="0"/>
    <n v="140"/>
    <b v="0"/>
    <s v="film &amp; video/animation"/>
    <n v="19"/>
    <n v="55.46"/>
    <x v="0"/>
    <s v="animation"/>
    <x v="479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0"/>
    <b v="0"/>
    <n v="21"/>
    <b v="0"/>
    <s v="film &amp; video/animation"/>
    <n v="6"/>
    <n v="87.14"/>
    <x v="0"/>
    <s v="animation"/>
    <x v="480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1"/>
    <b v="0"/>
    <n v="1"/>
    <b v="0"/>
    <s v="film &amp; video/animation"/>
    <n v="0"/>
    <n v="10"/>
    <x v="0"/>
    <s v="animation"/>
    <x v="481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2"/>
    <b v="0"/>
    <n v="147"/>
    <b v="0"/>
    <s v="film &amp; video/animation"/>
    <n v="50"/>
    <n v="51.22"/>
    <x v="0"/>
    <s v="animation"/>
    <x v="482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3"/>
    <b v="0"/>
    <n v="11"/>
    <b v="0"/>
    <s v="film &amp; video/animation"/>
    <n v="0"/>
    <n v="13.55"/>
    <x v="0"/>
    <s v="animation"/>
    <x v="483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4"/>
    <b v="0"/>
    <n v="125"/>
    <b v="0"/>
    <s v="film &amp; video/animation"/>
    <n v="22"/>
    <n v="66.52"/>
    <x v="0"/>
    <s v="animation"/>
    <x v="484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5"/>
    <b v="0"/>
    <n v="1"/>
    <b v="0"/>
    <s v="film &amp; video/animation"/>
    <n v="0"/>
    <n v="50"/>
    <x v="0"/>
    <s v="animation"/>
    <x v="485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6"/>
    <b v="0"/>
    <n v="0"/>
    <b v="0"/>
    <s v="film &amp; video/animation"/>
    <n v="0"/>
    <n v="0"/>
    <x v="0"/>
    <s v="animation"/>
    <x v="486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7"/>
    <b v="0"/>
    <n v="0"/>
    <b v="0"/>
    <s v="film &amp; video/animation"/>
    <n v="0"/>
    <n v="0"/>
    <x v="0"/>
    <s v="animation"/>
    <x v="487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8"/>
    <b v="0"/>
    <n v="3"/>
    <b v="0"/>
    <s v="film &amp; video/animation"/>
    <n v="0"/>
    <n v="71.67"/>
    <x v="0"/>
    <s v="animation"/>
    <x v="488"/>
    <d v="2012-01-05T11:33:00"/>
    <x v="6"/>
  </r>
  <r>
    <n v="490"/>
    <s v="PROJECT IS CANCELLED"/>
    <s v="Cancelled"/>
    <n v="1000"/>
    <n v="0"/>
    <x v="2"/>
    <s v="US"/>
    <s v="USD"/>
    <n v="1345677285"/>
    <x v="489"/>
    <b v="0"/>
    <n v="0"/>
    <b v="0"/>
    <s v="film &amp; video/animation"/>
    <n v="0"/>
    <n v="0"/>
    <x v="0"/>
    <s v="animation"/>
    <x v="489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0"/>
    <b v="0"/>
    <n v="0"/>
    <b v="0"/>
    <s v="film &amp; video/animation"/>
    <n v="0"/>
    <n v="0"/>
    <x v="0"/>
    <s v="animation"/>
    <x v="49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1"/>
    <b v="0"/>
    <n v="0"/>
    <b v="0"/>
    <s v="film &amp; video/animation"/>
    <n v="0"/>
    <n v="0"/>
    <x v="0"/>
    <s v="animation"/>
    <x v="491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2"/>
    <b v="0"/>
    <n v="0"/>
    <b v="0"/>
    <s v="film &amp; video/animation"/>
    <n v="0"/>
    <n v="0"/>
    <x v="0"/>
    <s v="animation"/>
    <x v="492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3"/>
    <b v="0"/>
    <n v="3"/>
    <b v="0"/>
    <s v="film &amp; video/animation"/>
    <n v="0"/>
    <n v="10.33"/>
    <x v="0"/>
    <s v="animation"/>
    <x v="493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4"/>
    <b v="0"/>
    <n v="0"/>
    <b v="0"/>
    <s v="film &amp; video/animation"/>
    <n v="0"/>
    <n v="0"/>
    <x v="0"/>
    <s v="animation"/>
    <x v="49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5"/>
    <b v="0"/>
    <n v="1"/>
    <b v="0"/>
    <s v="film &amp; video/animation"/>
    <n v="0"/>
    <n v="1"/>
    <x v="0"/>
    <s v="animation"/>
    <x v="495"/>
    <d v="2014-02-10T22:21:14"/>
    <x v="4"/>
  </r>
  <r>
    <n v="497"/>
    <s v="Galaxy Probe Kids"/>
    <s v="live-action/animated series pilot."/>
    <n v="4480"/>
    <n v="30"/>
    <x v="2"/>
    <s v="US"/>
    <s v="USD"/>
    <n v="1419483600"/>
    <x v="496"/>
    <b v="0"/>
    <n v="3"/>
    <b v="0"/>
    <s v="film &amp; video/animation"/>
    <n v="1"/>
    <n v="10"/>
    <x v="0"/>
    <s v="animation"/>
    <x v="496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7"/>
    <b v="0"/>
    <n v="22"/>
    <b v="0"/>
    <s v="film &amp; video/animation"/>
    <n v="5"/>
    <n v="136.09"/>
    <x v="0"/>
    <s v="animation"/>
    <x v="497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8"/>
    <b v="0"/>
    <n v="26"/>
    <b v="0"/>
    <s v="film &amp; video/animation"/>
    <n v="10"/>
    <n v="73.459999999999994"/>
    <x v="0"/>
    <s v="animation"/>
    <x v="49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499"/>
    <b v="0"/>
    <n v="4"/>
    <b v="0"/>
    <s v="film &amp; video/animation"/>
    <n v="3"/>
    <n v="53.75"/>
    <x v="0"/>
    <s v="animation"/>
    <x v="499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0"/>
    <b v="0"/>
    <n v="0"/>
    <b v="0"/>
    <s v="film &amp; video/animation"/>
    <n v="0"/>
    <n v="0"/>
    <x v="0"/>
    <s v="animation"/>
    <x v="500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1"/>
    <b v="0"/>
    <n v="4"/>
    <b v="0"/>
    <s v="film &amp; video/animation"/>
    <n v="1"/>
    <n v="57.5"/>
    <x v="0"/>
    <s v="animation"/>
    <x v="501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2"/>
    <b v="0"/>
    <n v="9"/>
    <b v="0"/>
    <s v="film &amp; video/animation"/>
    <n v="2"/>
    <n v="12.67"/>
    <x v="0"/>
    <s v="animation"/>
    <x v="502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3"/>
    <b v="0"/>
    <n v="5"/>
    <b v="0"/>
    <s v="film &amp; video/animation"/>
    <n v="1"/>
    <n v="67"/>
    <x v="0"/>
    <s v="animation"/>
    <x v="503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4"/>
    <b v="0"/>
    <n v="14"/>
    <b v="0"/>
    <s v="film &amp; video/animation"/>
    <n v="0"/>
    <n v="3.71"/>
    <x v="0"/>
    <s v="animation"/>
    <x v="504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5"/>
    <b v="0"/>
    <n v="1"/>
    <b v="0"/>
    <s v="film &amp; video/animation"/>
    <n v="0"/>
    <n v="250"/>
    <x v="0"/>
    <s v="animation"/>
    <x v="505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6"/>
    <b v="0"/>
    <n v="10"/>
    <b v="0"/>
    <s v="film &amp; video/animation"/>
    <n v="3"/>
    <n v="64"/>
    <x v="0"/>
    <s v="animation"/>
    <x v="506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7"/>
    <b v="0"/>
    <n v="3"/>
    <b v="0"/>
    <s v="film &amp; video/animation"/>
    <n v="1"/>
    <n v="133.33000000000001"/>
    <x v="0"/>
    <s v="animation"/>
    <x v="507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8"/>
    <b v="0"/>
    <n v="1"/>
    <b v="0"/>
    <s v="film &amp; video/animation"/>
    <n v="0"/>
    <n v="10"/>
    <x v="0"/>
    <s v="animation"/>
    <x v="508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09"/>
    <b v="0"/>
    <n v="0"/>
    <b v="0"/>
    <s v="film &amp; video/animation"/>
    <n v="0"/>
    <n v="0"/>
    <x v="0"/>
    <s v="animation"/>
    <x v="50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0"/>
    <b v="0"/>
    <n v="5"/>
    <b v="0"/>
    <s v="film &amp; video/animation"/>
    <n v="3"/>
    <n v="30"/>
    <x v="0"/>
    <s v="animation"/>
    <x v="510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1"/>
    <b v="0"/>
    <n v="2"/>
    <b v="0"/>
    <s v="film &amp; video/animation"/>
    <n v="0"/>
    <n v="5.5"/>
    <x v="0"/>
    <s v="animation"/>
    <x v="511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2"/>
    <b v="0"/>
    <n v="68"/>
    <b v="0"/>
    <s v="film &amp; video/animation"/>
    <n v="14"/>
    <n v="102.38"/>
    <x v="0"/>
    <s v="animation"/>
    <x v="512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3"/>
    <b v="0"/>
    <n v="3"/>
    <b v="0"/>
    <s v="film &amp; video/animation"/>
    <n v="3"/>
    <n v="16.670000000000002"/>
    <x v="0"/>
    <s v="animation"/>
    <x v="51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4"/>
    <b v="0"/>
    <n v="34"/>
    <b v="0"/>
    <s v="film &amp; video/animation"/>
    <n v="25"/>
    <n v="725.03"/>
    <x v="0"/>
    <s v="animation"/>
    <x v="514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5"/>
    <b v="0"/>
    <n v="0"/>
    <b v="0"/>
    <s v="film &amp; video/animation"/>
    <n v="0"/>
    <n v="0"/>
    <x v="0"/>
    <s v="animation"/>
    <x v="51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6"/>
    <b v="0"/>
    <n v="3"/>
    <b v="0"/>
    <s v="film &amp; video/animation"/>
    <n v="1"/>
    <n v="68.33"/>
    <x v="0"/>
    <s v="animation"/>
    <x v="516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7"/>
    <b v="0"/>
    <n v="0"/>
    <b v="0"/>
    <s v="film &amp; video/animation"/>
    <n v="0"/>
    <n v="0"/>
    <x v="0"/>
    <s v="animation"/>
    <x v="51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8"/>
    <b v="0"/>
    <n v="70"/>
    <b v="0"/>
    <s v="film &amp; video/animation"/>
    <n v="23"/>
    <n v="39.229999999999997"/>
    <x v="0"/>
    <s v="animation"/>
    <x v="51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19"/>
    <b v="0"/>
    <n v="34"/>
    <b v="1"/>
    <s v="theater/plays"/>
    <n v="102"/>
    <n v="150.15"/>
    <x v="1"/>
    <s v="plays"/>
    <x v="51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0"/>
    <b v="0"/>
    <n v="56"/>
    <b v="1"/>
    <s v="theater/plays"/>
    <n v="105"/>
    <n v="93.43"/>
    <x v="1"/>
    <s v="plays"/>
    <x v="52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1"/>
    <b v="0"/>
    <n v="31"/>
    <b v="1"/>
    <s v="theater/plays"/>
    <n v="115"/>
    <n v="110.97"/>
    <x v="1"/>
    <s v="plays"/>
    <x v="521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2"/>
    <b v="0"/>
    <n v="84"/>
    <b v="1"/>
    <s v="theater/plays"/>
    <n v="121"/>
    <n v="71.790000000000006"/>
    <x v="1"/>
    <s v="plays"/>
    <x v="522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3"/>
    <b v="0"/>
    <n v="130"/>
    <b v="1"/>
    <s v="theater/plays"/>
    <n v="109"/>
    <n v="29.26"/>
    <x v="1"/>
    <s v="plays"/>
    <x v="52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4"/>
    <b v="0"/>
    <n v="12"/>
    <b v="1"/>
    <s v="theater/plays"/>
    <n v="100"/>
    <n v="1000"/>
    <x v="1"/>
    <s v="plays"/>
    <x v="52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5"/>
    <b v="0"/>
    <n v="23"/>
    <b v="1"/>
    <s v="theater/plays"/>
    <n v="114"/>
    <n v="74.349999999999994"/>
    <x v="1"/>
    <s v="plays"/>
    <x v="52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6"/>
    <b v="0"/>
    <n v="158"/>
    <b v="1"/>
    <s v="theater/plays"/>
    <n v="101"/>
    <n v="63.83"/>
    <x v="1"/>
    <s v="plays"/>
    <x v="52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7"/>
    <b v="0"/>
    <n v="30"/>
    <b v="1"/>
    <s v="theater/plays"/>
    <n v="116"/>
    <n v="44.33"/>
    <x v="1"/>
    <s v="plays"/>
    <x v="52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8"/>
    <b v="0"/>
    <n v="18"/>
    <b v="1"/>
    <s v="theater/plays"/>
    <n v="130"/>
    <n v="86.94"/>
    <x v="1"/>
    <s v="plays"/>
    <x v="528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29"/>
    <b v="0"/>
    <n v="29"/>
    <b v="1"/>
    <s v="theater/plays"/>
    <n v="108"/>
    <n v="126.55"/>
    <x v="1"/>
    <s v="plays"/>
    <x v="52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0"/>
    <b v="0"/>
    <n v="31"/>
    <b v="1"/>
    <s v="theater/plays"/>
    <n v="100"/>
    <n v="129.03"/>
    <x v="1"/>
    <s v="plays"/>
    <x v="530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1"/>
    <b v="0"/>
    <n v="173"/>
    <b v="1"/>
    <s v="theater/plays"/>
    <n v="123"/>
    <n v="71.239999999999995"/>
    <x v="1"/>
    <s v="plays"/>
    <x v="53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2"/>
    <b v="0"/>
    <n v="17"/>
    <b v="1"/>
    <s v="theater/plays"/>
    <n v="100"/>
    <n v="117.88"/>
    <x v="1"/>
    <s v="plays"/>
    <x v="53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3"/>
    <b v="0"/>
    <n v="48"/>
    <b v="1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4"/>
    <b v="0"/>
    <n v="59"/>
    <b v="1"/>
    <s v="theater/plays"/>
    <n v="103"/>
    <n v="34.75"/>
    <x v="1"/>
    <s v="plays"/>
    <x v="53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5"/>
    <b v="0"/>
    <n v="39"/>
    <b v="1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6"/>
    <b v="0"/>
    <n v="59"/>
    <b v="1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7"/>
    <b v="0"/>
    <n v="60"/>
    <b v="1"/>
    <s v="theater/plays"/>
    <n v="302"/>
    <n v="252.02"/>
    <x v="1"/>
    <s v="plays"/>
    <x v="537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8"/>
    <b v="0"/>
    <n v="20"/>
    <b v="1"/>
    <s v="theater/plays"/>
    <n v="101"/>
    <n v="25.16"/>
    <x v="1"/>
    <s v="plays"/>
    <x v="538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39"/>
    <b v="0"/>
    <n v="1"/>
    <b v="0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0"/>
    <b v="0"/>
    <n v="1"/>
    <b v="0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1"/>
    <b v="0"/>
    <n v="1"/>
    <b v="0"/>
    <s v="technology/web"/>
    <n v="0"/>
    <n v="1"/>
    <x v="2"/>
    <s v="web"/>
    <x v="54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2"/>
    <b v="0"/>
    <n v="2"/>
    <b v="0"/>
    <s v="technology/web"/>
    <n v="0"/>
    <n v="35"/>
    <x v="2"/>
    <s v="web"/>
    <x v="5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3"/>
    <b v="0"/>
    <n v="2"/>
    <b v="0"/>
    <s v="technology/web"/>
    <n v="1"/>
    <n v="3"/>
    <x v="2"/>
    <s v="web"/>
    <x v="54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4"/>
    <b v="0"/>
    <n v="34"/>
    <b v="0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5"/>
    <b v="0"/>
    <n v="2"/>
    <b v="0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6"/>
    <b v="0"/>
    <n v="0"/>
    <b v="0"/>
    <s v="technology/web"/>
    <n v="0"/>
    <n v="0"/>
    <x v="2"/>
    <s v="web"/>
    <x v="546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7"/>
    <b v="0"/>
    <n v="1"/>
    <b v="0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8"/>
    <b v="0"/>
    <n v="8"/>
    <b v="0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49"/>
    <b v="0"/>
    <n v="4"/>
    <b v="0"/>
    <s v="technology/web"/>
    <n v="1"/>
    <n v="8.75"/>
    <x v="2"/>
    <s v="web"/>
    <x v="549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0"/>
    <b v="0"/>
    <n v="28"/>
    <b v="0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1"/>
    <b v="0"/>
    <n v="0"/>
    <b v="0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2"/>
    <b v="0"/>
    <n v="6"/>
    <b v="0"/>
    <s v="technology/web"/>
    <n v="0"/>
    <n v="20.5"/>
    <x v="2"/>
    <s v="web"/>
    <x v="552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3"/>
    <b v="0"/>
    <n v="22"/>
    <b v="0"/>
    <s v="technology/web"/>
    <n v="37"/>
    <n v="64.36"/>
    <x v="2"/>
    <s v="web"/>
    <x v="55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4"/>
    <b v="0"/>
    <n v="0"/>
    <b v="0"/>
    <s v="technology/web"/>
    <n v="0"/>
    <n v="0"/>
    <x v="2"/>
    <s v="web"/>
    <x v="55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5"/>
    <b v="0"/>
    <n v="1"/>
    <b v="0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6"/>
    <b v="0"/>
    <n v="20"/>
    <b v="0"/>
    <s v="technology/web"/>
    <n v="1"/>
    <n v="68.3"/>
    <x v="2"/>
    <s v="web"/>
    <x v="556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7"/>
    <b v="0"/>
    <n v="0"/>
    <b v="0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8"/>
    <b v="0"/>
    <n v="1"/>
    <b v="0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59"/>
    <b v="0"/>
    <n v="3"/>
    <b v="0"/>
    <s v="technology/web"/>
    <n v="0"/>
    <n v="4"/>
    <x v="2"/>
    <s v="web"/>
    <x v="559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0"/>
    <b v="0"/>
    <n v="2"/>
    <b v="0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1"/>
    <b v="0"/>
    <n v="0"/>
    <b v="0"/>
    <s v="technology/web"/>
    <n v="0"/>
    <n v="0"/>
    <x v="2"/>
    <s v="web"/>
    <x v="561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2"/>
    <b v="0"/>
    <n v="2"/>
    <b v="0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3"/>
    <b v="0"/>
    <n v="1"/>
    <b v="0"/>
    <s v="technology/web"/>
    <n v="0"/>
    <n v="1"/>
    <x v="2"/>
    <s v="web"/>
    <x v="563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4"/>
    <b v="0"/>
    <n v="0"/>
    <b v="0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5"/>
    <b v="0"/>
    <n v="1"/>
    <b v="0"/>
    <s v="technology/web"/>
    <n v="0"/>
    <n v="1"/>
    <x v="2"/>
    <s v="web"/>
    <x v="56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6"/>
    <b v="0"/>
    <n v="0"/>
    <b v="0"/>
    <s v="technology/web"/>
    <n v="0"/>
    <n v="0"/>
    <x v="2"/>
    <s v="web"/>
    <x v="566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7"/>
    <b v="0"/>
    <n v="5"/>
    <b v="0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8"/>
    <b v="0"/>
    <n v="1"/>
    <b v="0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69"/>
    <b v="0"/>
    <n v="1"/>
    <b v="0"/>
    <s v="technology/web"/>
    <n v="0"/>
    <n v="142"/>
    <x v="2"/>
    <s v="web"/>
    <x v="56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0"/>
    <b v="0"/>
    <n v="2"/>
    <b v="0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1"/>
    <b v="0"/>
    <n v="0"/>
    <b v="0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2"/>
    <b v="0"/>
    <n v="9"/>
    <b v="0"/>
    <s v="technology/web"/>
    <n v="0"/>
    <n v="38.44"/>
    <x v="2"/>
    <s v="web"/>
    <x v="572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3"/>
    <b v="0"/>
    <n v="4"/>
    <b v="0"/>
    <s v="technology/web"/>
    <n v="1"/>
    <n v="20"/>
    <x v="2"/>
    <s v="web"/>
    <x v="573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4"/>
    <b v="0"/>
    <n v="4"/>
    <b v="0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5"/>
    <b v="0"/>
    <n v="1"/>
    <b v="0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6"/>
    <b v="0"/>
    <n v="1"/>
    <b v="0"/>
    <s v="technology/web"/>
    <n v="0"/>
    <n v="10"/>
    <x v="2"/>
    <s v="web"/>
    <x v="57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7"/>
    <b v="0"/>
    <n v="7"/>
    <b v="0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8"/>
    <b v="0"/>
    <n v="5"/>
    <b v="0"/>
    <s v="technology/web"/>
    <n v="1"/>
    <n v="35"/>
    <x v="2"/>
    <s v="web"/>
    <x v="578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79"/>
    <b v="0"/>
    <n v="1"/>
    <b v="0"/>
    <s v="technology/web"/>
    <n v="0"/>
    <n v="1"/>
    <x v="2"/>
    <s v="web"/>
    <x v="579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0"/>
    <b v="0"/>
    <n v="0"/>
    <b v="0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1"/>
    <b v="0"/>
    <n v="0"/>
    <b v="0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2"/>
    <b v="0"/>
    <n v="1"/>
    <b v="0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3"/>
    <b v="0"/>
    <n v="2"/>
    <b v="0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4"/>
    <b v="0"/>
    <n v="0"/>
    <b v="0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5"/>
    <b v="0"/>
    <n v="4"/>
    <b v="0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6"/>
    <b v="0"/>
    <n v="7"/>
    <b v="0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7"/>
    <b v="0"/>
    <n v="2"/>
    <b v="0"/>
    <s v="technology/web"/>
    <n v="3"/>
    <n v="150.5"/>
    <x v="2"/>
    <s v="web"/>
    <x v="587"/>
    <d v="2016-11-17T19:28:06"/>
    <x v="2"/>
  </r>
  <r>
    <n v="589"/>
    <s v="Get Neighborly"/>
    <s v="Services closer than you think..."/>
    <n v="7500"/>
    <n v="1"/>
    <x v="2"/>
    <s v="US"/>
    <s v="USD"/>
    <n v="1436366699"/>
    <x v="588"/>
    <b v="0"/>
    <n v="1"/>
    <b v="0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89"/>
    <b v="0"/>
    <n v="9"/>
    <b v="0"/>
    <s v="technology/web"/>
    <n v="4"/>
    <n v="24.78"/>
    <x v="2"/>
    <s v="web"/>
    <x v="589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0"/>
    <b v="0"/>
    <n v="2"/>
    <b v="0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1"/>
    <b v="0"/>
    <n v="1"/>
    <b v="0"/>
    <s v="technology/web"/>
    <n v="3"/>
    <n v="250"/>
    <x v="2"/>
    <s v="web"/>
    <x v="591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2"/>
    <b v="0"/>
    <n v="7"/>
    <b v="0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3"/>
    <b v="0"/>
    <n v="2"/>
    <b v="0"/>
    <s v="technology/web"/>
    <n v="0"/>
    <n v="13"/>
    <x v="2"/>
    <s v="web"/>
    <x v="593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4"/>
    <b v="0"/>
    <n v="8"/>
    <b v="0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5"/>
    <b v="0"/>
    <n v="2"/>
    <b v="0"/>
    <s v="technology/web"/>
    <n v="0"/>
    <n v="3"/>
    <x v="2"/>
    <s v="web"/>
    <x v="595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6"/>
    <b v="0"/>
    <n v="2"/>
    <b v="0"/>
    <s v="technology/web"/>
    <n v="0"/>
    <n v="10"/>
    <x v="2"/>
    <s v="web"/>
    <x v="596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7"/>
    <b v="0"/>
    <n v="7"/>
    <b v="0"/>
    <s v="technology/web"/>
    <n v="34"/>
    <n v="121.43"/>
    <x v="2"/>
    <s v="web"/>
    <x v="597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8"/>
    <b v="0"/>
    <n v="2"/>
    <b v="0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599"/>
    <b v="0"/>
    <n v="1"/>
    <b v="0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0"/>
    <b v="0"/>
    <n v="6"/>
    <b v="0"/>
    <s v="technology/web"/>
    <n v="1"/>
    <n v="23.33"/>
    <x v="2"/>
    <s v="web"/>
    <x v="600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1"/>
    <b v="0"/>
    <n v="0"/>
    <b v="0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2"/>
    <b v="0"/>
    <n v="13"/>
    <b v="0"/>
    <s v="technology/web"/>
    <n v="4"/>
    <n v="45.39"/>
    <x v="2"/>
    <s v="web"/>
    <x v="60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3"/>
    <b v="0"/>
    <n v="0"/>
    <b v="0"/>
    <s v="technology/web"/>
    <n v="0"/>
    <n v="0"/>
    <x v="2"/>
    <s v="web"/>
    <x v="603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4"/>
    <b v="0"/>
    <n v="8"/>
    <b v="0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5"/>
    <b v="0"/>
    <n v="1"/>
    <b v="0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6"/>
    <b v="0"/>
    <n v="0"/>
    <b v="0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7"/>
    <b v="0"/>
    <n v="5"/>
    <b v="0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8"/>
    <b v="0"/>
    <n v="1"/>
    <b v="0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09"/>
    <b v="0"/>
    <n v="0"/>
    <b v="0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0"/>
    <b v="0"/>
    <n v="0"/>
    <b v="0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1"/>
    <b v="0"/>
    <n v="0"/>
    <b v="0"/>
    <s v="technology/web"/>
    <n v="0"/>
    <n v="0"/>
    <x v="2"/>
    <s v="web"/>
    <x v="611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2"/>
    <b v="0"/>
    <n v="121"/>
    <b v="0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3"/>
    <b v="0"/>
    <n v="0"/>
    <b v="0"/>
    <s v="technology/web"/>
    <n v="0"/>
    <n v="0"/>
    <x v="2"/>
    <s v="web"/>
    <x v="613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4"/>
    <b v="0"/>
    <n v="0"/>
    <b v="0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5"/>
    <b v="0"/>
    <n v="0"/>
    <b v="0"/>
    <s v="technology/web"/>
    <n v="0"/>
    <n v="0"/>
    <x v="2"/>
    <s v="web"/>
    <x v="615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6"/>
    <b v="0"/>
    <n v="3"/>
    <b v="0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7"/>
    <b v="0"/>
    <n v="0"/>
    <b v="0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8"/>
    <b v="0"/>
    <n v="1"/>
    <b v="0"/>
    <s v="technology/web"/>
    <n v="0"/>
    <n v="1"/>
    <x v="2"/>
    <s v="web"/>
    <x v="618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19"/>
    <b v="0"/>
    <n v="1"/>
    <b v="0"/>
    <s v="technology/web"/>
    <n v="1"/>
    <n v="300"/>
    <x v="2"/>
    <s v="web"/>
    <x v="619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0"/>
    <b v="0"/>
    <n v="3"/>
    <b v="0"/>
    <s v="technology/web"/>
    <n v="1"/>
    <n v="87"/>
    <x v="2"/>
    <s v="web"/>
    <x v="620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1"/>
    <b v="0"/>
    <n v="9"/>
    <b v="0"/>
    <s v="technology/web"/>
    <n v="6"/>
    <n v="37.89"/>
    <x v="2"/>
    <s v="web"/>
    <x v="621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2"/>
    <b v="0"/>
    <n v="0"/>
    <b v="0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3"/>
    <b v="0"/>
    <n v="0"/>
    <b v="0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4"/>
    <b v="0"/>
    <n v="0"/>
    <b v="0"/>
    <s v="technology/web"/>
    <n v="0"/>
    <n v="0"/>
    <x v="2"/>
    <s v="web"/>
    <x v="624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5"/>
    <b v="0"/>
    <n v="39"/>
    <b v="0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6"/>
    <b v="0"/>
    <n v="1"/>
    <b v="0"/>
    <s v="technology/web"/>
    <n v="0"/>
    <n v="90"/>
    <x v="2"/>
    <s v="web"/>
    <x v="626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7"/>
    <b v="0"/>
    <n v="0"/>
    <b v="0"/>
    <s v="technology/web"/>
    <n v="0"/>
    <n v="0"/>
    <x v="2"/>
    <s v="web"/>
    <x v="62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8"/>
    <b v="0"/>
    <n v="3"/>
    <b v="0"/>
    <s v="technology/web"/>
    <n v="0"/>
    <n v="116.67"/>
    <x v="2"/>
    <s v="web"/>
    <x v="6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29"/>
    <b v="0"/>
    <n v="1"/>
    <b v="0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0"/>
    <b v="0"/>
    <n v="9"/>
    <b v="0"/>
    <s v="technology/web"/>
    <n v="1"/>
    <n v="76.67"/>
    <x v="2"/>
    <s v="web"/>
    <x v="630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1"/>
    <b v="0"/>
    <n v="0"/>
    <b v="0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2"/>
    <b v="0"/>
    <n v="25"/>
    <b v="0"/>
    <s v="technology/web"/>
    <n v="12"/>
    <n v="49.8"/>
    <x v="2"/>
    <s v="web"/>
    <x v="63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3"/>
    <b v="0"/>
    <n v="1"/>
    <b v="0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4"/>
    <b v="0"/>
    <n v="1"/>
    <b v="0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5"/>
    <b v="0"/>
    <n v="1"/>
    <b v="0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6"/>
    <b v="0"/>
    <n v="0"/>
    <b v="0"/>
    <s v="technology/web"/>
    <n v="0"/>
    <n v="0"/>
    <x v="2"/>
    <s v="web"/>
    <x v="636"/>
    <d v="2017-02-25T23:04:00"/>
    <x v="1"/>
  </r>
  <r>
    <n v="638"/>
    <s v="W (Canceled)"/>
    <s v="O0"/>
    <n v="200000"/>
    <n v="18"/>
    <x v="1"/>
    <s v="DE"/>
    <s v="EUR"/>
    <n v="1490447662"/>
    <x v="637"/>
    <b v="0"/>
    <n v="6"/>
    <b v="0"/>
    <s v="technology/web"/>
    <n v="0"/>
    <n v="3"/>
    <x v="2"/>
    <s v="web"/>
    <x v="637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8"/>
    <b v="0"/>
    <n v="1"/>
    <b v="0"/>
    <s v="technology/web"/>
    <n v="0"/>
    <n v="1"/>
    <x v="2"/>
    <s v="web"/>
    <x v="63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39"/>
    <b v="0"/>
    <n v="2"/>
    <b v="1"/>
    <s v="technology/wearables"/>
    <n v="144"/>
    <n v="50.5"/>
    <x v="2"/>
    <s v="wearables"/>
    <x v="63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0"/>
    <b v="0"/>
    <n v="315"/>
    <b v="1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1"/>
    <b v="0"/>
    <n v="2174"/>
    <b v="1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2"/>
    <b v="0"/>
    <n v="152"/>
    <b v="1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3"/>
    <b v="0"/>
    <n v="1021"/>
    <b v="1"/>
    <s v="technology/wearables"/>
    <n v="300"/>
    <n v="73.489999999999995"/>
    <x v="2"/>
    <s v="wearables"/>
    <x v="643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4"/>
    <b v="0"/>
    <n v="237"/>
    <b v="1"/>
    <s v="technology/wearables"/>
    <n v="279"/>
    <n v="23.52"/>
    <x v="2"/>
    <s v="wearables"/>
    <x v="64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5"/>
    <b v="0"/>
    <n v="27"/>
    <b v="1"/>
    <s v="technology/wearables"/>
    <n v="132"/>
    <n v="39.07"/>
    <x v="2"/>
    <s v="wearables"/>
    <x v="645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6"/>
    <b v="0"/>
    <n v="17"/>
    <b v="1"/>
    <s v="technology/wearables"/>
    <n v="107"/>
    <n v="125.94"/>
    <x v="2"/>
    <s v="wearables"/>
    <x v="646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7"/>
    <b v="0"/>
    <n v="27"/>
    <b v="1"/>
    <s v="technology/wearables"/>
    <n v="127"/>
    <n v="1644"/>
    <x v="2"/>
    <s v="wearables"/>
    <x v="647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8"/>
    <b v="0"/>
    <n v="82"/>
    <b v="1"/>
    <s v="technology/wearables"/>
    <n v="140"/>
    <n v="42.67"/>
    <x v="2"/>
    <s v="wearables"/>
    <x v="648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49"/>
    <b v="0"/>
    <n v="48"/>
    <b v="1"/>
    <s v="technology/wearables"/>
    <n v="112"/>
    <n v="35.130000000000003"/>
    <x v="2"/>
    <s v="wearables"/>
    <x v="64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0"/>
    <b v="0"/>
    <n v="105"/>
    <b v="1"/>
    <s v="technology/wearables"/>
    <n v="101"/>
    <n v="239.35"/>
    <x v="2"/>
    <s v="wearables"/>
    <x v="650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1"/>
    <b v="0"/>
    <n v="28"/>
    <b v="1"/>
    <s v="technology/wearables"/>
    <n v="100"/>
    <n v="107.64"/>
    <x v="2"/>
    <s v="wearables"/>
    <x v="651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2"/>
    <b v="0"/>
    <n v="1107"/>
    <b v="1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3"/>
    <b v="0"/>
    <n v="1013"/>
    <b v="1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4"/>
    <b v="0"/>
    <n v="274"/>
    <b v="1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5"/>
    <b v="0"/>
    <n v="87"/>
    <b v="1"/>
    <s v="technology/wearables"/>
    <n v="214"/>
    <n v="122.74"/>
    <x v="2"/>
    <s v="wearables"/>
    <x v="65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6"/>
    <b v="0"/>
    <n v="99"/>
    <b v="1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7"/>
    <b v="0"/>
    <n v="276"/>
    <b v="1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8"/>
    <b v="0"/>
    <n v="21"/>
    <b v="1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59"/>
    <b v="0"/>
    <n v="18"/>
    <b v="0"/>
    <s v="technology/wearables"/>
    <n v="3"/>
    <n v="84.94"/>
    <x v="2"/>
    <s v="wearables"/>
    <x v="6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0"/>
    <b v="0"/>
    <n v="9"/>
    <b v="0"/>
    <s v="technology/wearables"/>
    <n v="1"/>
    <n v="10.56"/>
    <x v="2"/>
    <s v="wearables"/>
    <x v="660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1"/>
    <b v="0"/>
    <n v="4"/>
    <b v="0"/>
    <s v="technology/wearables"/>
    <n v="0"/>
    <n v="39"/>
    <x v="2"/>
    <s v="wearables"/>
    <x v="66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2"/>
    <b v="0"/>
    <n v="7"/>
    <b v="0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3"/>
    <b v="0"/>
    <n v="29"/>
    <b v="0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4"/>
    <b v="0"/>
    <n v="12"/>
    <b v="0"/>
    <s v="technology/wearables"/>
    <n v="19"/>
    <n v="155.33000000000001"/>
    <x v="2"/>
    <s v="wearables"/>
    <x v="664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5"/>
    <b v="0"/>
    <n v="4"/>
    <b v="0"/>
    <s v="technology/wearables"/>
    <n v="0"/>
    <n v="2"/>
    <x v="2"/>
    <s v="wearables"/>
    <x v="665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6"/>
    <b v="0"/>
    <n v="28"/>
    <b v="0"/>
    <s v="technology/wearables"/>
    <n v="10"/>
    <n v="178.93"/>
    <x v="2"/>
    <s v="wearables"/>
    <x v="66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7"/>
    <b v="0"/>
    <n v="25"/>
    <b v="0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8"/>
    <b v="0"/>
    <n v="28"/>
    <b v="0"/>
    <s v="technology/wearables"/>
    <n v="22"/>
    <n v="1536.25"/>
    <x v="2"/>
    <s v="wearables"/>
    <x v="66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69"/>
    <b v="0"/>
    <n v="310"/>
    <b v="0"/>
    <s v="technology/wearables"/>
    <n v="29"/>
    <n v="85"/>
    <x v="2"/>
    <s v="wearables"/>
    <x v="669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0"/>
    <b v="0"/>
    <n v="15"/>
    <b v="0"/>
    <s v="technology/wearables"/>
    <n v="39"/>
    <n v="788.53"/>
    <x v="2"/>
    <s v="wearables"/>
    <x v="67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1"/>
    <b v="0"/>
    <n v="215"/>
    <b v="0"/>
    <s v="technology/wearables"/>
    <n v="22"/>
    <n v="50.3"/>
    <x v="2"/>
    <s v="wearables"/>
    <x v="671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2"/>
    <b v="0"/>
    <n v="3"/>
    <b v="0"/>
    <s v="technology/wearables"/>
    <n v="0"/>
    <n v="68.33"/>
    <x v="2"/>
    <s v="wearables"/>
    <x v="67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3"/>
    <b v="0"/>
    <n v="2"/>
    <b v="0"/>
    <s v="technology/wearables"/>
    <n v="0"/>
    <n v="7.5"/>
    <x v="2"/>
    <s v="wearables"/>
    <x v="673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4"/>
    <b v="0"/>
    <n v="26"/>
    <b v="0"/>
    <s v="technology/wearables"/>
    <n v="15"/>
    <n v="34.270000000000003"/>
    <x v="2"/>
    <s v="wearables"/>
    <x v="67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5"/>
    <b v="0"/>
    <n v="24"/>
    <b v="0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6"/>
    <b v="0"/>
    <n v="96"/>
    <b v="0"/>
    <s v="technology/wearables"/>
    <n v="26"/>
    <n v="133.25"/>
    <x v="2"/>
    <s v="wearables"/>
    <x v="676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7"/>
    <b v="0"/>
    <n v="17"/>
    <b v="0"/>
    <s v="technology/wearables"/>
    <n v="4"/>
    <n v="65.180000000000007"/>
    <x v="2"/>
    <s v="wearables"/>
    <x v="67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8"/>
    <b v="0"/>
    <n v="94"/>
    <b v="0"/>
    <s v="technology/wearables"/>
    <n v="15"/>
    <n v="93.9"/>
    <x v="2"/>
    <s v="wearables"/>
    <x v="678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79"/>
    <b v="0"/>
    <n v="129"/>
    <b v="0"/>
    <s v="technology/wearables"/>
    <n v="26"/>
    <n v="150.65"/>
    <x v="2"/>
    <s v="wearables"/>
    <x v="679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0"/>
    <b v="0"/>
    <n v="1"/>
    <b v="0"/>
    <s v="technology/wearables"/>
    <n v="0"/>
    <n v="1"/>
    <x v="2"/>
    <s v="wearables"/>
    <x v="68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1"/>
    <b v="0"/>
    <n v="4"/>
    <b v="0"/>
    <s v="technology/wearables"/>
    <n v="0"/>
    <n v="13.25"/>
    <x v="2"/>
    <s v="wearables"/>
    <x v="681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2"/>
    <b v="0"/>
    <n v="3"/>
    <b v="0"/>
    <s v="technology/wearables"/>
    <n v="1"/>
    <n v="99.33"/>
    <x v="2"/>
    <s v="wearables"/>
    <x v="682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3"/>
    <b v="0"/>
    <n v="135"/>
    <b v="0"/>
    <s v="technology/wearables"/>
    <n v="7"/>
    <n v="177.39"/>
    <x v="2"/>
    <s v="wearables"/>
    <x v="68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4"/>
    <b v="0"/>
    <n v="10"/>
    <b v="0"/>
    <s v="technology/wearables"/>
    <n v="28"/>
    <n v="55.3"/>
    <x v="2"/>
    <s v="wearables"/>
    <x v="68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5"/>
    <b v="0"/>
    <n v="0"/>
    <b v="0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6"/>
    <b v="0"/>
    <n v="6"/>
    <b v="0"/>
    <s v="technology/wearables"/>
    <n v="4"/>
    <n v="591.66999999999996"/>
    <x v="2"/>
    <s v="wearables"/>
    <x v="686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7"/>
    <b v="0"/>
    <n v="36"/>
    <b v="0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8"/>
    <b v="0"/>
    <n v="336"/>
    <b v="0"/>
    <s v="technology/wearables"/>
    <n v="58"/>
    <n v="343.15"/>
    <x v="2"/>
    <s v="wearables"/>
    <x v="68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89"/>
    <b v="0"/>
    <n v="34"/>
    <b v="0"/>
    <s v="technology/wearables"/>
    <n v="12"/>
    <n v="72.59"/>
    <x v="2"/>
    <s v="wearables"/>
    <x v="68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0"/>
    <b v="0"/>
    <n v="10"/>
    <b v="0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1"/>
    <b v="0"/>
    <n v="201"/>
    <b v="0"/>
    <s v="technology/wearables"/>
    <n v="7"/>
    <n v="6.5"/>
    <x v="2"/>
    <s v="wearables"/>
    <x v="69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2"/>
    <b v="0"/>
    <n v="296"/>
    <b v="0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3"/>
    <b v="0"/>
    <n v="7"/>
    <b v="0"/>
    <s v="technology/wearables"/>
    <n v="0"/>
    <n v="84.29"/>
    <x v="2"/>
    <s v="wearables"/>
    <x v="693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4"/>
    <b v="0"/>
    <n v="7"/>
    <b v="0"/>
    <s v="technology/wearables"/>
    <n v="1"/>
    <n v="90.86"/>
    <x v="2"/>
    <s v="wearables"/>
    <x v="69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5"/>
    <b v="0"/>
    <n v="1"/>
    <b v="0"/>
    <s v="technology/wearables"/>
    <n v="0"/>
    <n v="1"/>
    <x v="2"/>
    <s v="wearables"/>
    <x v="69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6"/>
    <b v="0"/>
    <n v="114"/>
    <b v="0"/>
    <s v="technology/wearables"/>
    <n v="46"/>
    <n v="20.34"/>
    <x v="2"/>
    <s v="wearables"/>
    <x v="696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7"/>
    <b v="0"/>
    <n v="29"/>
    <b v="0"/>
    <s v="technology/wearables"/>
    <n v="15"/>
    <n v="530.69000000000005"/>
    <x v="2"/>
    <s v="wearables"/>
    <x v="697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8"/>
    <b v="0"/>
    <n v="890"/>
    <b v="0"/>
    <s v="technology/wearables"/>
    <n v="82"/>
    <n v="120.39"/>
    <x v="2"/>
    <s v="wearables"/>
    <x v="69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699"/>
    <b v="0"/>
    <n v="31"/>
    <b v="0"/>
    <s v="technology/wearables"/>
    <n v="3"/>
    <n v="13"/>
    <x v="2"/>
    <s v="wearables"/>
    <x v="69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0"/>
    <b v="0"/>
    <n v="21"/>
    <b v="0"/>
    <s v="technology/wearables"/>
    <n v="27"/>
    <n v="291.33"/>
    <x v="2"/>
    <s v="wearables"/>
    <x v="70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1"/>
    <b v="0"/>
    <n v="37"/>
    <b v="0"/>
    <s v="technology/wearables"/>
    <n v="31"/>
    <n v="124.92"/>
    <x v="2"/>
    <s v="wearables"/>
    <x v="701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2"/>
    <b v="0"/>
    <n v="7"/>
    <b v="0"/>
    <s v="technology/wearables"/>
    <n v="6"/>
    <n v="119.57"/>
    <x v="2"/>
    <s v="wearables"/>
    <x v="70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3"/>
    <b v="0"/>
    <n v="4"/>
    <b v="0"/>
    <s v="technology/wearables"/>
    <n v="1"/>
    <n v="120.25"/>
    <x v="2"/>
    <s v="wearables"/>
    <x v="703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4"/>
    <b v="0"/>
    <n v="5"/>
    <b v="0"/>
    <s v="technology/wearables"/>
    <n v="1"/>
    <n v="195.4"/>
    <x v="2"/>
    <s v="wearables"/>
    <x v="704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5"/>
    <b v="0"/>
    <n v="0"/>
    <b v="0"/>
    <s v="technology/wearables"/>
    <n v="0"/>
    <n v="0"/>
    <x v="2"/>
    <s v="wearables"/>
    <x v="705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6"/>
    <b v="0"/>
    <n v="456"/>
    <b v="0"/>
    <s v="technology/wearables"/>
    <n v="79"/>
    <n v="117.7"/>
    <x v="2"/>
    <s v="wearables"/>
    <x v="706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7"/>
    <b v="0"/>
    <n v="369"/>
    <b v="0"/>
    <s v="technology/wearables"/>
    <n v="22"/>
    <n v="23.95"/>
    <x v="2"/>
    <s v="wearables"/>
    <x v="707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8"/>
    <b v="0"/>
    <n v="2"/>
    <b v="0"/>
    <s v="technology/wearables"/>
    <n v="0"/>
    <n v="30.5"/>
    <x v="2"/>
    <s v="wearables"/>
    <x v="70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09"/>
    <b v="0"/>
    <n v="0"/>
    <b v="0"/>
    <s v="technology/wearables"/>
    <n v="0"/>
    <n v="0"/>
    <x v="2"/>
    <s v="wearables"/>
    <x v="709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0"/>
    <b v="0"/>
    <n v="338"/>
    <b v="0"/>
    <s v="technology/wearables"/>
    <n v="34"/>
    <n v="99.97"/>
    <x v="2"/>
    <s v="wearables"/>
    <x v="71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1"/>
    <b v="0"/>
    <n v="4"/>
    <b v="0"/>
    <s v="technology/wearables"/>
    <n v="0"/>
    <n v="26.25"/>
    <x v="2"/>
    <s v="wearables"/>
    <x v="711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2"/>
    <b v="0"/>
    <n v="1"/>
    <b v="0"/>
    <s v="technology/wearables"/>
    <n v="1"/>
    <n v="199"/>
    <x v="2"/>
    <s v="wearables"/>
    <x v="7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3"/>
    <b v="0"/>
    <n v="28"/>
    <b v="0"/>
    <s v="technology/wearables"/>
    <n v="15"/>
    <n v="80.319999999999993"/>
    <x v="2"/>
    <s v="wearables"/>
    <x v="71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4"/>
    <b v="0"/>
    <n v="12"/>
    <b v="0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5"/>
    <b v="0"/>
    <n v="16"/>
    <b v="0"/>
    <s v="technology/wearables"/>
    <n v="10"/>
    <n v="44.69"/>
    <x v="2"/>
    <s v="wearables"/>
    <x v="715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6"/>
    <b v="0"/>
    <n v="4"/>
    <b v="0"/>
    <s v="technology/wearables"/>
    <n v="0"/>
    <n v="76.25"/>
    <x v="2"/>
    <s v="wearables"/>
    <x v="716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7"/>
    <b v="0"/>
    <n v="4"/>
    <b v="0"/>
    <s v="technology/wearables"/>
    <n v="1"/>
    <n v="22.5"/>
    <x v="2"/>
    <s v="wearables"/>
    <x v="71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8"/>
    <b v="0"/>
    <n v="10"/>
    <b v="0"/>
    <s v="technology/wearables"/>
    <n v="1"/>
    <n v="19.399999999999999"/>
    <x v="2"/>
    <s v="wearables"/>
    <x v="718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19"/>
    <b v="0"/>
    <n v="41"/>
    <b v="1"/>
    <s v="publishing/nonfiction"/>
    <n v="144"/>
    <n v="66.709999999999994"/>
    <x v="3"/>
    <s v="nonfiction"/>
    <x v="719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0"/>
    <b v="0"/>
    <n v="119"/>
    <b v="1"/>
    <s v="publishing/nonfiction"/>
    <n v="122"/>
    <n v="84.14"/>
    <x v="3"/>
    <s v="nonfiction"/>
    <x v="72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1"/>
    <b v="0"/>
    <n v="153"/>
    <b v="1"/>
    <s v="publishing/nonfiction"/>
    <n v="132"/>
    <n v="215.73"/>
    <x v="3"/>
    <s v="nonfiction"/>
    <x v="721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2"/>
    <b v="0"/>
    <n v="100"/>
    <b v="1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3"/>
    <b v="0"/>
    <n v="143"/>
    <b v="1"/>
    <s v="publishing/nonfiction"/>
    <n v="105"/>
    <n v="51.63"/>
    <x v="3"/>
    <s v="nonfiction"/>
    <x v="7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4"/>
    <b v="0"/>
    <n v="140"/>
    <b v="1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5"/>
    <b v="0"/>
    <n v="35"/>
    <b v="1"/>
    <s v="publishing/nonfiction"/>
    <n v="101"/>
    <n v="72.430000000000007"/>
    <x v="3"/>
    <s v="nonfiction"/>
    <x v="72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6"/>
    <b v="0"/>
    <n v="149"/>
    <b v="1"/>
    <s v="publishing/nonfiction"/>
    <n v="156"/>
    <n v="36.53"/>
    <x v="3"/>
    <s v="nonfiction"/>
    <x v="726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7"/>
    <b v="0"/>
    <n v="130"/>
    <b v="1"/>
    <s v="publishing/nonfiction"/>
    <n v="106"/>
    <n v="60.9"/>
    <x v="3"/>
    <s v="nonfiction"/>
    <x v="72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8"/>
    <b v="0"/>
    <n v="120"/>
    <b v="1"/>
    <s v="publishing/nonfiction"/>
    <n v="131"/>
    <n v="43.55"/>
    <x v="3"/>
    <s v="nonfiction"/>
    <x v="728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29"/>
    <b v="0"/>
    <n v="265"/>
    <b v="1"/>
    <s v="publishing/nonfiction"/>
    <n v="132"/>
    <n v="99.77"/>
    <x v="3"/>
    <s v="nonfiction"/>
    <x v="729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0"/>
    <b v="0"/>
    <n v="71"/>
    <b v="1"/>
    <s v="publishing/nonfiction"/>
    <n v="126"/>
    <n v="88.73"/>
    <x v="3"/>
    <s v="nonfiction"/>
    <x v="73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1"/>
    <b v="0"/>
    <n v="13"/>
    <b v="1"/>
    <s v="publishing/nonfiction"/>
    <n v="160"/>
    <n v="4.92"/>
    <x v="3"/>
    <s v="nonfiction"/>
    <x v="73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2"/>
    <b v="0"/>
    <n v="169"/>
    <b v="1"/>
    <s v="publishing/nonfiction"/>
    <n v="120"/>
    <n v="17.82"/>
    <x v="3"/>
    <s v="nonfiction"/>
    <x v="73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3"/>
    <b v="0"/>
    <n v="57"/>
    <b v="1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4"/>
    <b v="0"/>
    <n v="229"/>
    <b v="1"/>
    <s v="publishing/nonfiction"/>
    <n v="114"/>
    <n v="234.81"/>
    <x v="3"/>
    <s v="nonfiction"/>
    <x v="734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5"/>
    <b v="0"/>
    <n v="108"/>
    <b v="1"/>
    <s v="publishing/nonfiction"/>
    <n v="315"/>
    <n v="105.05"/>
    <x v="3"/>
    <s v="nonfiction"/>
    <x v="73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6"/>
    <b v="0"/>
    <n v="108"/>
    <b v="1"/>
    <s v="publishing/nonfiction"/>
    <n v="122"/>
    <n v="56.67"/>
    <x v="3"/>
    <s v="nonfiction"/>
    <x v="736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7"/>
    <b v="0"/>
    <n v="41"/>
    <b v="1"/>
    <s v="publishing/nonfiction"/>
    <n v="107"/>
    <n v="39.049999999999997"/>
    <x v="3"/>
    <s v="nonfiction"/>
    <x v="737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8"/>
    <b v="0"/>
    <n v="139"/>
    <b v="1"/>
    <s v="publishing/nonfiction"/>
    <n v="158"/>
    <n v="68.349999999999994"/>
    <x v="3"/>
    <s v="nonfiction"/>
    <x v="738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39"/>
    <b v="0"/>
    <n v="19"/>
    <b v="1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0"/>
    <b v="0"/>
    <n v="94"/>
    <b v="1"/>
    <s v="publishing/nonfiction"/>
    <n v="102"/>
    <n v="141.41999999999999"/>
    <x v="3"/>
    <s v="nonfiction"/>
    <x v="74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1"/>
    <b v="0"/>
    <n v="23"/>
    <b v="1"/>
    <s v="publishing/nonfiction"/>
    <n v="111"/>
    <n v="67.39"/>
    <x v="3"/>
    <s v="nonfiction"/>
    <x v="741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2"/>
    <b v="0"/>
    <n v="15"/>
    <b v="1"/>
    <s v="publishing/nonfiction"/>
    <n v="148"/>
    <n v="54.27"/>
    <x v="3"/>
    <s v="nonfiction"/>
    <x v="742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3"/>
    <b v="0"/>
    <n v="62"/>
    <b v="1"/>
    <s v="publishing/nonfiction"/>
    <n v="102"/>
    <n v="82.52"/>
    <x v="3"/>
    <s v="nonfiction"/>
    <x v="74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4"/>
    <b v="0"/>
    <n v="74"/>
    <b v="1"/>
    <s v="publishing/nonfiction"/>
    <n v="179"/>
    <n v="53.73"/>
    <x v="3"/>
    <s v="nonfiction"/>
    <x v="744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5"/>
    <b v="0"/>
    <n v="97"/>
    <b v="1"/>
    <s v="publishing/nonfiction"/>
    <n v="111"/>
    <n v="34.21"/>
    <x v="3"/>
    <s v="nonfiction"/>
    <x v="745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6"/>
    <b v="0"/>
    <n v="55"/>
    <b v="1"/>
    <s v="publishing/nonfiction"/>
    <n v="100"/>
    <n v="127.33"/>
    <x v="3"/>
    <s v="nonfiction"/>
    <x v="746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7"/>
    <b v="0"/>
    <n v="44"/>
    <b v="1"/>
    <s v="publishing/nonfiction"/>
    <n v="100"/>
    <n v="45.57"/>
    <x v="3"/>
    <s v="nonfiction"/>
    <x v="74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8"/>
    <b v="0"/>
    <n v="110"/>
    <b v="1"/>
    <s v="publishing/nonfiction"/>
    <n v="106"/>
    <n v="95.96"/>
    <x v="3"/>
    <s v="nonfiction"/>
    <x v="748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49"/>
    <b v="0"/>
    <n v="59"/>
    <b v="1"/>
    <s v="publishing/nonfiction"/>
    <n v="103"/>
    <n v="77.27"/>
    <x v="3"/>
    <s v="nonfiction"/>
    <x v="74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0"/>
    <b v="0"/>
    <n v="62"/>
    <b v="1"/>
    <s v="publishing/nonfiction"/>
    <n v="119"/>
    <n v="57.34"/>
    <x v="3"/>
    <s v="nonfiction"/>
    <x v="750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1"/>
    <b v="0"/>
    <n v="105"/>
    <b v="1"/>
    <s v="publishing/nonfiction"/>
    <n v="112"/>
    <n v="53.19"/>
    <x v="3"/>
    <s v="nonfiction"/>
    <x v="751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2"/>
    <b v="0"/>
    <n v="26"/>
    <b v="1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3"/>
    <b v="0"/>
    <n v="49"/>
    <b v="1"/>
    <s v="publishing/nonfiction"/>
    <n v="104"/>
    <n v="42.35"/>
    <x v="3"/>
    <s v="nonfiction"/>
    <x v="75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4"/>
    <b v="0"/>
    <n v="68"/>
    <b v="1"/>
    <s v="publishing/nonfiction"/>
    <n v="102"/>
    <n v="37.47"/>
    <x v="3"/>
    <s v="nonfiction"/>
    <x v="75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5"/>
    <b v="0"/>
    <n v="22"/>
    <b v="1"/>
    <s v="publishing/nonfiction"/>
    <n v="118"/>
    <n v="37.450000000000003"/>
    <x v="3"/>
    <s v="nonfiction"/>
    <x v="755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6"/>
    <b v="0"/>
    <n v="18"/>
    <b v="1"/>
    <s v="publishing/nonfiction"/>
    <n v="238"/>
    <n v="33.06"/>
    <x v="3"/>
    <s v="nonfiction"/>
    <x v="75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7"/>
    <b v="0"/>
    <n v="19"/>
    <b v="1"/>
    <s v="publishing/nonfiction"/>
    <n v="102"/>
    <n v="134.21"/>
    <x v="3"/>
    <s v="nonfiction"/>
    <x v="757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8"/>
    <b v="0"/>
    <n v="99"/>
    <b v="1"/>
    <s v="publishing/nonfiction"/>
    <n v="102"/>
    <n v="51.47"/>
    <x v="3"/>
    <s v="nonfiction"/>
    <x v="75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59"/>
    <b v="0"/>
    <n v="0"/>
    <b v="0"/>
    <s v="publishing/fiction"/>
    <n v="0"/>
    <n v="0"/>
    <x v="3"/>
    <s v="fiction"/>
    <x v="75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0"/>
    <b v="0"/>
    <n v="6"/>
    <b v="0"/>
    <s v="publishing/fiction"/>
    <n v="5"/>
    <n v="39.17"/>
    <x v="3"/>
    <s v="fiction"/>
    <x v="760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1"/>
    <b v="0"/>
    <n v="0"/>
    <b v="0"/>
    <s v="publishing/fiction"/>
    <n v="0"/>
    <n v="0"/>
    <x v="3"/>
    <s v="fiction"/>
    <x v="761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2"/>
    <b v="0"/>
    <n v="1"/>
    <b v="0"/>
    <s v="publishing/fiction"/>
    <n v="0"/>
    <n v="5"/>
    <x v="3"/>
    <s v="fiction"/>
    <x v="76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3"/>
    <b v="0"/>
    <n v="0"/>
    <b v="0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4"/>
    <b v="0"/>
    <n v="44"/>
    <b v="0"/>
    <s v="publishing/fiction"/>
    <n v="36"/>
    <n v="57.3"/>
    <x v="3"/>
    <s v="fiction"/>
    <x v="76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5"/>
    <b v="0"/>
    <n v="0"/>
    <b v="0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6"/>
    <b v="0"/>
    <n v="3"/>
    <b v="0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7"/>
    <b v="0"/>
    <n v="0"/>
    <b v="0"/>
    <s v="publishing/fiction"/>
    <n v="0"/>
    <n v="0"/>
    <x v="3"/>
    <s v="fiction"/>
    <x v="76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8"/>
    <b v="0"/>
    <n v="52"/>
    <b v="0"/>
    <s v="publishing/fiction"/>
    <n v="41"/>
    <n v="31.85"/>
    <x v="3"/>
    <s v="fiction"/>
    <x v="76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69"/>
    <b v="0"/>
    <n v="0"/>
    <b v="0"/>
    <s v="publishing/fiction"/>
    <n v="0"/>
    <n v="0"/>
    <x v="3"/>
    <s v="fiction"/>
    <x v="76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0"/>
    <b v="0"/>
    <n v="1"/>
    <b v="0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1"/>
    <b v="0"/>
    <n v="1"/>
    <b v="0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2"/>
    <b v="0"/>
    <n v="2"/>
    <b v="0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3"/>
    <b v="0"/>
    <n v="9"/>
    <b v="0"/>
    <s v="publishing/fiction"/>
    <n v="70"/>
    <n v="39"/>
    <x v="3"/>
    <s v="fiction"/>
    <x v="773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4"/>
    <b v="0"/>
    <n v="5"/>
    <b v="0"/>
    <s v="publishing/fiction"/>
    <n v="2"/>
    <n v="34"/>
    <x v="3"/>
    <s v="fiction"/>
    <x v="774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5"/>
    <b v="0"/>
    <n v="57"/>
    <b v="0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6"/>
    <b v="0"/>
    <n v="3"/>
    <b v="0"/>
    <s v="publishing/fiction"/>
    <n v="1"/>
    <n v="7"/>
    <x v="3"/>
    <s v="fiction"/>
    <x v="77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7"/>
    <b v="0"/>
    <n v="1"/>
    <b v="0"/>
    <s v="publishing/fiction"/>
    <n v="0"/>
    <n v="2"/>
    <x v="3"/>
    <s v="fiction"/>
    <x v="777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8"/>
    <b v="0"/>
    <n v="6"/>
    <b v="0"/>
    <s v="publishing/fiction"/>
    <n v="3"/>
    <n v="66.67"/>
    <x v="3"/>
    <s v="fiction"/>
    <x v="778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79"/>
    <b v="0"/>
    <n v="27"/>
    <b v="1"/>
    <s v="music/rock"/>
    <n v="104"/>
    <n v="38.520000000000003"/>
    <x v="4"/>
    <s v="rock"/>
    <x v="779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0"/>
    <b v="0"/>
    <n v="25"/>
    <b v="1"/>
    <s v="music/rock"/>
    <n v="133"/>
    <n v="42.61"/>
    <x v="4"/>
    <s v="rock"/>
    <x v="78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1"/>
    <b v="0"/>
    <n v="14"/>
    <b v="1"/>
    <s v="music/rock"/>
    <n v="100"/>
    <n v="50"/>
    <x v="4"/>
    <s v="rock"/>
    <x v="781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2"/>
    <b v="0"/>
    <n v="35"/>
    <b v="1"/>
    <s v="music/rock"/>
    <n v="148"/>
    <n v="63.49"/>
    <x v="4"/>
    <s v="rock"/>
    <x v="782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3"/>
    <b v="0"/>
    <n v="10"/>
    <b v="1"/>
    <s v="music/rock"/>
    <n v="103"/>
    <n v="102.5"/>
    <x v="4"/>
    <s v="rock"/>
    <x v="783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4"/>
    <b v="0"/>
    <n v="29"/>
    <b v="1"/>
    <s v="music/rock"/>
    <n v="181"/>
    <n v="31.14"/>
    <x v="4"/>
    <s v="rock"/>
    <x v="78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5"/>
    <b v="0"/>
    <n v="44"/>
    <b v="1"/>
    <s v="music/rock"/>
    <n v="143"/>
    <n v="162.27000000000001"/>
    <x v="4"/>
    <s v="rock"/>
    <x v="785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6"/>
    <b v="0"/>
    <n v="17"/>
    <b v="1"/>
    <s v="music/rock"/>
    <n v="114"/>
    <n v="80.59"/>
    <x v="4"/>
    <s v="rock"/>
    <x v="78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7"/>
    <b v="0"/>
    <n v="34"/>
    <b v="1"/>
    <s v="music/rock"/>
    <n v="204"/>
    <n v="59.85"/>
    <x v="4"/>
    <s v="rock"/>
    <x v="787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8"/>
    <b v="0"/>
    <n v="14"/>
    <b v="1"/>
    <s v="music/rock"/>
    <n v="109"/>
    <n v="132.86000000000001"/>
    <x v="4"/>
    <s v="rock"/>
    <x v="78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89"/>
    <b v="0"/>
    <n v="156"/>
    <b v="1"/>
    <s v="music/rock"/>
    <n v="144"/>
    <n v="92.55"/>
    <x v="4"/>
    <s v="rock"/>
    <x v="78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0"/>
    <b v="0"/>
    <n v="128"/>
    <b v="1"/>
    <s v="music/rock"/>
    <n v="104"/>
    <n v="60.86"/>
    <x v="4"/>
    <s v="rock"/>
    <x v="790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1"/>
    <b v="0"/>
    <n v="60"/>
    <b v="1"/>
    <s v="music/rock"/>
    <n v="100"/>
    <n v="41.85"/>
    <x v="4"/>
    <s v="rock"/>
    <x v="79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2"/>
    <b v="0"/>
    <n v="32"/>
    <b v="1"/>
    <s v="music/rock"/>
    <n v="103"/>
    <n v="88.33"/>
    <x v="4"/>
    <s v="rock"/>
    <x v="79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3"/>
    <b v="0"/>
    <n v="53"/>
    <b v="1"/>
    <s v="music/rock"/>
    <n v="105"/>
    <n v="158.96"/>
    <x v="4"/>
    <s v="rock"/>
    <x v="793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4"/>
    <b v="0"/>
    <n v="184"/>
    <b v="1"/>
    <s v="music/rock"/>
    <n v="112"/>
    <n v="85.05"/>
    <x v="4"/>
    <s v="rock"/>
    <x v="794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5"/>
    <b v="0"/>
    <n v="90"/>
    <b v="1"/>
    <s v="music/rock"/>
    <n v="101"/>
    <n v="112.61"/>
    <x v="4"/>
    <s v="rock"/>
    <x v="79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6"/>
    <b v="0"/>
    <n v="71"/>
    <b v="1"/>
    <s v="music/rock"/>
    <n v="108"/>
    <n v="45.44"/>
    <x v="4"/>
    <s v="rock"/>
    <x v="79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7"/>
    <b v="0"/>
    <n v="87"/>
    <b v="1"/>
    <s v="music/rock"/>
    <n v="115"/>
    <n v="46.22"/>
    <x v="4"/>
    <s v="rock"/>
    <x v="79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8"/>
    <b v="0"/>
    <n v="28"/>
    <b v="1"/>
    <s v="music/rock"/>
    <n v="100"/>
    <n v="178.61"/>
    <x v="4"/>
    <s v="rock"/>
    <x v="79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799"/>
    <b v="0"/>
    <n v="56"/>
    <b v="1"/>
    <s v="music/rock"/>
    <n v="152"/>
    <n v="40.75"/>
    <x v="4"/>
    <s v="rock"/>
    <x v="799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0"/>
    <b v="0"/>
    <n v="51"/>
    <b v="1"/>
    <s v="music/rock"/>
    <n v="112"/>
    <n v="43.73"/>
    <x v="4"/>
    <s v="rock"/>
    <x v="80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1"/>
    <b v="0"/>
    <n v="75"/>
    <b v="1"/>
    <s v="music/rock"/>
    <n v="101"/>
    <n v="81.069999999999993"/>
    <x v="4"/>
    <s v="rock"/>
    <x v="801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2"/>
    <b v="0"/>
    <n v="38"/>
    <b v="1"/>
    <s v="music/rock"/>
    <n v="123"/>
    <n v="74.61"/>
    <x v="4"/>
    <s v="rock"/>
    <x v="802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3"/>
    <b v="0"/>
    <n v="18"/>
    <b v="1"/>
    <s v="music/rock"/>
    <n v="100"/>
    <n v="305.56"/>
    <x v="4"/>
    <s v="rock"/>
    <x v="803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4"/>
    <b v="0"/>
    <n v="54"/>
    <b v="1"/>
    <s v="music/rock"/>
    <n v="105"/>
    <n v="58.33"/>
    <x v="4"/>
    <s v="rock"/>
    <x v="80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5"/>
    <b v="0"/>
    <n v="71"/>
    <b v="1"/>
    <s v="music/rock"/>
    <n v="104"/>
    <n v="117.68"/>
    <x v="4"/>
    <s v="rock"/>
    <x v="805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6"/>
    <b v="0"/>
    <n v="57"/>
    <b v="1"/>
    <s v="music/rock"/>
    <n v="105"/>
    <n v="73.77"/>
    <x v="4"/>
    <s v="rock"/>
    <x v="806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7"/>
    <b v="0"/>
    <n v="43"/>
    <b v="1"/>
    <s v="music/rock"/>
    <n v="100"/>
    <n v="104.65"/>
    <x v="4"/>
    <s v="rock"/>
    <x v="807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8"/>
    <b v="0"/>
    <n v="52"/>
    <b v="1"/>
    <s v="music/rock"/>
    <n v="104"/>
    <n v="79.83"/>
    <x v="4"/>
    <s v="rock"/>
    <x v="808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09"/>
    <b v="0"/>
    <n v="27"/>
    <b v="1"/>
    <s v="music/rock"/>
    <n v="105"/>
    <n v="58.33"/>
    <x v="4"/>
    <s v="rock"/>
    <x v="80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0"/>
    <b v="0"/>
    <n v="12"/>
    <b v="1"/>
    <s v="music/rock"/>
    <n v="104"/>
    <n v="86.67"/>
    <x v="4"/>
    <s v="rock"/>
    <x v="81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1"/>
    <b v="0"/>
    <n v="33"/>
    <b v="1"/>
    <s v="music/rock"/>
    <n v="152"/>
    <n v="27.61"/>
    <x v="4"/>
    <s v="rock"/>
    <x v="811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2"/>
    <b v="0"/>
    <n v="96"/>
    <b v="1"/>
    <s v="music/rock"/>
    <n v="160"/>
    <n v="25"/>
    <x v="4"/>
    <s v="rock"/>
    <x v="81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3"/>
    <b v="0"/>
    <n v="28"/>
    <b v="1"/>
    <s v="music/rock"/>
    <n v="127"/>
    <n v="45.46"/>
    <x v="4"/>
    <s v="rock"/>
    <x v="81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4"/>
    <b v="0"/>
    <n v="43"/>
    <b v="1"/>
    <s v="music/rock"/>
    <n v="107"/>
    <n v="99.53"/>
    <x v="4"/>
    <s v="rock"/>
    <x v="814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5"/>
    <b v="0"/>
    <n v="205"/>
    <b v="1"/>
    <s v="music/rock"/>
    <n v="115"/>
    <n v="39.31"/>
    <x v="4"/>
    <s v="rock"/>
    <x v="81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6"/>
    <b v="0"/>
    <n v="23"/>
    <b v="1"/>
    <s v="music/rock"/>
    <n v="137"/>
    <n v="89.42"/>
    <x v="4"/>
    <s v="rock"/>
    <x v="816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7"/>
    <b v="0"/>
    <n v="19"/>
    <b v="1"/>
    <s v="music/rock"/>
    <n v="156"/>
    <n v="28.68"/>
    <x v="4"/>
    <s v="rock"/>
    <x v="817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8"/>
    <b v="0"/>
    <n v="14"/>
    <b v="1"/>
    <s v="music/rock"/>
    <n v="109"/>
    <n v="31.07"/>
    <x v="4"/>
    <s v="rock"/>
    <x v="81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19"/>
    <b v="0"/>
    <n v="38"/>
    <b v="1"/>
    <s v="music/rock"/>
    <n v="134"/>
    <n v="70.55"/>
    <x v="4"/>
    <s v="rock"/>
    <x v="819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0"/>
    <b v="0"/>
    <n v="78"/>
    <b v="1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1"/>
    <b v="0"/>
    <n v="69"/>
    <b v="1"/>
    <s v="music/rock"/>
    <n v="119"/>
    <n v="51.81"/>
    <x v="4"/>
    <s v="rock"/>
    <x v="821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2"/>
    <b v="0"/>
    <n v="33"/>
    <b v="1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3"/>
    <b v="0"/>
    <n v="54"/>
    <b v="1"/>
    <s v="music/rock"/>
    <n v="134"/>
    <n v="39.82"/>
    <x v="4"/>
    <s v="rock"/>
    <x v="823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4"/>
    <b v="0"/>
    <n v="99"/>
    <b v="1"/>
    <s v="music/rock"/>
    <n v="100"/>
    <n v="126.81"/>
    <x v="4"/>
    <s v="rock"/>
    <x v="8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5"/>
    <b v="0"/>
    <n v="49"/>
    <b v="1"/>
    <s v="music/rock"/>
    <n v="101"/>
    <n v="113.88"/>
    <x v="4"/>
    <s v="rock"/>
    <x v="825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6"/>
    <b v="0"/>
    <n v="11"/>
    <b v="1"/>
    <s v="music/rock"/>
    <n v="103"/>
    <n v="28.18"/>
    <x v="4"/>
    <s v="rock"/>
    <x v="826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7"/>
    <b v="0"/>
    <n v="38"/>
    <b v="1"/>
    <s v="music/rock"/>
    <n v="107"/>
    <n v="36.61"/>
    <x v="4"/>
    <s v="rock"/>
    <x v="82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8"/>
    <b v="0"/>
    <n v="16"/>
    <b v="1"/>
    <s v="music/rock"/>
    <n v="104"/>
    <n v="32.5"/>
    <x v="4"/>
    <s v="rock"/>
    <x v="828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29"/>
    <b v="0"/>
    <n v="32"/>
    <b v="1"/>
    <s v="music/rock"/>
    <n v="108"/>
    <n v="60.66"/>
    <x v="4"/>
    <s v="rock"/>
    <x v="82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0"/>
    <b v="0"/>
    <n v="20"/>
    <b v="1"/>
    <s v="music/rock"/>
    <n v="233"/>
    <n v="175"/>
    <x v="4"/>
    <s v="rock"/>
    <x v="830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1"/>
    <b v="0"/>
    <n v="154"/>
    <b v="1"/>
    <s v="music/rock"/>
    <n v="101"/>
    <n v="97.99"/>
    <x v="4"/>
    <s v="rock"/>
    <x v="831"/>
    <d v="2012-01-21T08:13:00"/>
    <x v="6"/>
  </r>
  <r>
    <n v="833"/>
    <s v="Ragman Rolls"/>
    <s v="This is an American rock album."/>
    <n v="6000"/>
    <n v="6100"/>
    <x v="0"/>
    <s v="US"/>
    <s v="USD"/>
    <n v="1397941475"/>
    <x v="832"/>
    <b v="0"/>
    <n v="41"/>
    <b v="1"/>
    <s v="music/rock"/>
    <n v="102"/>
    <n v="148.78"/>
    <x v="4"/>
    <s v="rock"/>
    <x v="832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3"/>
    <b v="0"/>
    <n v="75"/>
    <b v="1"/>
    <s v="music/rock"/>
    <n v="131"/>
    <n v="96.08"/>
    <x v="4"/>
    <s v="rock"/>
    <x v="83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4"/>
    <b v="0"/>
    <n v="40"/>
    <b v="1"/>
    <s v="music/rock"/>
    <n v="117"/>
    <n v="58.63"/>
    <x v="4"/>
    <s v="rock"/>
    <x v="834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5"/>
    <b v="0"/>
    <n v="46"/>
    <b v="1"/>
    <s v="music/rock"/>
    <n v="101"/>
    <n v="109.71"/>
    <x v="4"/>
    <s v="rock"/>
    <x v="83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6"/>
    <b v="0"/>
    <n v="62"/>
    <b v="1"/>
    <s v="music/rock"/>
    <n v="122"/>
    <n v="49.11"/>
    <x v="4"/>
    <s v="rock"/>
    <x v="836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7"/>
    <b v="0"/>
    <n v="61"/>
    <b v="1"/>
    <s v="music/rock"/>
    <n v="145"/>
    <n v="47.67"/>
    <x v="4"/>
    <s v="rock"/>
    <x v="83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8"/>
    <b v="0"/>
    <n v="96"/>
    <b v="1"/>
    <s v="music/rock"/>
    <n v="117"/>
    <n v="60.74"/>
    <x v="4"/>
    <s v="rock"/>
    <x v="83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9"/>
    <b v="0"/>
    <n v="190"/>
    <b v="1"/>
    <s v="music/metal"/>
    <n v="120"/>
    <n v="63.38"/>
    <x v="4"/>
    <s v="metal"/>
    <x v="83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0"/>
    <b v="1"/>
    <n v="94"/>
    <b v="1"/>
    <s v="music/metal"/>
    <n v="101"/>
    <n v="53.89"/>
    <x v="4"/>
    <s v="metal"/>
    <x v="840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1"/>
    <b v="1"/>
    <n v="39"/>
    <b v="1"/>
    <s v="music/metal"/>
    <n v="104"/>
    <n v="66.87"/>
    <x v="4"/>
    <s v="metal"/>
    <x v="84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2"/>
    <b v="0"/>
    <n v="127"/>
    <b v="1"/>
    <s v="music/metal"/>
    <n v="267"/>
    <n v="63.1"/>
    <x v="4"/>
    <s v="metal"/>
    <x v="842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3"/>
    <b v="1"/>
    <n v="159"/>
    <b v="1"/>
    <s v="music/metal"/>
    <n v="194"/>
    <n v="36.630000000000003"/>
    <x v="4"/>
    <s v="metal"/>
    <x v="84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4"/>
    <b v="0"/>
    <n v="177"/>
    <b v="1"/>
    <s v="music/metal"/>
    <n v="120"/>
    <n v="34.01"/>
    <x v="4"/>
    <s v="metal"/>
    <x v="844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5"/>
    <b v="0"/>
    <n v="47"/>
    <b v="1"/>
    <s v="music/metal"/>
    <n v="122"/>
    <n v="28.55"/>
    <x v="4"/>
    <s v="metal"/>
    <x v="845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6"/>
    <b v="0"/>
    <n v="1"/>
    <b v="1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7"/>
    <b v="0"/>
    <n v="16"/>
    <b v="1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8"/>
    <b v="0"/>
    <n v="115"/>
    <b v="1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49"/>
    <b v="0"/>
    <n v="133"/>
    <b v="1"/>
    <s v="music/metal"/>
    <n v="155"/>
    <n v="46.67"/>
    <x v="4"/>
    <s v="metal"/>
    <x v="849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0"/>
    <b v="0"/>
    <n v="70"/>
    <b v="1"/>
    <s v="music/metal"/>
    <n v="130"/>
    <n v="37.270000000000003"/>
    <x v="4"/>
    <s v="metal"/>
    <x v="85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1"/>
    <b v="0"/>
    <n v="62"/>
    <b v="1"/>
    <s v="music/metal"/>
    <n v="105"/>
    <n v="59.26"/>
    <x v="4"/>
    <s v="metal"/>
    <x v="851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2"/>
    <b v="0"/>
    <n v="10"/>
    <b v="1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3"/>
    <b v="0"/>
    <n v="499"/>
    <b v="1"/>
    <s v="music/metal"/>
    <n v="118"/>
    <n v="65.86"/>
    <x v="4"/>
    <s v="metal"/>
    <x v="85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4"/>
    <b v="0"/>
    <n v="47"/>
    <b v="1"/>
    <s v="music/metal"/>
    <n v="103"/>
    <n v="31.91"/>
    <x v="4"/>
    <s v="metal"/>
    <x v="854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5"/>
    <b v="0"/>
    <n v="28"/>
    <b v="1"/>
    <s v="music/metal"/>
    <n v="218"/>
    <n v="19.46"/>
    <x v="4"/>
    <s v="metal"/>
    <x v="85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6"/>
    <b v="0"/>
    <n v="24"/>
    <b v="1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7"/>
    <b v="0"/>
    <n v="76"/>
    <b v="1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8"/>
    <b v="0"/>
    <n v="98"/>
    <b v="1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59"/>
    <b v="0"/>
    <n v="48"/>
    <b v="0"/>
    <s v="music/jazz"/>
    <n v="18"/>
    <n v="52.92"/>
    <x v="4"/>
    <s v="jazz"/>
    <x v="85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0"/>
    <b v="0"/>
    <n v="2"/>
    <b v="0"/>
    <s v="music/jazz"/>
    <n v="2"/>
    <n v="50.5"/>
    <x v="4"/>
    <s v="jazz"/>
    <x v="86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1"/>
    <b v="0"/>
    <n v="4"/>
    <b v="0"/>
    <s v="music/jazz"/>
    <n v="0"/>
    <n v="42.5"/>
    <x v="4"/>
    <s v="jazz"/>
    <x v="86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2"/>
    <b v="0"/>
    <n v="5"/>
    <b v="0"/>
    <s v="music/jazz"/>
    <n v="5"/>
    <n v="18"/>
    <x v="4"/>
    <s v="jazz"/>
    <x v="862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3"/>
    <b v="0"/>
    <n v="79"/>
    <b v="0"/>
    <s v="music/jazz"/>
    <n v="42"/>
    <n v="34.18"/>
    <x v="4"/>
    <s v="jazz"/>
    <x v="86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4"/>
    <b v="0"/>
    <n v="2"/>
    <b v="0"/>
    <s v="music/jazz"/>
    <n v="2"/>
    <n v="22.5"/>
    <x v="4"/>
    <s v="jazz"/>
    <x v="864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5"/>
    <b v="0"/>
    <n v="11"/>
    <b v="0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6"/>
    <b v="0"/>
    <n v="11"/>
    <b v="0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7"/>
    <b v="0"/>
    <n v="1"/>
    <b v="0"/>
    <s v="music/jazz"/>
    <n v="0"/>
    <n v="50"/>
    <x v="4"/>
    <s v="jazz"/>
    <x v="86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8"/>
    <b v="0"/>
    <n v="3"/>
    <b v="0"/>
    <s v="music/jazz"/>
    <n v="12"/>
    <n v="346.67"/>
    <x v="4"/>
    <s v="jazz"/>
    <x v="86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69"/>
    <b v="0"/>
    <n v="5"/>
    <b v="0"/>
    <s v="music/jazz"/>
    <n v="0"/>
    <n v="12.4"/>
    <x v="4"/>
    <s v="jazz"/>
    <x v="86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0"/>
    <b v="0"/>
    <n v="12"/>
    <b v="0"/>
    <s v="music/jazz"/>
    <n v="5"/>
    <n v="27.08"/>
    <x v="4"/>
    <s v="jazz"/>
    <x v="87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1"/>
    <b v="0"/>
    <n v="2"/>
    <b v="0"/>
    <s v="music/jazz"/>
    <n v="1"/>
    <n v="32.5"/>
    <x v="4"/>
    <s v="jazz"/>
    <x v="871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2"/>
    <b v="0"/>
    <n v="5"/>
    <b v="0"/>
    <s v="music/jazz"/>
    <n v="1"/>
    <n v="9"/>
    <x v="4"/>
    <s v="jazz"/>
    <x v="872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3"/>
    <b v="0"/>
    <n v="21"/>
    <b v="0"/>
    <s v="music/jazz"/>
    <n v="24"/>
    <n v="34.76"/>
    <x v="4"/>
    <s v="jazz"/>
    <x v="87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4"/>
    <b v="0"/>
    <n v="0"/>
    <b v="0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5"/>
    <b v="0"/>
    <n v="45"/>
    <b v="0"/>
    <s v="music/jazz"/>
    <n v="41"/>
    <n v="28.58"/>
    <x v="4"/>
    <s v="jazz"/>
    <x v="87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6"/>
    <b v="0"/>
    <n v="29"/>
    <b v="0"/>
    <s v="music/jazz"/>
    <n v="68"/>
    <n v="46.59"/>
    <x v="4"/>
    <s v="jazz"/>
    <x v="87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7"/>
    <b v="0"/>
    <n v="2"/>
    <b v="0"/>
    <s v="music/jazz"/>
    <n v="1"/>
    <n v="32.5"/>
    <x v="4"/>
    <s v="jazz"/>
    <x v="877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8"/>
    <b v="0"/>
    <n v="30"/>
    <b v="0"/>
    <s v="music/jazz"/>
    <n v="31"/>
    <n v="21.47"/>
    <x v="4"/>
    <s v="jazz"/>
    <x v="878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79"/>
    <b v="0"/>
    <n v="8"/>
    <b v="0"/>
    <s v="music/indie rock"/>
    <n v="3"/>
    <n v="14.13"/>
    <x v="4"/>
    <s v="indie rock"/>
    <x v="879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0"/>
    <b v="0"/>
    <n v="1"/>
    <b v="0"/>
    <s v="music/indie rock"/>
    <n v="1"/>
    <n v="30"/>
    <x v="4"/>
    <s v="indie rock"/>
    <x v="88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1"/>
    <b v="0"/>
    <n v="14"/>
    <b v="0"/>
    <s v="music/indie rock"/>
    <n v="20"/>
    <n v="21.57"/>
    <x v="4"/>
    <s v="indie rock"/>
    <x v="881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2"/>
    <b v="0"/>
    <n v="24"/>
    <b v="0"/>
    <s v="music/indie rock"/>
    <n v="40"/>
    <n v="83.38"/>
    <x v="4"/>
    <s v="indie rock"/>
    <x v="882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3"/>
    <b v="0"/>
    <n v="2"/>
    <b v="0"/>
    <s v="music/indie rock"/>
    <n v="1"/>
    <n v="10"/>
    <x v="4"/>
    <s v="indie rock"/>
    <x v="88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4"/>
    <b v="0"/>
    <n v="21"/>
    <b v="0"/>
    <s v="music/indie rock"/>
    <n v="75"/>
    <n v="35.71"/>
    <x v="4"/>
    <s v="indie rock"/>
    <x v="884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5"/>
    <b v="0"/>
    <n v="7"/>
    <b v="0"/>
    <s v="music/indie rock"/>
    <n v="41"/>
    <n v="29.29"/>
    <x v="4"/>
    <s v="indie rock"/>
    <x v="885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6"/>
    <b v="0"/>
    <n v="0"/>
    <b v="0"/>
    <s v="music/indie rock"/>
    <n v="0"/>
    <n v="0"/>
    <x v="4"/>
    <s v="indie rock"/>
    <x v="886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7"/>
    <b v="0"/>
    <n v="4"/>
    <b v="0"/>
    <s v="music/indie rock"/>
    <n v="7"/>
    <n v="18"/>
    <x v="4"/>
    <s v="indie rock"/>
    <x v="887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8"/>
    <b v="0"/>
    <n v="32"/>
    <b v="0"/>
    <s v="music/indie rock"/>
    <n v="9"/>
    <n v="73.760000000000005"/>
    <x v="4"/>
    <s v="indie rock"/>
    <x v="888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89"/>
    <b v="0"/>
    <n v="4"/>
    <b v="0"/>
    <s v="music/indie rock"/>
    <n v="4"/>
    <n v="31.25"/>
    <x v="4"/>
    <s v="indie rock"/>
    <x v="88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0"/>
    <b v="0"/>
    <n v="9"/>
    <b v="0"/>
    <s v="music/indie rock"/>
    <n v="3"/>
    <n v="28.89"/>
    <x v="4"/>
    <s v="indie rock"/>
    <x v="89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1"/>
    <b v="0"/>
    <n v="17"/>
    <b v="0"/>
    <s v="music/indie rock"/>
    <n v="41"/>
    <n v="143.82"/>
    <x v="4"/>
    <s v="indie rock"/>
    <x v="891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2"/>
    <b v="0"/>
    <n v="5"/>
    <b v="0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3"/>
    <b v="0"/>
    <n v="53"/>
    <b v="0"/>
    <s v="music/indie rock"/>
    <n v="39"/>
    <n v="147.81"/>
    <x v="4"/>
    <s v="indie rock"/>
    <x v="89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4"/>
    <b v="0"/>
    <n v="7"/>
    <b v="0"/>
    <s v="music/indie rock"/>
    <n v="2"/>
    <n v="27.86"/>
    <x v="4"/>
    <s v="indie rock"/>
    <x v="8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5"/>
    <b v="0"/>
    <n v="72"/>
    <b v="0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6"/>
    <b v="0"/>
    <n v="0"/>
    <b v="0"/>
    <s v="music/indie rock"/>
    <n v="0"/>
    <n v="0"/>
    <x v="4"/>
    <s v="indie rock"/>
    <x v="896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7"/>
    <b v="0"/>
    <n v="2"/>
    <b v="0"/>
    <s v="music/indie rock"/>
    <n v="3"/>
    <n v="35"/>
    <x v="4"/>
    <s v="indie rock"/>
    <x v="89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8"/>
    <b v="0"/>
    <n v="8"/>
    <b v="0"/>
    <s v="music/indie rock"/>
    <n v="37"/>
    <n v="35"/>
    <x v="4"/>
    <s v="indie rock"/>
    <x v="89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899"/>
    <b v="0"/>
    <n v="2"/>
    <b v="0"/>
    <s v="music/jazz"/>
    <n v="0"/>
    <n v="10.5"/>
    <x v="4"/>
    <s v="jazz"/>
    <x v="899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0"/>
    <b v="0"/>
    <n v="0"/>
    <b v="0"/>
    <s v="music/jazz"/>
    <n v="0"/>
    <n v="0"/>
    <x v="4"/>
    <s v="jazz"/>
    <x v="900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1"/>
    <b v="0"/>
    <n v="3"/>
    <b v="0"/>
    <s v="music/jazz"/>
    <n v="0"/>
    <n v="30"/>
    <x v="4"/>
    <s v="jazz"/>
    <x v="90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2"/>
    <b v="0"/>
    <n v="4"/>
    <b v="0"/>
    <s v="music/jazz"/>
    <n v="3"/>
    <n v="40"/>
    <x v="4"/>
    <s v="jazz"/>
    <x v="902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3"/>
    <b v="0"/>
    <n v="3"/>
    <b v="0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4"/>
    <b v="0"/>
    <n v="6"/>
    <b v="0"/>
    <s v="music/jazz"/>
    <n v="3"/>
    <n v="32.67"/>
    <x v="4"/>
    <s v="jazz"/>
    <x v="904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5"/>
    <b v="0"/>
    <n v="0"/>
    <b v="0"/>
    <s v="music/jazz"/>
    <n v="0"/>
    <n v="0"/>
    <x v="4"/>
    <s v="jazz"/>
    <x v="905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6"/>
    <b v="0"/>
    <n v="0"/>
    <b v="0"/>
    <s v="music/jazz"/>
    <n v="0"/>
    <n v="0"/>
    <x v="4"/>
    <s v="jazz"/>
    <x v="906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7"/>
    <b v="0"/>
    <n v="0"/>
    <b v="0"/>
    <s v="music/jazz"/>
    <n v="0"/>
    <n v="0"/>
    <x v="4"/>
    <s v="jazz"/>
    <x v="907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8"/>
    <b v="0"/>
    <n v="8"/>
    <b v="0"/>
    <s v="music/jazz"/>
    <n v="3"/>
    <n v="65"/>
    <x v="4"/>
    <s v="jazz"/>
    <x v="908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09"/>
    <b v="0"/>
    <n v="5"/>
    <b v="0"/>
    <s v="music/jazz"/>
    <n v="22"/>
    <n v="24.6"/>
    <x v="4"/>
    <s v="jazz"/>
    <x v="90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0"/>
    <b v="0"/>
    <n v="0"/>
    <b v="0"/>
    <s v="music/jazz"/>
    <n v="0"/>
    <n v="0"/>
    <x v="4"/>
    <s v="jazz"/>
    <x v="910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1"/>
    <b v="0"/>
    <n v="2"/>
    <b v="0"/>
    <s v="music/jazz"/>
    <n v="1"/>
    <n v="15"/>
    <x v="4"/>
    <s v="jazz"/>
    <x v="911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2"/>
    <b v="0"/>
    <n v="24"/>
    <b v="0"/>
    <s v="music/jazz"/>
    <n v="7"/>
    <n v="82.58"/>
    <x v="4"/>
    <s v="jazz"/>
    <x v="912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3"/>
    <b v="0"/>
    <n v="0"/>
    <b v="0"/>
    <s v="music/jazz"/>
    <n v="0"/>
    <n v="0"/>
    <x v="4"/>
    <s v="jazz"/>
    <x v="91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4"/>
    <b v="0"/>
    <n v="9"/>
    <b v="0"/>
    <s v="music/jazz"/>
    <n v="6"/>
    <n v="41.67"/>
    <x v="4"/>
    <s v="jazz"/>
    <x v="91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5"/>
    <b v="0"/>
    <n v="0"/>
    <b v="0"/>
    <s v="music/jazz"/>
    <n v="0"/>
    <n v="0"/>
    <x v="4"/>
    <s v="jazz"/>
    <x v="91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6"/>
    <b v="0"/>
    <n v="1"/>
    <b v="0"/>
    <s v="music/jazz"/>
    <n v="1"/>
    <n v="30"/>
    <x v="4"/>
    <s v="jazz"/>
    <x v="91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7"/>
    <b v="0"/>
    <n v="10"/>
    <b v="0"/>
    <s v="music/jazz"/>
    <n v="5"/>
    <n v="19.600000000000001"/>
    <x v="4"/>
    <s v="jazz"/>
    <x v="917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8"/>
    <b v="0"/>
    <n v="1"/>
    <b v="0"/>
    <s v="music/jazz"/>
    <n v="1"/>
    <n v="100"/>
    <x v="4"/>
    <s v="jazz"/>
    <x v="918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19"/>
    <b v="0"/>
    <n v="0"/>
    <b v="0"/>
    <s v="music/jazz"/>
    <n v="0"/>
    <n v="0"/>
    <x v="4"/>
    <s v="jazz"/>
    <x v="91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0"/>
    <b v="0"/>
    <n v="20"/>
    <b v="0"/>
    <s v="music/jazz"/>
    <n v="31"/>
    <n v="231.75"/>
    <x v="4"/>
    <s v="jazz"/>
    <x v="920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1"/>
    <b v="0"/>
    <n v="30"/>
    <b v="0"/>
    <s v="music/jazz"/>
    <n v="21"/>
    <n v="189.33"/>
    <x v="4"/>
    <s v="jazz"/>
    <x v="92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2"/>
    <b v="0"/>
    <n v="6"/>
    <b v="0"/>
    <s v="music/jazz"/>
    <n v="2"/>
    <n v="55"/>
    <x v="4"/>
    <s v="jazz"/>
    <x v="922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3"/>
    <b v="0"/>
    <n v="15"/>
    <b v="0"/>
    <s v="music/jazz"/>
    <n v="11"/>
    <n v="21.8"/>
    <x v="4"/>
    <s v="jazz"/>
    <x v="92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4"/>
    <b v="0"/>
    <n v="5"/>
    <b v="0"/>
    <s v="music/jazz"/>
    <n v="3"/>
    <n v="32"/>
    <x v="4"/>
    <s v="jazz"/>
    <x v="92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5"/>
    <b v="0"/>
    <n v="0"/>
    <b v="0"/>
    <s v="music/jazz"/>
    <n v="0"/>
    <n v="0"/>
    <x v="4"/>
    <s v="jazz"/>
    <x v="92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6"/>
    <b v="0"/>
    <n v="0"/>
    <b v="0"/>
    <s v="music/jazz"/>
    <n v="0"/>
    <n v="0"/>
    <x v="4"/>
    <s v="jazz"/>
    <x v="926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7"/>
    <b v="0"/>
    <n v="28"/>
    <b v="0"/>
    <s v="music/jazz"/>
    <n v="11"/>
    <n v="56.25"/>
    <x v="4"/>
    <s v="jazz"/>
    <x v="927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8"/>
    <b v="0"/>
    <n v="0"/>
    <b v="0"/>
    <s v="music/jazz"/>
    <n v="0"/>
    <n v="0"/>
    <x v="4"/>
    <s v="jazz"/>
    <x v="928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29"/>
    <b v="0"/>
    <n v="5"/>
    <b v="0"/>
    <s v="music/jazz"/>
    <n v="38"/>
    <n v="69"/>
    <x v="4"/>
    <s v="jazz"/>
    <x v="929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0"/>
    <b v="0"/>
    <n v="7"/>
    <b v="0"/>
    <s v="music/jazz"/>
    <n v="7"/>
    <n v="18.71"/>
    <x v="4"/>
    <s v="jazz"/>
    <x v="930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1"/>
    <b v="0"/>
    <n v="30"/>
    <b v="0"/>
    <s v="music/jazz"/>
    <n v="15"/>
    <n v="46.03"/>
    <x v="4"/>
    <s v="jazz"/>
    <x v="93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2"/>
    <b v="0"/>
    <n v="2"/>
    <b v="0"/>
    <s v="music/jazz"/>
    <n v="6"/>
    <n v="60"/>
    <x v="4"/>
    <s v="jazz"/>
    <x v="93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3"/>
    <b v="0"/>
    <n v="30"/>
    <b v="0"/>
    <s v="music/jazz"/>
    <n v="30"/>
    <n v="50.67"/>
    <x v="4"/>
    <s v="jazz"/>
    <x v="93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4"/>
    <b v="0"/>
    <n v="2"/>
    <b v="0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5"/>
    <b v="0"/>
    <n v="0"/>
    <b v="0"/>
    <s v="music/jazz"/>
    <n v="0"/>
    <n v="0"/>
    <x v="4"/>
    <s v="jazz"/>
    <x v="93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6"/>
    <b v="0"/>
    <n v="2"/>
    <b v="0"/>
    <s v="music/jazz"/>
    <n v="1"/>
    <n v="20"/>
    <x v="4"/>
    <s v="jazz"/>
    <x v="93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7"/>
    <b v="0"/>
    <n v="1"/>
    <b v="0"/>
    <s v="music/jazz"/>
    <n v="0"/>
    <n v="25"/>
    <x v="4"/>
    <s v="jazz"/>
    <x v="93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8"/>
    <b v="0"/>
    <n v="2"/>
    <b v="0"/>
    <s v="music/jazz"/>
    <n v="1"/>
    <n v="20"/>
    <x v="4"/>
    <s v="jazz"/>
    <x v="93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39"/>
    <b v="0"/>
    <n v="14"/>
    <b v="0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0"/>
    <b v="0"/>
    <n v="31"/>
    <b v="0"/>
    <s v="technology/wearables"/>
    <n v="2"/>
    <n v="37.450000000000003"/>
    <x v="2"/>
    <s v="wearables"/>
    <x v="940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1"/>
    <b v="0"/>
    <n v="16"/>
    <b v="0"/>
    <s v="technology/wearables"/>
    <n v="9"/>
    <n v="41.75"/>
    <x v="2"/>
    <s v="wearables"/>
    <x v="941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2"/>
    <b v="0"/>
    <n v="12"/>
    <b v="0"/>
    <s v="technology/wearables"/>
    <n v="10"/>
    <n v="24.08"/>
    <x v="2"/>
    <s v="wearables"/>
    <x v="942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3"/>
    <b v="0"/>
    <n v="96"/>
    <b v="0"/>
    <s v="technology/wearables"/>
    <n v="13"/>
    <n v="69.41"/>
    <x v="2"/>
    <s v="wearables"/>
    <x v="943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4"/>
    <b v="0"/>
    <n v="16"/>
    <b v="0"/>
    <s v="technology/wearables"/>
    <n v="2"/>
    <n v="155.25"/>
    <x v="2"/>
    <s v="wearables"/>
    <x v="944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5"/>
    <b v="0"/>
    <n v="5"/>
    <b v="0"/>
    <s v="technology/wearables"/>
    <n v="2"/>
    <n v="57.2"/>
    <x v="2"/>
    <s v="wearables"/>
    <x v="945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6"/>
    <b v="0"/>
    <n v="0"/>
    <b v="0"/>
    <s v="technology/wearables"/>
    <n v="0"/>
    <n v="0"/>
    <x v="2"/>
    <s v="wearables"/>
    <x v="94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7"/>
    <b v="0"/>
    <n v="8"/>
    <b v="0"/>
    <s v="technology/wearables"/>
    <n v="12"/>
    <n v="60"/>
    <x v="2"/>
    <s v="wearables"/>
    <x v="947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8"/>
    <b v="0"/>
    <n v="7"/>
    <b v="0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49"/>
    <b v="0"/>
    <n v="24"/>
    <b v="0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0"/>
    <b v="0"/>
    <n v="121"/>
    <b v="0"/>
    <s v="technology/wearables"/>
    <n v="38"/>
    <n v="158.63999999999999"/>
    <x v="2"/>
    <s v="wearables"/>
    <x v="950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1"/>
    <b v="0"/>
    <n v="196"/>
    <b v="0"/>
    <s v="technology/wearables"/>
    <n v="40"/>
    <n v="99.86"/>
    <x v="2"/>
    <s v="wearables"/>
    <x v="951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2"/>
    <b v="0"/>
    <n v="5"/>
    <b v="0"/>
    <s v="technology/wearables"/>
    <n v="1"/>
    <n v="25.2"/>
    <x v="2"/>
    <s v="wearables"/>
    <x v="952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3"/>
    <b v="0"/>
    <n v="73"/>
    <b v="0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4"/>
    <b v="0"/>
    <n v="93"/>
    <b v="0"/>
    <s v="technology/wearables"/>
    <n v="6"/>
    <n v="182.62"/>
    <x v="2"/>
    <s v="wearables"/>
    <x v="95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5"/>
    <b v="0"/>
    <n v="17"/>
    <b v="0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6"/>
    <b v="0"/>
    <n v="7"/>
    <b v="0"/>
    <s v="technology/wearables"/>
    <n v="2"/>
    <n v="33.29"/>
    <x v="2"/>
    <s v="wearables"/>
    <x v="95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7"/>
    <b v="0"/>
    <n v="17"/>
    <b v="0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8"/>
    <b v="0"/>
    <n v="171"/>
    <b v="0"/>
    <s v="technology/wearables"/>
    <n v="39"/>
    <n v="113.63"/>
    <x v="2"/>
    <s v="wearables"/>
    <x v="958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59"/>
    <b v="0"/>
    <n v="188"/>
    <b v="0"/>
    <s v="technology/wearables"/>
    <n v="46"/>
    <n v="136.46"/>
    <x v="2"/>
    <s v="wearables"/>
    <x v="959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0"/>
    <b v="0"/>
    <n v="110"/>
    <b v="0"/>
    <s v="technology/wearables"/>
    <n v="42"/>
    <n v="364.35"/>
    <x v="2"/>
    <s v="wearables"/>
    <x v="960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1"/>
    <b v="0"/>
    <n v="37"/>
    <b v="0"/>
    <s v="technology/wearables"/>
    <n v="28"/>
    <n v="19.239999999999998"/>
    <x v="2"/>
    <s v="wearables"/>
    <x v="96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2"/>
    <b v="0"/>
    <n v="9"/>
    <b v="0"/>
    <s v="technology/wearables"/>
    <n v="1"/>
    <n v="41.89"/>
    <x v="2"/>
    <s v="wearables"/>
    <x v="96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3"/>
    <b v="0"/>
    <n v="29"/>
    <b v="0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4"/>
    <b v="0"/>
    <n v="6"/>
    <b v="0"/>
    <s v="technology/wearables"/>
    <n v="1"/>
    <n v="49.67"/>
    <x v="2"/>
    <s v="wearables"/>
    <x v="964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5"/>
    <b v="0"/>
    <n v="30"/>
    <b v="0"/>
    <s v="technology/wearables"/>
    <n v="15"/>
    <n v="59.2"/>
    <x v="2"/>
    <s v="wearables"/>
    <x v="96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6"/>
    <b v="0"/>
    <n v="81"/>
    <b v="0"/>
    <s v="technology/wearables"/>
    <n v="18"/>
    <n v="43.98"/>
    <x v="2"/>
    <s v="wearables"/>
    <x v="966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7"/>
    <b v="0"/>
    <n v="4"/>
    <b v="0"/>
    <s v="technology/wearables"/>
    <n v="1"/>
    <n v="26.5"/>
    <x v="2"/>
    <s v="wearables"/>
    <x v="967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8"/>
    <b v="0"/>
    <n v="11"/>
    <b v="0"/>
    <s v="technology/wearables"/>
    <n v="47"/>
    <n v="1272.73"/>
    <x v="2"/>
    <s v="wearables"/>
    <x v="968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69"/>
    <b v="0"/>
    <n v="14"/>
    <b v="0"/>
    <s v="technology/wearables"/>
    <n v="46"/>
    <n v="164"/>
    <x v="2"/>
    <s v="wearables"/>
    <x v="969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0"/>
    <b v="0"/>
    <n v="5"/>
    <b v="0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1"/>
    <b v="0"/>
    <n v="45"/>
    <b v="0"/>
    <s v="technology/wearables"/>
    <n v="35"/>
    <n v="153.88999999999999"/>
    <x v="2"/>
    <s v="wearables"/>
    <x v="971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2"/>
    <b v="0"/>
    <n v="8"/>
    <b v="0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3"/>
    <b v="0"/>
    <n v="3"/>
    <b v="0"/>
    <s v="technology/wearables"/>
    <n v="1"/>
    <n v="93.33"/>
    <x v="2"/>
    <s v="wearables"/>
    <x v="97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4"/>
    <b v="0"/>
    <n v="24"/>
    <b v="0"/>
    <s v="technology/wearables"/>
    <n v="3"/>
    <n v="108.63"/>
    <x v="2"/>
    <s v="wearables"/>
    <x v="974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5"/>
    <b v="0"/>
    <n v="18"/>
    <b v="0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6"/>
    <b v="0"/>
    <n v="12"/>
    <b v="0"/>
    <s v="technology/wearables"/>
    <n v="34"/>
    <n v="75.75"/>
    <x v="2"/>
    <s v="wearables"/>
    <x v="97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7"/>
    <b v="0"/>
    <n v="123"/>
    <b v="0"/>
    <s v="technology/wearables"/>
    <n v="56"/>
    <n v="790.84"/>
    <x v="2"/>
    <s v="wearables"/>
    <x v="97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8"/>
    <b v="0"/>
    <n v="96"/>
    <b v="0"/>
    <s v="technology/wearables"/>
    <n v="83"/>
    <n v="301.94"/>
    <x v="2"/>
    <s v="wearables"/>
    <x v="97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79"/>
    <b v="0"/>
    <n v="31"/>
    <b v="0"/>
    <s v="technology/wearables"/>
    <n v="15"/>
    <n v="47.94"/>
    <x v="2"/>
    <s v="wearables"/>
    <x v="979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0"/>
    <b v="0"/>
    <n v="4"/>
    <b v="0"/>
    <s v="technology/wearables"/>
    <n v="0"/>
    <n v="2.75"/>
    <x v="2"/>
    <s v="wearables"/>
    <x v="980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1"/>
    <b v="0"/>
    <n v="3"/>
    <b v="0"/>
    <s v="technology/wearables"/>
    <n v="0"/>
    <n v="1"/>
    <x v="2"/>
    <s v="wearables"/>
    <x v="981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2"/>
    <b v="0"/>
    <n v="179"/>
    <b v="0"/>
    <s v="technology/wearables"/>
    <n v="30"/>
    <n v="171.79"/>
    <x v="2"/>
    <s v="wearables"/>
    <x v="982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3"/>
    <b v="0"/>
    <n v="3"/>
    <b v="0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4"/>
    <b v="0"/>
    <n v="23"/>
    <b v="0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5"/>
    <b v="0"/>
    <n v="23"/>
    <b v="0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6"/>
    <b v="0"/>
    <n v="41"/>
    <b v="0"/>
    <s v="technology/wearables"/>
    <n v="13"/>
    <n v="161.22"/>
    <x v="2"/>
    <s v="wearables"/>
    <x v="986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7"/>
    <b v="0"/>
    <n v="0"/>
    <b v="0"/>
    <s v="technology/wearables"/>
    <n v="0"/>
    <n v="0"/>
    <x v="2"/>
    <s v="wearables"/>
    <x v="98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8"/>
    <b v="0"/>
    <n v="32"/>
    <b v="0"/>
    <s v="technology/wearables"/>
    <n v="17"/>
    <n v="52.41"/>
    <x v="2"/>
    <s v="wearables"/>
    <x v="98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89"/>
    <b v="0"/>
    <n v="2"/>
    <b v="0"/>
    <s v="technology/wearables"/>
    <n v="0"/>
    <n v="13"/>
    <x v="2"/>
    <s v="wearables"/>
    <x v="989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0"/>
    <b v="0"/>
    <n v="7"/>
    <b v="0"/>
    <s v="technology/wearables"/>
    <n v="4"/>
    <n v="30.29"/>
    <x v="2"/>
    <s v="wearables"/>
    <x v="990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1"/>
    <b v="0"/>
    <n v="4"/>
    <b v="0"/>
    <s v="technology/wearables"/>
    <n v="0"/>
    <n v="116.75"/>
    <x v="2"/>
    <s v="wearables"/>
    <x v="991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2"/>
    <b v="0"/>
    <n v="196"/>
    <b v="0"/>
    <s v="technology/wearables"/>
    <n v="25"/>
    <n v="89.6"/>
    <x v="2"/>
    <s v="wearables"/>
    <x v="99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3"/>
    <b v="0"/>
    <n v="11"/>
    <b v="0"/>
    <s v="technology/wearables"/>
    <n v="2"/>
    <n v="424.45"/>
    <x v="2"/>
    <s v="wearables"/>
    <x v="993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4"/>
    <b v="0"/>
    <n v="9"/>
    <b v="0"/>
    <s v="technology/wearables"/>
    <n v="7"/>
    <n v="80.67"/>
    <x v="2"/>
    <s v="wearables"/>
    <x v="994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5"/>
    <b v="0"/>
    <n v="5"/>
    <b v="0"/>
    <s v="technology/wearables"/>
    <n v="2"/>
    <n v="13"/>
    <x v="2"/>
    <s v="wearables"/>
    <x v="995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6"/>
    <b v="0"/>
    <n v="8"/>
    <b v="0"/>
    <s v="technology/wearables"/>
    <n v="1"/>
    <n v="8.1300000000000008"/>
    <x v="2"/>
    <s v="wearables"/>
    <x v="996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7"/>
    <b v="0"/>
    <n v="229"/>
    <b v="0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8"/>
    <b v="0"/>
    <n v="40"/>
    <b v="0"/>
    <s v="technology/wearables"/>
    <n v="8"/>
    <n v="292.08"/>
    <x v="2"/>
    <s v="wearables"/>
    <x v="998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999"/>
    <b v="0"/>
    <n v="6"/>
    <b v="0"/>
    <s v="technology/wearables"/>
    <n v="2"/>
    <n v="3304"/>
    <x v="2"/>
    <s v="wearables"/>
    <x v="999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0"/>
    <b v="0"/>
    <n v="4"/>
    <b v="0"/>
    <s v="technology/wearables"/>
    <n v="104"/>
    <n v="1300"/>
    <x v="2"/>
    <s v="wearables"/>
    <x v="1000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1"/>
    <b v="0"/>
    <n v="22"/>
    <b v="0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2"/>
    <b v="0"/>
    <n v="15"/>
    <b v="0"/>
    <s v="technology/wearables"/>
    <n v="16"/>
    <n v="214.07"/>
    <x v="2"/>
    <s v="wearables"/>
    <x v="1002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3"/>
    <b v="0"/>
    <n v="95"/>
    <b v="0"/>
    <s v="technology/wearables"/>
    <n v="82"/>
    <n v="216.34"/>
    <x v="2"/>
    <s v="wearables"/>
    <x v="100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4"/>
    <b v="0"/>
    <n v="161"/>
    <b v="0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5"/>
    <b v="0"/>
    <n v="8"/>
    <b v="0"/>
    <s v="technology/wearables"/>
    <n v="6"/>
    <n v="29.25"/>
    <x v="2"/>
    <s v="wearables"/>
    <x v="100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6"/>
    <b v="0"/>
    <n v="76"/>
    <b v="0"/>
    <s v="technology/wearables"/>
    <n v="44"/>
    <n v="174.95"/>
    <x v="2"/>
    <s v="wearables"/>
    <x v="1006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7"/>
    <b v="0"/>
    <n v="1"/>
    <b v="0"/>
    <s v="technology/wearables"/>
    <n v="0"/>
    <n v="250"/>
    <x v="2"/>
    <s v="wearables"/>
    <x v="1007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8"/>
    <b v="0"/>
    <n v="101"/>
    <b v="0"/>
    <s v="technology/wearables"/>
    <n v="13"/>
    <n v="65"/>
    <x v="2"/>
    <s v="wearables"/>
    <x v="1008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09"/>
    <b v="0"/>
    <n v="4"/>
    <b v="0"/>
    <s v="technology/wearables"/>
    <n v="0"/>
    <n v="55"/>
    <x v="2"/>
    <s v="wearables"/>
    <x v="1009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0"/>
    <b v="0"/>
    <n v="1"/>
    <b v="0"/>
    <s v="technology/wearables"/>
    <n v="0"/>
    <n v="75"/>
    <x v="2"/>
    <s v="wearables"/>
    <x v="1010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1"/>
    <b v="0"/>
    <n v="775"/>
    <b v="0"/>
    <s v="technology/wearables"/>
    <n v="21535"/>
    <n v="1389.36"/>
    <x v="2"/>
    <s v="wearables"/>
    <x v="101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2"/>
    <b v="0"/>
    <n v="90"/>
    <b v="0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3"/>
    <b v="0"/>
    <n v="16"/>
    <b v="0"/>
    <s v="technology/wearables"/>
    <n v="31"/>
    <n v="191.25"/>
    <x v="2"/>
    <s v="wearables"/>
    <x v="1013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4"/>
    <b v="0"/>
    <n v="6"/>
    <b v="0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5"/>
    <b v="0"/>
    <n v="38"/>
    <b v="0"/>
    <s v="technology/wearables"/>
    <n v="3"/>
    <n v="74.790000000000006"/>
    <x v="2"/>
    <s v="wearables"/>
    <x v="1015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6"/>
    <b v="0"/>
    <n v="355"/>
    <b v="0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7"/>
    <b v="0"/>
    <n v="7"/>
    <b v="0"/>
    <s v="technology/wearables"/>
    <n v="3"/>
    <n v="88.71"/>
    <x v="2"/>
    <s v="wearables"/>
    <x v="101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8"/>
    <b v="0"/>
    <n v="400"/>
    <b v="0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19"/>
    <b v="0"/>
    <n v="30"/>
    <b v="1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0"/>
    <b v="1"/>
    <n v="478"/>
    <b v="1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1"/>
    <b v="1"/>
    <n v="74"/>
    <b v="1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2"/>
    <b v="0"/>
    <n v="131"/>
    <b v="1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3"/>
    <b v="1"/>
    <n v="61"/>
    <b v="1"/>
    <s v="music/electronic music"/>
    <n v="119"/>
    <n v="388.98"/>
    <x v="4"/>
    <s v="electronic music"/>
    <x v="102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4"/>
    <b v="1"/>
    <n v="1071"/>
    <b v="1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5"/>
    <b v="1"/>
    <n v="122"/>
    <b v="1"/>
    <s v="music/electronic music"/>
    <n v="100"/>
    <n v="57.38"/>
    <x v="4"/>
    <s v="electronic music"/>
    <x v="1025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6"/>
    <b v="1"/>
    <n v="111"/>
    <b v="1"/>
    <s v="music/electronic music"/>
    <n v="103"/>
    <n v="69.67"/>
    <x v="4"/>
    <s v="electronic music"/>
    <x v="1026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7"/>
    <b v="1"/>
    <n v="255"/>
    <b v="1"/>
    <s v="music/electronic music"/>
    <n v="117"/>
    <n v="45.99"/>
    <x v="4"/>
    <s v="electronic music"/>
    <x v="1027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8"/>
    <b v="0"/>
    <n v="141"/>
    <b v="1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29"/>
    <b v="0"/>
    <n v="159"/>
    <b v="1"/>
    <s v="music/electronic music"/>
    <n v="342"/>
    <n v="43.03"/>
    <x v="4"/>
    <s v="electronic music"/>
    <x v="102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0"/>
    <b v="0"/>
    <n v="99"/>
    <b v="1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1"/>
    <b v="0"/>
    <n v="96"/>
    <b v="1"/>
    <s v="music/electronic music"/>
    <n v="108"/>
    <n v="61.03"/>
    <x v="4"/>
    <s v="electronic music"/>
    <x v="1031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2"/>
    <b v="0"/>
    <n v="27"/>
    <b v="1"/>
    <s v="music/electronic music"/>
    <n v="103"/>
    <n v="50.59"/>
    <x v="4"/>
    <s v="electronic music"/>
    <x v="1032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3"/>
    <b v="0"/>
    <n v="166"/>
    <b v="1"/>
    <s v="music/electronic music"/>
    <n v="130"/>
    <n v="39.159999999999997"/>
    <x v="4"/>
    <s v="electronic music"/>
    <x v="1033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4"/>
    <b v="0"/>
    <n v="76"/>
    <b v="1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5"/>
    <b v="0"/>
    <n v="211"/>
    <b v="1"/>
    <s v="music/electronic music"/>
    <n v="112"/>
    <n v="23.96"/>
    <x v="4"/>
    <s v="electronic music"/>
    <x v="1035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6"/>
    <b v="0"/>
    <n v="21"/>
    <b v="1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7"/>
    <b v="0"/>
    <n v="61"/>
    <b v="1"/>
    <s v="music/electronic music"/>
    <n v="145"/>
    <n v="35.74"/>
    <x v="4"/>
    <s v="electronic music"/>
    <x v="1037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8"/>
    <b v="0"/>
    <n v="30"/>
    <b v="1"/>
    <s v="music/electronic music"/>
    <n v="128"/>
    <n v="21.37"/>
    <x v="4"/>
    <s v="electronic music"/>
    <x v="1038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39"/>
    <b v="0"/>
    <n v="1"/>
    <b v="0"/>
    <s v="journalism/audio"/>
    <n v="0"/>
    <n v="250"/>
    <x v="5"/>
    <s v="audio"/>
    <x v="103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0"/>
    <b v="0"/>
    <n v="0"/>
    <b v="0"/>
    <s v="journalism/audio"/>
    <n v="0"/>
    <n v="0"/>
    <x v="5"/>
    <s v="audio"/>
    <x v="1040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1"/>
    <b v="0"/>
    <n v="1"/>
    <b v="0"/>
    <s v="journalism/audio"/>
    <n v="2"/>
    <n v="10"/>
    <x v="5"/>
    <s v="audio"/>
    <x v="1041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2"/>
    <b v="0"/>
    <n v="292"/>
    <b v="0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3"/>
    <b v="0"/>
    <n v="2"/>
    <b v="0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4"/>
    <b v="0"/>
    <n v="8"/>
    <b v="0"/>
    <s v="journalism/audio"/>
    <n v="3"/>
    <n v="33.25"/>
    <x v="5"/>
    <s v="audio"/>
    <x v="1044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5"/>
    <b v="0"/>
    <n v="0"/>
    <b v="0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6"/>
    <b v="0"/>
    <n v="1"/>
    <b v="0"/>
    <s v="journalism/audio"/>
    <n v="0"/>
    <n v="1"/>
    <x v="5"/>
    <s v="audio"/>
    <x v="1046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7"/>
    <b v="0"/>
    <n v="4"/>
    <b v="0"/>
    <s v="journalism/audio"/>
    <n v="1"/>
    <n v="53"/>
    <x v="5"/>
    <s v="audio"/>
    <x v="1047"/>
    <d v="2016-09-25T01:16:29"/>
    <x v="2"/>
  </r>
  <r>
    <n v="1049"/>
    <s v="J1 (Canceled)"/>
    <s v="------"/>
    <n v="12000"/>
    <n v="0"/>
    <x v="1"/>
    <s v="US"/>
    <s v="USD"/>
    <n v="1455272445"/>
    <x v="1048"/>
    <b v="0"/>
    <n v="0"/>
    <b v="0"/>
    <s v="journalism/audio"/>
    <n v="0"/>
    <n v="0"/>
    <x v="5"/>
    <s v="audio"/>
    <x v="104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49"/>
    <b v="0"/>
    <n v="0"/>
    <b v="0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0"/>
    <b v="0"/>
    <n v="0"/>
    <b v="0"/>
    <s v="journalism/audio"/>
    <n v="0"/>
    <n v="0"/>
    <x v="5"/>
    <s v="audio"/>
    <x v="1050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1"/>
    <b v="0"/>
    <n v="0"/>
    <b v="0"/>
    <s v="journalism/audio"/>
    <n v="0"/>
    <n v="0"/>
    <x v="5"/>
    <s v="audio"/>
    <x v="1051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2"/>
    <b v="0"/>
    <n v="1"/>
    <b v="0"/>
    <s v="journalism/audio"/>
    <n v="1"/>
    <n v="15"/>
    <x v="5"/>
    <s v="audio"/>
    <x v="10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3"/>
    <b v="0"/>
    <n v="0"/>
    <b v="0"/>
    <s v="journalism/audio"/>
    <n v="0"/>
    <n v="0"/>
    <x v="5"/>
    <s v="audio"/>
    <x v="105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4"/>
    <b v="0"/>
    <n v="0"/>
    <b v="0"/>
    <s v="journalism/audio"/>
    <n v="0"/>
    <n v="0"/>
    <x v="5"/>
    <s v="audio"/>
    <x v="105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5"/>
    <b v="0"/>
    <n v="0"/>
    <b v="0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6"/>
    <b v="0"/>
    <n v="0"/>
    <b v="0"/>
    <s v="journalism/audio"/>
    <n v="0"/>
    <n v="0"/>
    <x v="5"/>
    <s v="audio"/>
    <x v="105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7"/>
    <b v="0"/>
    <n v="0"/>
    <b v="0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8"/>
    <b v="0"/>
    <n v="0"/>
    <b v="0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59"/>
    <b v="0"/>
    <n v="1"/>
    <b v="0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0"/>
    <b v="0"/>
    <n v="0"/>
    <b v="0"/>
    <s v="journalism/audio"/>
    <n v="0"/>
    <n v="0"/>
    <x v="5"/>
    <s v="audio"/>
    <x v="1060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1"/>
    <b v="0"/>
    <n v="4"/>
    <b v="0"/>
    <s v="journalism/audio"/>
    <n v="95"/>
    <n v="47.5"/>
    <x v="5"/>
    <s v="audio"/>
    <x v="106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2"/>
    <b v="0"/>
    <n v="0"/>
    <b v="0"/>
    <s v="journalism/audio"/>
    <n v="0"/>
    <n v="0"/>
    <x v="5"/>
    <s v="audio"/>
    <x v="106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3"/>
    <b v="0"/>
    <n v="123"/>
    <b v="0"/>
    <s v="games/video games"/>
    <n v="9"/>
    <n v="65.67"/>
    <x v="6"/>
    <s v="video games"/>
    <x v="106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4"/>
    <b v="0"/>
    <n v="5"/>
    <b v="0"/>
    <s v="games/video games"/>
    <n v="3"/>
    <n v="16.2"/>
    <x v="6"/>
    <s v="video games"/>
    <x v="106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5"/>
    <b v="0"/>
    <n v="148"/>
    <b v="0"/>
    <s v="games/video games"/>
    <n v="3"/>
    <n v="34.130000000000003"/>
    <x v="6"/>
    <s v="video games"/>
    <x v="106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6"/>
    <b v="0"/>
    <n v="10"/>
    <b v="0"/>
    <s v="games/video games"/>
    <n v="26"/>
    <n v="13"/>
    <x v="6"/>
    <s v="video games"/>
    <x v="1066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7"/>
    <b v="0"/>
    <n v="4"/>
    <b v="0"/>
    <s v="games/video games"/>
    <n v="0"/>
    <n v="11.25"/>
    <x v="6"/>
    <s v="video games"/>
    <x v="106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8"/>
    <b v="0"/>
    <n v="21"/>
    <b v="0"/>
    <s v="games/video games"/>
    <n v="39"/>
    <n v="40.479999999999997"/>
    <x v="6"/>
    <s v="video games"/>
    <x v="1068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69"/>
    <b v="0"/>
    <n v="2"/>
    <b v="0"/>
    <s v="games/video games"/>
    <n v="1"/>
    <n v="35"/>
    <x v="6"/>
    <s v="video games"/>
    <x v="1069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0"/>
    <b v="0"/>
    <n v="0"/>
    <b v="0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1"/>
    <b v="0"/>
    <n v="4"/>
    <b v="0"/>
    <s v="games/video games"/>
    <n v="0"/>
    <n v="12.75"/>
    <x v="6"/>
    <s v="video games"/>
    <x v="1071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2"/>
    <b v="0"/>
    <n v="1"/>
    <b v="0"/>
    <s v="games/video games"/>
    <n v="1"/>
    <n v="10"/>
    <x v="6"/>
    <s v="video games"/>
    <x v="1072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3"/>
    <b v="0"/>
    <n v="30"/>
    <b v="0"/>
    <s v="games/video games"/>
    <n v="6"/>
    <n v="113.57"/>
    <x v="6"/>
    <s v="video games"/>
    <x v="1073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4"/>
    <b v="0"/>
    <n v="3"/>
    <b v="0"/>
    <s v="games/video games"/>
    <n v="5"/>
    <n v="15"/>
    <x v="6"/>
    <s v="video games"/>
    <x v="1074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5"/>
    <b v="0"/>
    <n v="975"/>
    <b v="0"/>
    <s v="games/video games"/>
    <n v="63"/>
    <n v="48.28"/>
    <x v="6"/>
    <s v="video games"/>
    <x v="107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6"/>
    <b v="0"/>
    <n v="167"/>
    <b v="0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7"/>
    <b v="0"/>
    <n v="5"/>
    <b v="0"/>
    <s v="games/video games"/>
    <n v="8"/>
    <n v="9"/>
    <x v="6"/>
    <s v="video games"/>
    <x v="1077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8"/>
    <b v="0"/>
    <n v="18"/>
    <b v="0"/>
    <s v="games/video games"/>
    <n v="3"/>
    <n v="37.67"/>
    <x v="6"/>
    <s v="video games"/>
    <x v="107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79"/>
    <b v="0"/>
    <n v="98"/>
    <b v="0"/>
    <s v="games/video games"/>
    <n v="9"/>
    <n v="18.579999999999998"/>
    <x v="6"/>
    <s v="video games"/>
    <x v="1079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0"/>
    <b v="0"/>
    <n v="4"/>
    <b v="0"/>
    <s v="games/video games"/>
    <n v="0"/>
    <n v="3"/>
    <x v="6"/>
    <s v="video games"/>
    <x v="1080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1"/>
    <b v="0"/>
    <n v="3"/>
    <b v="0"/>
    <s v="games/video games"/>
    <n v="1"/>
    <n v="18.670000000000002"/>
    <x v="6"/>
    <s v="video games"/>
    <x v="1081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2"/>
    <b v="0"/>
    <n v="1"/>
    <b v="0"/>
    <s v="games/video games"/>
    <n v="1"/>
    <n v="410"/>
    <x v="6"/>
    <s v="video games"/>
    <x v="1082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3"/>
    <b v="0"/>
    <n v="0"/>
    <b v="0"/>
    <s v="games/video games"/>
    <n v="0"/>
    <n v="0"/>
    <x v="6"/>
    <s v="video games"/>
    <x v="1083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4"/>
    <b v="0"/>
    <n v="9"/>
    <b v="0"/>
    <s v="games/video games"/>
    <n v="3"/>
    <n v="114"/>
    <x v="6"/>
    <s v="video games"/>
    <x v="1084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5"/>
    <b v="0"/>
    <n v="2"/>
    <b v="0"/>
    <s v="games/video games"/>
    <n v="0"/>
    <n v="7.5"/>
    <x v="6"/>
    <s v="video games"/>
    <x v="1085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6"/>
    <b v="0"/>
    <n v="0"/>
    <b v="0"/>
    <s v="games/video games"/>
    <n v="0"/>
    <n v="0"/>
    <x v="6"/>
    <s v="video games"/>
    <x v="108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7"/>
    <b v="0"/>
    <n v="147"/>
    <b v="0"/>
    <s v="games/video games"/>
    <n v="14"/>
    <n v="43.42"/>
    <x v="6"/>
    <s v="video games"/>
    <x v="108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8"/>
    <b v="0"/>
    <n v="49"/>
    <b v="0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89"/>
    <b v="0"/>
    <n v="1"/>
    <b v="0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0"/>
    <b v="0"/>
    <n v="2"/>
    <b v="0"/>
    <s v="games/video games"/>
    <n v="13"/>
    <n v="12.5"/>
    <x v="6"/>
    <s v="video games"/>
    <x v="1090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1"/>
    <b v="0"/>
    <n v="7"/>
    <b v="0"/>
    <s v="games/video games"/>
    <n v="1"/>
    <n v="3"/>
    <x v="6"/>
    <s v="video games"/>
    <x v="1091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2"/>
    <b v="0"/>
    <n v="4"/>
    <b v="0"/>
    <s v="games/video games"/>
    <n v="14"/>
    <n v="10.56"/>
    <x v="6"/>
    <s v="video games"/>
    <x v="1092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3"/>
    <b v="0"/>
    <n v="27"/>
    <b v="0"/>
    <s v="games/video games"/>
    <n v="18"/>
    <n v="122"/>
    <x v="6"/>
    <s v="video games"/>
    <x v="109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4"/>
    <b v="0"/>
    <n v="94"/>
    <b v="0"/>
    <s v="games/video games"/>
    <n v="5"/>
    <n v="267.81"/>
    <x v="6"/>
    <s v="video games"/>
    <x v="1094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5"/>
    <b v="0"/>
    <n v="29"/>
    <b v="0"/>
    <s v="games/video games"/>
    <n v="18"/>
    <n v="74.209999999999994"/>
    <x v="6"/>
    <s v="video games"/>
    <x v="1095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6"/>
    <b v="0"/>
    <n v="7"/>
    <b v="0"/>
    <s v="games/video games"/>
    <n v="0"/>
    <n v="6.71"/>
    <x v="6"/>
    <s v="video games"/>
    <x v="109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7"/>
    <b v="0"/>
    <n v="22"/>
    <b v="0"/>
    <s v="games/video games"/>
    <n v="7"/>
    <n v="81.95"/>
    <x v="6"/>
    <s v="video games"/>
    <x v="109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8"/>
    <b v="0"/>
    <n v="1"/>
    <b v="0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099"/>
    <b v="0"/>
    <n v="10"/>
    <b v="0"/>
    <s v="games/video games"/>
    <n v="3"/>
    <n v="10"/>
    <x v="6"/>
    <s v="video games"/>
    <x v="1099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0"/>
    <b v="0"/>
    <n v="6"/>
    <b v="0"/>
    <s v="games/video games"/>
    <n v="0"/>
    <n v="6.83"/>
    <x v="6"/>
    <s v="video games"/>
    <x v="1100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1"/>
    <b v="0"/>
    <n v="24"/>
    <b v="0"/>
    <s v="games/video games"/>
    <n v="5"/>
    <n v="17.71"/>
    <x v="6"/>
    <s v="video games"/>
    <x v="1101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2"/>
    <b v="0"/>
    <n v="15"/>
    <b v="0"/>
    <s v="games/video games"/>
    <n v="2"/>
    <n v="16.2"/>
    <x v="6"/>
    <s v="video games"/>
    <x v="1102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3"/>
    <b v="0"/>
    <n v="37"/>
    <b v="0"/>
    <s v="games/video games"/>
    <n v="5"/>
    <n v="80.3"/>
    <x v="6"/>
    <s v="video games"/>
    <x v="1103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4"/>
    <b v="0"/>
    <n v="20"/>
    <b v="0"/>
    <s v="games/video games"/>
    <n v="0"/>
    <n v="71.55"/>
    <x v="6"/>
    <s v="video games"/>
    <x v="1104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5"/>
    <b v="0"/>
    <n v="7"/>
    <b v="0"/>
    <s v="games/video games"/>
    <n v="41"/>
    <n v="23.57"/>
    <x v="6"/>
    <s v="video games"/>
    <x v="110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6"/>
    <b v="0"/>
    <n v="0"/>
    <b v="0"/>
    <s v="games/video games"/>
    <n v="0"/>
    <n v="0"/>
    <x v="6"/>
    <s v="video games"/>
    <x v="110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7"/>
    <b v="0"/>
    <n v="21"/>
    <b v="0"/>
    <s v="games/video games"/>
    <n v="3"/>
    <n v="34.880000000000003"/>
    <x v="6"/>
    <s v="video games"/>
    <x v="1107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8"/>
    <b v="0"/>
    <n v="3"/>
    <b v="0"/>
    <s v="games/video games"/>
    <n v="0"/>
    <n v="15"/>
    <x v="6"/>
    <s v="video games"/>
    <x v="1108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09"/>
    <b v="0"/>
    <n v="11"/>
    <b v="0"/>
    <s v="games/video games"/>
    <n v="1"/>
    <n v="23.18"/>
    <x v="6"/>
    <s v="video games"/>
    <x v="1109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0"/>
    <b v="0"/>
    <n v="1"/>
    <b v="0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1"/>
    <b v="0"/>
    <n v="312"/>
    <b v="0"/>
    <s v="games/video games"/>
    <n v="36"/>
    <n v="100.23"/>
    <x v="6"/>
    <s v="video games"/>
    <x v="111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2"/>
    <b v="0"/>
    <n v="1"/>
    <b v="0"/>
    <s v="games/video games"/>
    <n v="1"/>
    <n v="5"/>
    <x v="6"/>
    <s v="video games"/>
    <x v="1112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3"/>
    <b v="0"/>
    <n v="3"/>
    <b v="0"/>
    <s v="games/video games"/>
    <n v="0"/>
    <n v="3.33"/>
    <x v="6"/>
    <s v="video games"/>
    <x v="1113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4"/>
    <b v="0"/>
    <n v="4"/>
    <b v="0"/>
    <s v="games/video games"/>
    <n v="0"/>
    <n v="13.25"/>
    <x v="6"/>
    <s v="video games"/>
    <x v="1114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5"/>
    <b v="0"/>
    <n v="10"/>
    <b v="0"/>
    <s v="games/video games"/>
    <n v="0"/>
    <n v="17.850000000000001"/>
    <x v="6"/>
    <s v="video games"/>
    <x v="1115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6"/>
    <b v="0"/>
    <n v="8"/>
    <b v="0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7"/>
    <b v="0"/>
    <n v="3"/>
    <b v="0"/>
    <s v="games/video games"/>
    <n v="2"/>
    <n v="36.33"/>
    <x v="6"/>
    <s v="video games"/>
    <x v="111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8"/>
    <b v="0"/>
    <n v="1"/>
    <b v="0"/>
    <s v="games/video games"/>
    <n v="0"/>
    <n v="5"/>
    <x v="6"/>
    <s v="video games"/>
    <x v="1118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19"/>
    <b v="0"/>
    <n v="0"/>
    <b v="0"/>
    <s v="games/video games"/>
    <n v="0"/>
    <n v="0"/>
    <x v="6"/>
    <s v="video games"/>
    <x v="1119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0"/>
    <b v="0"/>
    <n v="5"/>
    <b v="0"/>
    <s v="games/video games"/>
    <n v="0"/>
    <n v="5.8"/>
    <x v="6"/>
    <s v="video games"/>
    <x v="1120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1"/>
    <b v="0"/>
    <n v="0"/>
    <b v="0"/>
    <s v="games/video games"/>
    <n v="0"/>
    <n v="0"/>
    <x v="6"/>
    <s v="video games"/>
    <x v="1121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2"/>
    <b v="0"/>
    <n v="3"/>
    <b v="0"/>
    <s v="games/video games"/>
    <n v="0"/>
    <n v="3.67"/>
    <x v="6"/>
    <s v="video games"/>
    <x v="112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3"/>
    <b v="0"/>
    <n v="7"/>
    <b v="0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4"/>
    <b v="0"/>
    <n v="0"/>
    <b v="0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5"/>
    <b v="0"/>
    <n v="2"/>
    <b v="0"/>
    <s v="games/mobile games"/>
    <n v="1"/>
    <n v="5"/>
    <x v="6"/>
    <s v="mobile games"/>
    <x v="112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6"/>
    <b v="0"/>
    <n v="23"/>
    <b v="0"/>
    <s v="games/mobile games"/>
    <n v="2"/>
    <n v="25.43"/>
    <x v="6"/>
    <s v="mobile games"/>
    <x v="1126"/>
    <d v="2014-11-14T21:30:00"/>
    <x v="3"/>
  </r>
  <r>
    <n v="1128"/>
    <s v="Flying Turds"/>
    <s v="#havingfunFTW"/>
    <n v="1000"/>
    <n v="1"/>
    <x v="2"/>
    <s v="GB"/>
    <s v="GBP"/>
    <n v="1407425717"/>
    <x v="1127"/>
    <b v="0"/>
    <n v="1"/>
    <b v="0"/>
    <s v="games/mobile games"/>
    <n v="0"/>
    <n v="1"/>
    <x v="6"/>
    <s v="mobile games"/>
    <x v="112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8"/>
    <b v="0"/>
    <n v="2"/>
    <b v="0"/>
    <s v="games/mobile games"/>
    <n v="0"/>
    <n v="10.5"/>
    <x v="6"/>
    <s v="mobile games"/>
    <x v="1128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29"/>
    <b v="0"/>
    <n v="3"/>
    <b v="0"/>
    <s v="games/mobile games"/>
    <n v="0"/>
    <n v="3.67"/>
    <x v="6"/>
    <s v="mobile games"/>
    <x v="112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0"/>
    <b v="0"/>
    <n v="0"/>
    <b v="0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1"/>
    <b v="0"/>
    <n v="13"/>
    <b v="0"/>
    <s v="games/mobile games"/>
    <n v="14"/>
    <n v="110.62"/>
    <x v="6"/>
    <s v="mobile games"/>
    <x v="113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2"/>
    <b v="0"/>
    <n v="1"/>
    <b v="0"/>
    <s v="games/mobile games"/>
    <n v="1"/>
    <n v="20"/>
    <x v="6"/>
    <s v="mobile games"/>
    <x v="1132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3"/>
    <b v="0"/>
    <n v="1"/>
    <b v="0"/>
    <s v="games/mobile games"/>
    <n v="0"/>
    <n v="1"/>
    <x v="6"/>
    <s v="mobile games"/>
    <x v="113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4"/>
    <b v="0"/>
    <n v="1"/>
    <b v="0"/>
    <s v="games/mobile games"/>
    <n v="5"/>
    <n v="50"/>
    <x v="6"/>
    <s v="mobile games"/>
    <x v="113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5"/>
    <b v="0"/>
    <n v="6"/>
    <b v="0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6"/>
    <b v="0"/>
    <n v="39"/>
    <b v="0"/>
    <s v="games/mobile games"/>
    <n v="40"/>
    <n v="253.21"/>
    <x v="6"/>
    <s v="mobile games"/>
    <x v="113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7"/>
    <b v="0"/>
    <n v="4"/>
    <b v="0"/>
    <s v="games/mobile games"/>
    <n v="0"/>
    <n v="31.25"/>
    <x v="6"/>
    <s v="mobile games"/>
    <x v="1137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8"/>
    <b v="0"/>
    <n v="1"/>
    <b v="0"/>
    <s v="games/mobile games"/>
    <n v="0"/>
    <n v="5"/>
    <x v="6"/>
    <s v="mobile games"/>
    <x v="113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39"/>
    <b v="0"/>
    <n v="0"/>
    <b v="0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0"/>
    <b v="0"/>
    <n v="0"/>
    <b v="0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1"/>
    <b v="0"/>
    <n v="0"/>
    <b v="0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2"/>
    <b v="0"/>
    <n v="8"/>
    <b v="0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3"/>
    <b v="0"/>
    <n v="0"/>
    <b v="0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4"/>
    <b v="0"/>
    <n v="1"/>
    <b v="0"/>
    <s v="food/food trucks"/>
    <n v="0"/>
    <n v="100"/>
    <x v="7"/>
    <s v="food trucks"/>
    <x v="114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5"/>
    <b v="0"/>
    <n v="12"/>
    <b v="0"/>
    <s v="food/food trucks"/>
    <n v="9"/>
    <n v="44.17"/>
    <x v="7"/>
    <s v="food trucks"/>
    <x v="1145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6"/>
    <b v="0"/>
    <n v="0"/>
    <b v="0"/>
    <s v="food/food trucks"/>
    <n v="0"/>
    <n v="0"/>
    <x v="7"/>
    <s v="food trucks"/>
    <x v="1146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7"/>
    <b v="0"/>
    <n v="3"/>
    <b v="0"/>
    <s v="food/food trucks"/>
    <n v="0"/>
    <n v="24.33"/>
    <x v="7"/>
    <s v="food trucks"/>
    <x v="114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8"/>
    <b v="0"/>
    <n v="2"/>
    <b v="0"/>
    <s v="food/food trucks"/>
    <n v="0"/>
    <n v="37.5"/>
    <x v="7"/>
    <s v="food trucks"/>
    <x v="1148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49"/>
    <b v="0"/>
    <n v="6"/>
    <b v="0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0"/>
    <b v="0"/>
    <n v="0"/>
    <b v="0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1"/>
    <b v="0"/>
    <n v="15"/>
    <b v="0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2"/>
    <b v="0"/>
    <n v="1"/>
    <b v="0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3"/>
    <b v="0"/>
    <n v="3"/>
    <b v="0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4"/>
    <b v="0"/>
    <n v="8"/>
    <b v="0"/>
    <s v="food/food trucks"/>
    <n v="1"/>
    <n v="23.5"/>
    <x v="7"/>
    <s v="food trucks"/>
    <x v="1154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5"/>
    <b v="0"/>
    <n v="0"/>
    <b v="0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6"/>
    <b v="0"/>
    <n v="3"/>
    <b v="0"/>
    <s v="food/food trucks"/>
    <n v="2"/>
    <n v="50.33"/>
    <x v="7"/>
    <s v="food trucks"/>
    <x v="115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7"/>
    <b v="0"/>
    <n v="3"/>
    <b v="0"/>
    <s v="food/food trucks"/>
    <n v="0"/>
    <n v="11.67"/>
    <x v="7"/>
    <s v="food trucks"/>
    <x v="115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8"/>
    <b v="0"/>
    <n v="0"/>
    <b v="0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59"/>
    <b v="0"/>
    <n v="19"/>
    <b v="0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0"/>
    <b v="0"/>
    <n v="0"/>
    <b v="0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1"/>
    <b v="0"/>
    <n v="2"/>
    <b v="0"/>
    <s v="food/food trucks"/>
    <n v="0"/>
    <n v="17.5"/>
    <x v="7"/>
    <s v="food trucks"/>
    <x v="1161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2"/>
    <b v="0"/>
    <n v="0"/>
    <b v="0"/>
    <s v="food/food trucks"/>
    <n v="0"/>
    <n v="0"/>
    <x v="7"/>
    <s v="food trucks"/>
    <x v="1162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3"/>
    <b v="0"/>
    <n v="0"/>
    <b v="0"/>
    <s v="food/food trucks"/>
    <n v="0"/>
    <n v="0"/>
    <x v="7"/>
    <s v="food trucks"/>
    <x v="1163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4"/>
    <b v="0"/>
    <n v="25"/>
    <b v="0"/>
    <s v="food/food trucks"/>
    <n v="21"/>
    <n v="82.82"/>
    <x v="7"/>
    <s v="food trucks"/>
    <x v="1164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5"/>
    <b v="0"/>
    <n v="8"/>
    <b v="0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6"/>
    <b v="0"/>
    <n v="16"/>
    <b v="0"/>
    <s v="food/food trucks"/>
    <n v="2"/>
    <n v="61.19"/>
    <x v="7"/>
    <s v="food trucks"/>
    <x v="1166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7"/>
    <b v="0"/>
    <n v="3"/>
    <b v="0"/>
    <s v="food/food trucks"/>
    <n v="6"/>
    <n v="340"/>
    <x v="7"/>
    <s v="food trucks"/>
    <x v="1167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8"/>
    <b v="0"/>
    <n v="3"/>
    <b v="0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69"/>
    <b v="0"/>
    <n v="2"/>
    <b v="0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0"/>
    <b v="0"/>
    <n v="1"/>
    <b v="0"/>
    <s v="food/food trucks"/>
    <n v="0"/>
    <n v="25"/>
    <x v="7"/>
    <s v="food trucks"/>
    <x v="1170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1"/>
    <b v="0"/>
    <n v="0"/>
    <b v="0"/>
    <s v="food/food trucks"/>
    <n v="0"/>
    <n v="0"/>
    <x v="7"/>
    <s v="food trucks"/>
    <x v="1171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2"/>
    <b v="0"/>
    <n v="1"/>
    <b v="0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3"/>
    <b v="0"/>
    <n v="19"/>
    <b v="0"/>
    <s v="food/food trucks"/>
    <n v="6"/>
    <n v="46.63"/>
    <x v="7"/>
    <s v="food trucks"/>
    <x v="1173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4"/>
    <b v="0"/>
    <n v="9"/>
    <b v="0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5"/>
    <b v="0"/>
    <n v="1"/>
    <b v="0"/>
    <s v="food/food trucks"/>
    <n v="0"/>
    <n v="10"/>
    <x v="7"/>
    <s v="food trucks"/>
    <x v="1175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6"/>
    <b v="0"/>
    <n v="0"/>
    <b v="0"/>
    <s v="food/food trucks"/>
    <n v="0"/>
    <n v="0"/>
    <x v="7"/>
    <s v="food trucks"/>
    <x v="117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7"/>
    <b v="0"/>
    <n v="1"/>
    <b v="0"/>
    <s v="food/food trucks"/>
    <n v="0"/>
    <n v="5"/>
    <x v="7"/>
    <s v="food trucks"/>
    <x v="117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8"/>
    <b v="0"/>
    <n v="5"/>
    <b v="0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79"/>
    <b v="0"/>
    <n v="85"/>
    <b v="0"/>
    <s v="food/food trucks"/>
    <n v="12"/>
    <n v="69.12"/>
    <x v="7"/>
    <s v="food trucks"/>
    <x v="1179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0"/>
    <b v="0"/>
    <n v="3"/>
    <b v="0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1"/>
    <b v="0"/>
    <n v="4"/>
    <b v="0"/>
    <s v="food/food trucks"/>
    <n v="4"/>
    <n v="10.5"/>
    <x v="7"/>
    <s v="food trucks"/>
    <x v="1181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2"/>
    <b v="0"/>
    <n v="3"/>
    <b v="0"/>
    <s v="food/food trucks"/>
    <n v="4"/>
    <n v="33.33"/>
    <x v="7"/>
    <s v="food trucks"/>
    <x v="1182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3"/>
    <b v="0"/>
    <n v="375"/>
    <b v="1"/>
    <s v="photography/photobooks"/>
    <n v="105"/>
    <n v="61.56"/>
    <x v="8"/>
    <s v="photobooks"/>
    <x v="1183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4"/>
    <b v="0"/>
    <n v="111"/>
    <b v="1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5"/>
    <b v="0"/>
    <n v="123"/>
    <b v="1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6"/>
    <b v="0"/>
    <n v="70"/>
    <b v="1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7"/>
    <b v="0"/>
    <n v="85"/>
    <b v="1"/>
    <s v="photography/photobooks"/>
    <n v="161"/>
    <n v="37.78"/>
    <x v="8"/>
    <s v="photobooks"/>
    <x v="1187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8"/>
    <b v="0"/>
    <n v="86"/>
    <b v="1"/>
    <s v="photography/photobooks"/>
    <n v="108"/>
    <n v="112.79"/>
    <x v="8"/>
    <s v="photobooks"/>
    <x v="1188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89"/>
    <b v="0"/>
    <n v="13"/>
    <b v="1"/>
    <s v="photography/photobooks"/>
    <n v="135"/>
    <n v="51.92"/>
    <x v="8"/>
    <s v="photobooks"/>
    <x v="1189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0"/>
    <b v="0"/>
    <n v="33"/>
    <b v="1"/>
    <s v="photography/photobooks"/>
    <n v="109"/>
    <n v="89.24"/>
    <x v="8"/>
    <s v="photobooks"/>
    <x v="119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1"/>
    <b v="0"/>
    <n v="15"/>
    <b v="1"/>
    <s v="photography/photobooks"/>
    <n v="290"/>
    <n v="19.329999999999998"/>
    <x v="8"/>
    <s v="photobooks"/>
    <x v="1191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2"/>
    <b v="0"/>
    <n v="273"/>
    <b v="1"/>
    <s v="photography/photobooks"/>
    <n v="104"/>
    <n v="79.97"/>
    <x v="8"/>
    <s v="photobooks"/>
    <x v="119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3"/>
    <b v="0"/>
    <n v="714"/>
    <b v="1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4"/>
    <b v="0"/>
    <n v="170"/>
    <b v="1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5"/>
    <b v="0"/>
    <n v="512"/>
    <b v="1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6"/>
    <b v="0"/>
    <n v="314"/>
    <b v="1"/>
    <s v="photography/photobooks"/>
    <n v="253"/>
    <n v="121"/>
    <x v="8"/>
    <s v="photobooks"/>
    <x v="1196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7"/>
    <b v="0"/>
    <n v="167"/>
    <b v="1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8"/>
    <b v="0"/>
    <n v="9"/>
    <b v="1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199"/>
    <b v="0"/>
    <n v="103"/>
    <b v="1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0"/>
    <b v="0"/>
    <n v="111"/>
    <b v="1"/>
    <s v="photography/photobooks"/>
    <n v="102"/>
    <n v="55.37"/>
    <x v="8"/>
    <s v="photobooks"/>
    <x v="1200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1"/>
    <b v="0"/>
    <n v="271"/>
    <b v="1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2"/>
    <b v="0"/>
    <n v="101"/>
    <b v="1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3"/>
    <b v="0"/>
    <n v="57"/>
    <b v="1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4"/>
    <b v="0"/>
    <n v="62"/>
    <b v="1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5"/>
    <b v="0"/>
    <n v="32"/>
    <b v="1"/>
    <s v="photography/photobooks"/>
    <n v="115"/>
    <n v="32.340000000000003"/>
    <x v="8"/>
    <s v="photobooks"/>
    <x v="1205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6"/>
    <b v="0"/>
    <n v="141"/>
    <b v="1"/>
    <s v="photography/photobooks"/>
    <n v="104"/>
    <n v="123.38"/>
    <x v="8"/>
    <s v="photobooks"/>
    <x v="1206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7"/>
    <b v="0"/>
    <n v="75"/>
    <b v="1"/>
    <s v="photography/photobooks"/>
    <n v="155"/>
    <n v="207.07"/>
    <x v="8"/>
    <s v="photobooks"/>
    <x v="120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8"/>
    <b v="0"/>
    <n v="46"/>
    <b v="1"/>
    <s v="photography/photobooks"/>
    <n v="106"/>
    <n v="138.26"/>
    <x v="8"/>
    <s v="photobooks"/>
    <x v="1208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09"/>
    <b v="0"/>
    <n v="103"/>
    <b v="1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0"/>
    <b v="0"/>
    <n v="6"/>
    <b v="1"/>
    <s v="photography/photobooks"/>
    <n v="101"/>
    <n v="168.5"/>
    <x v="8"/>
    <s v="photobooks"/>
    <x v="1210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1"/>
    <b v="0"/>
    <n v="83"/>
    <b v="1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2"/>
    <b v="0"/>
    <n v="108"/>
    <b v="1"/>
    <s v="photography/photobooks"/>
    <n v="102"/>
    <n v="61.53"/>
    <x v="8"/>
    <s v="photobooks"/>
    <x v="1212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3"/>
    <b v="0"/>
    <n v="25"/>
    <b v="1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4"/>
    <b v="0"/>
    <n v="549"/>
    <b v="1"/>
    <s v="photography/photobooks"/>
    <n v="786"/>
    <n v="71.59"/>
    <x v="8"/>
    <s v="photobooks"/>
    <x v="1214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5"/>
    <b v="0"/>
    <n v="222"/>
    <b v="1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6"/>
    <b v="0"/>
    <n v="183"/>
    <b v="1"/>
    <s v="photography/photobooks"/>
    <n v="103"/>
    <n v="148.57"/>
    <x v="8"/>
    <s v="photobooks"/>
    <x v="1216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7"/>
    <b v="0"/>
    <n v="89"/>
    <b v="1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8"/>
    <b v="0"/>
    <n v="253"/>
    <b v="1"/>
    <s v="photography/photobooks"/>
    <n v="159"/>
    <n v="102.86"/>
    <x v="8"/>
    <s v="photobooks"/>
    <x v="121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19"/>
    <b v="0"/>
    <n v="140"/>
    <b v="1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0"/>
    <b v="0"/>
    <n v="103"/>
    <b v="1"/>
    <s v="photography/photobooks"/>
    <n v="111"/>
    <n v="23.8"/>
    <x v="8"/>
    <s v="photobooks"/>
    <x v="1220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1"/>
    <b v="0"/>
    <n v="138"/>
    <b v="1"/>
    <s v="photography/photobooks"/>
    <n v="280"/>
    <n v="81.27"/>
    <x v="8"/>
    <s v="photobooks"/>
    <x v="122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2"/>
    <b v="0"/>
    <n v="191"/>
    <b v="1"/>
    <s v="photography/photobooks"/>
    <n v="112"/>
    <n v="116.21"/>
    <x v="8"/>
    <s v="photobooks"/>
    <x v="1222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3"/>
    <b v="0"/>
    <n v="18"/>
    <b v="0"/>
    <s v="music/world music"/>
    <n v="7"/>
    <n v="58.89"/>
    <x v="4"/>
    <s v="world music"/>
    <x v="1223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4"/>
    <b v="0"/>
    <n v="3"/>
    <b v="0"/>
    <s v="music/world music"/>
    <n v="4"/>
    <n v="44"/>
    <x v="4"/>
    <s v="world music"/>
    <x v="1224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5"/>
    <b v="0"/>
    <n v="40"/>
    <b v="0"/>
    <s v="music/world music"/>
    <n v="4"/>
    <n v="48.43"/>
    <x v="4"/>
    <s v="world music"/>
    <x v="122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6"/>
    <b v="0"/>
    <n v="0"/>
    <b v="0"/>
    <s v="music/world music"/>
    <n v="0"/>
    <n v="0"/>
    <x v="4"/>
    <s v="world music"/>
    <x v="122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7"/>
    <b v="0"/>
    <n v="24"/>
    <b v="0"/>
    <s v="music/world music"/>
    <n v="29"/>
    <n v="61.04"/>
    <x v="4"/>
    <s v="world music"/>
    <x v="1227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8"/>
    <b v="0"/>
    <n v="1"/>
    <b v="0"/>
    <s v="music/world music"/>
    <n v="1"/>
    <n v="25"/>
    <x v="4"/>
    <s v="world music"/>
    <x v="1228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29"/>
    <b v="0"/>
    <n v="0"/>
    <b v="0"/>
    <s v="music/world music"/>
    <n v="0"/>
    <n v="0"/>
    <x v="4"/>
    <s v="world music"/>
    <x v="122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0"/>
    <b v="0"/>
    <n v="0"/>
    <b v="0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1"/>
    <b v="0"/>
    <n v="1"/>
    <b v="0"/>
    <s v="music/world music"/>
    <n v="1"/>
    <n v="40"/>
    <x v="4"/>
    <s v="world music"/>
    <x v="1231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2"/>
    <b v="0"/>
    <n v="6"/>
    <b v="0"/>
    <s v="music/world music"/>
    <n v="12"/>
    <n v="19.329999999999998"/>
    <x v="4"/>
    <s v="world music"/>
    <x v="1232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3"/>
    <b v="0"/>
    <n v="0"/>
    <b v="0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4"/>
    <b v="0"/>
    <n v="6"/>
    <b v="0"/>
    <s v="music/world music"/>
    <n v="3"/>
    <n v="35"/>
    <x v="4"/>
    <s v="world music"/>
    <x v="1234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5"/>
    <b v="0"/>
    <n v="0"/>
    <b v="0"/>
    <s v="music/world music"/>
    <n v="0"/>
    <n v="0"/>
    <x v="4"/>
    <s v="world music"/>
    <x v="1235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6"/>
    <b v="0"/>
    <n v="0"/>
    <b v="0"/>
    <s v="music/world music"/>
    <n v="0"/>
    <n v="0"/>
    <x v="4"/>
    <s v="world music"/>
    <x v="1236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7"/>
    <b v="0"/>
    <n v="3"/>
    <b v="0"/>
    <s v="music/world music"/>
    <n v="18"/>
    <n v="59.33"/>
    <x v="4"/>
    <s v="world music"/>
    <x v="1237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8"/>
    <b v="0"/>
    <n v="0"/>
    <b v="0"/>
    <s v="music/world music"/>
    <n v="0"/>
    <n v="0"/>
    <x v="4"/>
    <s v="world music"/>
    <x v="123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39"/>
    <b v="0"/>
    <n v="8"/>
    <b v="0"/>
    <s v="music/world music"/>
    <n v="3"/>
    <n v="30.13"/>
    <x v="4"/>
    <s v="world music"/>
    <x v="1239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0"/>
    <b v="0"/>
    <n v="34"/>
    <b v="0"/>
    <s v="music/world music"/>
    <n v="51"/>
    <n v="74.62"/>
    <x v="4"/>
    <s v="world music"/>
    <x v="124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1"/>
    <b v="0"/>
    <n v="1"/>
    <b v="0"/>
    <s v="music/world music"/>
    <n v="1"/>
    <n v="5"/>
    <x v="4"/>
    <s v="world music"/>
    <x v="1241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2"/>
    <b v="0"/>
    <n v="38"/>
    <b v="0"/>
    <s v="music/world music"/>
    <n v="14"/>
    <n v="44.5"/>
    <x v="4"/>
    <s v="world music"/>
    <x v="1242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3"/>
    <b v="1"/>
    <n v="45"/>
    <b v="1"/>
    <s v="music/rock"/>
    <n v="104"/>
    <n v="46.13"/>
    <x v="4"/>
    <s v="rock"/>
    <x v="12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4"/>
    <b v="1"/>
    <n v="17"/>
    <b v="1"/>
    <s v="music/rock"/>
    <n v="120"/>
    <n v="141.47"/>
    <x v="4"/>
    <s v="rock"/>
    <x v="124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5"/>
    <b v="1"/>
    <n v="31"/>
    <b v="1"/>
    <s v="music/rock"/>
    <n v="117"/>
    <n v="75.48"/>
    <x v="4"/>
    <s v="rock"/>
    <x v="1245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6"/>
    <b v="1"/>
    <n v="50"/>
    <b v="1"/>
    <s v="music/rock"/>
    <n v="122"/>
    <n v="85.5"/>
    <x v="4"/>
    <s v="rock"/>
    <x v="1246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7"/>
    <b v="1"/>
    <n v="59"/>
    <b v="1"/>
    <s v="music/rock"/>
    <n v="152"/>
    <n v="64.25"/>
    <x v="4"/>
    <s v="rock"/>
    <x v="1247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8"/>
    <b v="1"/>
    <n v="81"/>
    <b v="1"/>
    <s v="music/rock"/>
    <n v="104"/>
    <n v="64.47"/>
    <x v="4"/>
    <s v="rock"/>
    <x v="1248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49"/>
    <b v="1"/>
    <n v="508"/>
    <b v="1"/>
    <s v="music/rock"/>
    <n v="200"/>
    <n v="118.2"/>
    <x v="4"/>
    <s v="rock"/>
    <x v="1249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0"/>
    <b v="1"/>
    <n v="74"/>
    <b v="1"/>
    <s v="music/rock"/>
    <n v="102"/>
    <n v="82.54"/>
    <x v="4"/>
    <s v="rock"/>
    <x v="1250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1"/>
    <b v="1"/>
    <n v="141"/>
    <b v="1"/>
    <s v="music/rock"/>
    <n v="138"/>
    <n v="34.17"/>
    <x v="4"/>
    <s v="rock"/>
    <x v="1251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2"/>
    <b v="1"/>
    <n v="711"/>
    <b v="1"/>
    <s v="music/rock"/>
    <n v="303833"/>
    <n v="42.73"/>
    <x v="4"/>
    <s v="rock"/>
    <x v="1252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3"/>
    <b v="1"/>
    <n v="141"/>
    <b v="1"/>
    <s v="music/rock"/>
    <n v="199"/>
    <n v="94.49"/>
    <x v="4"/>
    <s v="rock"/>
    <x v="1253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4"/>
    <b v="1"/>
    <n v="109"/>
    <b v="1"/>
    <s v="music/rock"/>
    <n v="202"/>
    <n v="55.7"/>
    <x v="4"/>
    <s v="rock"/>
    <x v="125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5"/>
    <b v="1"/>
    <n v="361"/>
    <b v="1"/>
    <s v="music/rock"/>
    <n v="118"/>
    <n v="98.03"/>
    <x v="4"/>
    <s v="rock"/>
    <x v="1255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6"/>
    <b v="1"/>
    <n v="176"/>
    <b v="1"/>
    <s v="music/rock"/>
    <n v="295"/>
    <n v="92.1"/>
    <x v="4"/>
    <s v="rock"/>
    <x v="125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7"/>
    <b v="1"/>
    <n v="670"/>
    <b v="1"/>
    <s v="music/rock"/>
    <n v="213"/>
    <n v="38.18"/>
    <x v="4"/>
    <s v="rock"/>
    <x v="125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8"/>
    <b v="1"/>
    <n v="96"/>
    <b v="1"/>
    <s v="music/rock"/>
    <n v="104"/>
    <n v="27.15"/>
    <x v="4"/>
    <s v="rock"/>
    <x v="125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59"/>
    <b v="1"/>
    <n v="74"/>
    <b v="1"/>
    <s v="music/rock"/>
    <n v="114"/>
    <n v="50.69"/>
    <x v="4"/>
    <s v="rock"/>
    <x v="1259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0"/>
    <b v="1"/>
    <n v="52"/>
    <b v="1"/>
    <s v="music/rock"/>
    <n v="101"/>
    <n v="38.94"/>
    <x v="4"/>
    <s v="rock"/>
    <x v="1260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1"/>
    <b v="1"/>
    <n v="105"/>
    <b v="1"/>
    <s v="music/rock"/>
    <n v="125"/>
    <n v="77.64"/>
    <x v="4"/>
    <s v="rock"/>
    <x v="1261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2"/>
    <b v="1"/>
    <n v="41"/>
    <b v="1"/>
    <s v="music/rock"/>
    <n v="119"/>
    <n v="43.54"/>
    <x v="4"/>
    <s v="rock"/>
    <x v="1262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3"/>
    <b v="1"/>
    <n v="34"/>
    <b v="1"/>
    <s v="music/rock"/>
    <n v="166"/>
    <n v="31.82"/>
    <x v="4"/>
    <s v="rock"/>
    <x v="126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4"/>
    <b v="1"/>
    <n v="66"/>
    <b v="1"/>
    <s v="music/rock"/>
    <n v="119"/>
    <n v="63.18"/>
    <x v="4"/>
    <s v="rock"/>
    <x v="126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5"/>
    <b v="1"/>
    <n v="50"/>
    <b v="1"/>
    <s v="music/rock"/>
    <n v="100"/>
    <n v="190.9"/>
    <x v="4"/>
    <s v="rock"/>
    <x v="126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6"/>
    <b v="1"/>
    <n v="159"/>
    <b v="1"/>
    <s v="music/rock"/>
    <n v="102"/>
    <n v="140.86000000000001"/>
    <x v="4"/>
    <s v="rock"/>
    <x v="1266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7"/>
    <b v="1"/>
    <n v="182"/>
    <b v="1"/>
    <s v="music/rock"/>
    <n v="117"/>
    <n v="76.92"/>
    <x v="4"/>
    <s v="rock"/>
    <x v="126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8"/>
    <b v="1"/>
    <n v="206"/>
    <b v="1"/>
    <s v="music/rock"/>
    <n v="109"/>
    <n v="99.16"/>
    <x v="4"/>
    <s v="rock"/>
    <x v="1268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69"/>
    <b v="1"/>
    <n v="169"/>
    <b v="1"/>
    <s v="music/rock"/>
    <n v="115"/>
    <n v="67.88"/>
    <x v="4"/>
    <s v="rock"/>
    <x v="1269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0"/>
    <b v="1"/>
    <n v="31"/>
    <b v="1"/>
    <s v="music/rock"/>
    <n v="102"/>
    <n v="246.29"/>
    <x v="4"/>
    <s v="rock"/>
    <x v="1270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1"/>
    <b v="1"/>
    <n v="28"/>
    <b v="1"/>
    <s v="music/rock"/>
    <n v="106"/>
    <n v="189.29"/>
    <x v="4"/>
    <s v="rock"/>
    <x v="1271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2"/>
    <b v="1"/>
    <n v="54"/>
    <b v="1"/>
    <s v="music/rock"/>
    <n v="104"/>
    <n v="76.67"/>
    <x v="4"/>
    <s v="rock"/>
    <x v="127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3"/>
    <b v="1"/>
    <n v="467"/>
    <b v="1"/>
    <s v="music/rock"/>
    <n v="155"/>
    <n v="82.96"/>
    <x v="4"/>
    <s v="rock"/>
    <x v="1273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4"/>
    <b v="1"/>
    <n v="389"/>
    <b v="1"/>
    <s v="music/rock"/>
    <n v="162"/>
    <n v="62.52"/>
    <x v="4"/>
    <s v="rock"/>
    <x v="127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5"/>
    <b v="1"/>
    <n v="68"/>
    <b v="1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6"/>
    <b v="1"/>
    <n v="413"/>
    <b v="1"/>
    <s v="music/rock"/>
    <n v="106"/>
    <n v="38.54"/>
    <x v="4"/>
    <s v="rock"/>
    <x v="1276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7"/>
    <b v="1"/>
    <n v="190"/>
    <b v="1"/>
    <s v="music/rock"/>
    <n v="155"/>
    <n v="53.01"/>
    <x v="4"/>
    <s v="rock"/>
    <x v="1277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8"/>
    <b v="1"/>
    <n v="189"/>
    <b v="1"/>
    <s v="music/rock"/>
    <n v="111"/>
    <n v="73.36"/>
    <x v="4"/>
    <s v="rock"/>
    <x v="1278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79"/>
    <b v="1"/>
    <n v="130"/>
    <b v="1"/>
    <s v="music/rock"/>
    <n v="111"/>
    <n v="127.98"/>
    <x v="4"/>
    <s v="rock"/>
    <x v="1279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0"/>
    <b v="1"/>
    <n v="74"/>
    <b v="1"/>
    <s v="music/rock"/>
    <n v="111"/>
    <n v="104.73"/>
    <x v="4"/>
    <s v="rock"/>
    <x v="1280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1"/>
    <b v="1"/>
    <n v="274"/>
    <b v="1"/>
    <s v="music/rock"/>
    <n v="124"/>
    <n v="67.67"/>
    <x v="4"/>
    <s v="rock"/>
    <x v="128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2"/>
    <b v="1"/>
    <n v="22"/>
    <b v="1"/>
    <s v="music/rock"/>
    <n v="211"/>
    <n v="95.93"/>
    <x v="4"/>
    <s v="rock"/>
    <x v="1282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3"/>
    <b v="0"/>
    <n v="31"/>
    <b v="1"/>
    <s v="theater/plays"/>
    <n v="101"/>
    <n v="65.16"/>
    <x v="1"/>
    <s v="plays"/>
    <x v="1283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4"/>
    <b v="0"/>
    <n v="63"/>
    <b v="1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5"/>
    <b v="0"/>
    <n v="20"/>
    <b v="1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6"/>
    <b v="0"/>
    <n v="25"/>
    <b v="1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7"/>
    <b v="0"/>
    <n v="61"/>
    <b v="1"/>
    <s v="theater/plays"/>
    <n v="100"/>
    <n v="65.87"/>
    <x v="1"/>
    <s v="plays"/>
    <x v="1287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8"/>
    <b v="0"/>
    <n v="52"/>
    <b v="1"/>
    <s v="theater/plays"/>
    <n v="125"/>
    <n v="36.08"/>
    <x v="1"/>
    <s v="plays"/>
    <x v="1288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89"/>
    <b v="0"/>
    <n v="86"/>
    <b v="1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0"/>
    <b v="0"/>
    <n v="42"/>
    <b v="1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1"/>
    <b v="0"/>
    <n v="52"/>
    <b v="1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2"/>
    <b v="0"/>
    <n v="120"/>
    <b v="1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3"/>
    <b v="0"/>
    <n v="22"/>
    <b v="1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4"/>
    <b v="0"/>
    <n v="64"/>
    <b v="1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5"/>
    <b v="0"/>
    <n v="23"/>
    <b v="1"/>
    <s v="theater/plays"/>
    <n v="141"/>
    <n v="52.17"/>
    <x v="1"/>
    <s v="plays"/>
    <x v="1295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6"/>
    <b v="0"/>
    <n v="238"/>
    <b v="1"/>
    <s v="theater/plays"/>
    <n v="110"/>
    <n v="92.04"/>
    <x v="1"/>
    <s v="plays"/>
    <x v="1296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7"/>
    <b v="0"/>
    <n v="33"/>
    <b v="1"/>
    <s v="theater/plays"/>
    <n v="105"/>
    <n v="63.42"/>
    <x v="1"/>
    <s v="plays"/>
    <x v="1297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8"/>
    <b v="0"/>
    <n v="32"/>
    <b v="1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299"/>
    <b v="0"/>
    <n v="24"/>
    <b v="1"/>
    <s v="theater/plays"/>
    <n v="135"/>
    <n v="168.75"/>
    <x v="1"/>
    <s v="plays"/>
    <x v="129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0"/>
    <b v="0"/>
    <n v="29"/>
    <b v="1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1"/>
    <b v="0"/>
    <n v="50"/>
    <b v="1"/>
    <s v="theater/plays"/>
    <n v="100"/>
    <n v="50"/>
    <x v="1"/>
    <s v="plays"/>
    <x v="130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2"/>
    <b v="0"/>
    <n v="108"/>
    <b v="1"/>
    <s v="theater/plays"/>
    <n v="130"/>
    <n v="42.21"/>
    <x v="1"/>
    <s v="plays"/>
    <x v="1302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3"/>
    <b v="0"/>
    <n v="104"/>
    <b v="0"/>
    <s v="technology/wearables"/>
    <n v="40"/>
    <n v="152.41"/>
    <x v="2"/>
    <s v="wearables"/>
    <x v="1303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4"/>
    <b v="0"/>
    <n v="86"/>
    <b v="0"/>
    <s v="technology/wearables"/>
    <n v="26"/>
    <n v="90.62"/>
    <x v="2"/>
    <s v="wearables"/>
    <x v="1304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5"/>
    <b v="0"/>
    <n v="356"/>
    <b v="0"/>
    <s v="technology/wearables"/>
    <n v="65"/>
    <n v="201.6"/>
    <x v="2"/>
    <s v="wearables"/>
    <x v="1305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6"/>
    <b v="0"/>
    <n v="45"/>
    <b v="0"/>
    <s v="technology/wearables"/>
    <n v="12"/>
    <n v="127.93"/>
    <x v="2"/>
    <s v="wearables"/>
    <x v="130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7"/>
    <b v="0"/>
    <n v="38"/>
    <b v="0"/>
    <s v="technology/wearables"/>
    <n v="11"/>
    <n v="29.89"/>
    <x v="2"/>
    <s v="wearables"/>
    <x v="130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8"/>
    <b v="0"/>
    <n v="35"/>
    <b v="0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09"/>
    <b v="0"/>
    <n v="24"/>
    <b v="0"/>
    <s v="technology/wearables"/>
    <n v="16"/>
    <n v="129.16999999999999"/>
    <x v="2"/>
    <s v="wearables"/>
    <x v="1309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0"/>
    <b v="0"/>
    <n v="100"/>
    <b v="0"/>
    <s v="technology/wearables"/>
    <n v="32"/>
    <n v="800.7"/>
    <x v="2"/>
    <s v="wearables"/>
    <x v="131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1"/>
    <b v="0"/>
    <n v="1"/>
    <b v="0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2"/>
    <b v="0"/>
    <n v="122"/>
    <b v="0"/>
    <s v="technology/wearables"/>
    <n v="31"/>
    <n v="102.02"/>
    <x v="2"/>
    <s v="wearables"/>
    <x v="131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3"/>
    <b v="0"/>
    <n v="11"/>
    <b v="0"/>
    <s v="technology/wearables"/>
    <n v="1"/>
    <n v="184.36"/>
    <x v="2"/>
    <s v="wearables"/>
    <x v="131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4"/>
    <b v="0"/>
    <n v="248"/>
    <b v="0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5"/>
    <b v="0"/>
    <n v="1"/>
    <b v="0"/>
    <s v="technology/wearables"/>
    <n v="0"/>
    <n v="1"/>
    <x v="2"/>
    <s v="wearables"/>
    <x v="131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6"/>
    <b v="0"/>
    <n v="19"/>
    <b v="0"/>
    <s v="technology/wearables"/>
    <n v="6"/>
    <n v="603.53"/>
    <x v="2"/>
    <s v="wearables"/>
    <x v="131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7"/>
    <b v="0"/>
    <n v="135"/>
    <b v="0"/>
    <s v="technology/wearables"/>
    <n v="15"/>
    <n v="45.41"/>
    <x v="2"/>
    <s v="wearables"/>
    <x v="1317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8"/>
    <b v="0"/>
    <n v="9"/>
    <b v="0"/>
    <s v="technology/wearables"/>
    <n v="15"/>
    <n v="97.33"/>
    <x v="2"/>
    <s v="wearables"/>
    <x v="1318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19"/>
    <b v="0"/>
    <n v="3"/>
    <b v="0"/>
    <s v="technology/wearables"/>
    <n v="1"/>
    <n v="167.67"/>
    <x v="2"/>
    <s v="wearables"/>
    <x v="1319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0"/>
    <b v="0"/>
    <n v="7"/>
    <b v="0"/>
    <s v="technology/wearables"/>
    <n v="1"/>
    <n v="859.86"/>
    <x v="2"/>
    <s v="wearables"/>
    <x v="132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1"/>
    <b v="0"/>
    <n v="4"/>
    <b v="0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2"/>
    <b v="0"/>
    <n v="44"/>
    <b v="0"/>
    <s v="technology/wearables"/>
    <n v="9"/>
    <n v="30.27"/>
    <x v="2"/>
    <s v="wearables"/>
    <x v="1322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3"/>
    <b v="0"/>
    <n v="90"/>
    <b v="0"/>
    <s v="technology/wearables"/>
    <n v="10"/>
    <n v="54.67"/>
    <x v="2"/>
    <s v="wearables"/>
    <x v="132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4"/>
    <b v="0"/>
    <n v="8"/>
    <b v="0"/>
    <s v="technology/wearables"/>
    <n v="2"/>
    <n v="60.75"/>
    <x v="2"/>
    <s v="wearables"/>
    <x v="132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5"/>
    <b v="0"/>
    <n v="11"/>
    <b v="0"/>
    <s v="technology/wearables"/>
    <n v="1"/>
    <n v="102.73"/>
    <x v="2"/>
    <s v="wearables"/>
    <x v="1325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6"/>
    <b v="0"/>
    <n v="41"/>
    <b v="0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7"/>
    <b v="0"/>
    <n v="15"/>
    <b v="0"/>
    <s v="technology/wearables"/>
    <n v="2"/>
    <n v="116.53"/>
    <x v="2"/>
    <s v="wearables"/>
    <x v="132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8"/>
    <b v="0"/>
    <n v="9"/>
    <b v="0"/>
    <s v="technology/wearables"/>
    <n v="1"/>
    <n v="45.33"/>
    <x v="2"/>
    <s v="wearables"/>
    <x v="132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29"/>
    <b v="0"/>
    <n v="50"/>
    <b v="0"/>
    <s v="technology/wearables"/>
    <n v="22"/>
    <n v="157.46"/>
    <x v="2"/>
    <s v="wearables"/>
    <x v="13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0"/>
    <b v="0"/>
    <n v="34"/>
    <b v="0"/>
    <s v="technology/wearables"/>
    <n v="1"/>
    <n v="100.5"/>
    <x v="2"/>
    <s v="wearables"/>
    <x v="133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1"/>
    <b v="0"/>
    <n v="0"/>
    <b v="0"/>
    <s v="technology/wearables"/>
    <n v="0"/>
    <n v="0"/>
    <x v="2"/>
    <s v="wearables"/>
    <x v="133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2"/>
    <b v="0"/>
    <n v="0"/>
    <b v="0"/>
    <s v="technology/wearables"/>
    <n v="0"/>
    <n v="0"/>
    <x v="2"/>
    <s v="wearables"/>
    <x v="1332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3"/>
    <b v="0"/>
    <n v="276"/>
    <b v="0"/>
    <s v="technology/wearables"/>
    <n v="11"/>
    <n v="51.82"/>
    <x v="2"/>
    <s v="wearables"/>
    <x v="133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4"/>
    <b v="0"/>
    <n v="16"/>
    <b v="0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5"/>
    <b v="0"/>
    <n v="224"/>
    <b v="0"/>
    <s v="technology/wearables"/>
    <n v="85"/>
    <n v="379.23"/>
    <x v="2"/>
    <s v="wearables"/>
    <x v="1335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6"/>
    <b v="0"/>
    <n v="140"/>
    <b v="0"/>
    <s v="technology/wearables"/>
    <n v="49"/>
    <n v="176.36"/>
    <x v="2"/>
    <s v="wearables"/>
    <x v="1336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7"/>
    <b v="0"/>
    <n v="15"/>
    <b v="0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8"/>
    <b v="0"/>
    <n v="37"/>
    <b v="0"/>
    <s v="technology/wearables"/>
    <n v="7"/>
    <n v="89.65"/>
    <x v="2"/>
    <s v="wearables"/>
    <x v="1338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39"/>
    <b v="0"/>
    <n v="0"/>
    <b v="0"/>
    <s v="technology/wearables"/>
    <n v="0"/>
    <n v="0"/>
    <x v="2"/>
    <s v="wearables"/>
    <x v="133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0"/>
    <b v="0"/>
    <n v="46"/>
    <b v="0"/>
    <s v="technology/wearables"/>
    <n v="70"/>
    <n v="382.39"/>
    <x v="2"/>
    <s v="wearables"/>
    <x v="134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1"/>
    <b v="0"/>
    <n v="1"/>
    <b v="0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2"/>
    <b v="0"/>
    <n v="323"/>
    <b v="0"/>
    <s v="technology/wearables"/>
    <n v="102"/>
    <n v="158.36000000000001"/>
    <x v="2"/>
    <s v="wearables"/>
    <x v="134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3"/>
    <b v="0"/>
    <n v="139"/>
    <b v="1"/>
    <s v="publishing/nonfiction"/>
    <n v="378"/>
    <n v="40.76"/>
    <x v="3"/>
    <s v="nonfiction"/>
    <x v="1343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4"/>
    <b v="0"/>
    <n v="7"/>
    <b v="1"/>
    <s v="publishing/nonfiction"/>
    <n v="125"/>
    <n v="53.57"/>
    <x v="3"/>
    <s v="nonfiction"/>
    <x v="1344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5"/>
    <b v="0"/>
    <n v="149"/>
    <b v="1"/>
    <s v="publishing/nonfiction"/>
    <n v="147"/>
    <n v="48.45"/>
    <x v="3"/>
    <s v="nonfiction"/>
    <x v="1345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6"/>
    <b v="0"/>
    <n v="31"/>
    <b v="1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7"/>
    <b v="0"/>
    <n v="26"/>
    <b v="1"/>
    <s v="publishing/nonfiction"/>
    <n v="102"/>
    <n v="230.19"/>
    <x v="3"/>
    <s v="nonfiction"/>
    <x v="1347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8"/>
    <b v="0"/>
    <n v="172"/>
    <b v="1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49"/>
    <b v="0"/>
    <n v="78"/>
    <b v="1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0"/>
    <b v="0"/>
    <n v="120"/>
    <b v="1"/>
    <s v="publishing/nonfiction"/>
    <n v="101"/>
    <n v="168.78"/>
    <x v="3"/>
    <s v="nonfiction"/>
    <x v="1350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1"/>
    <b v="0"/>
    <n v="227"/>
    <b v="1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2"/>
    <b v="0"/>
    <n v="42"/>
    <b v="1"/>
    <s v="publishing/nonfiction"/>
    <n v="134"/>
    <n v="31.81"/>
    <x v="3"/>
    <s v="nonfiction"/>
    <x v="1352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3"/>
    <b v="0"/>
    <n v="64"/>
    <b v="1"/>
    <s v="publishing/nonfiction"/>
    <n v="130"/>
    <n v="24.42"/>
    <x v="3"/>
    <s v="nonfiction"/>
    <x v="135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4"/>
    <b v="0"/>
    <n v="121"/>
    <b v="1"/>
    <s v="publishing/nonfiction"/>
    <n v="123"/>
    <n v="25.35"/>
    <x v="3"/>
    <s v="nonfiction"/>
    <x v="1354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5"/>
    <b v="0"/>
    <n v="87"/>
    <b v="1"/>
    <s v="publishing/nonfiction"/>
    <n v="183"/>
    <n v="71.44"/>
    <x v="3"/>
    <s v="nonfiction"/>
    <x v="1355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6"/>
    <b v="0"/>
    <n v="65"/>
    <b v="1"/>
    <s v="publishing/nonfiction"/>
    <n v="125"/>
    <n v="38.549999999999997"/>
    <x v="3"/>
    <s v="nonfiction"/>
    <x v="135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7"/>
    <b v="0"/>
    <n v="49"/>
    <b v="1"/>
    <s v="publishing/nonfiction"/>
    <n v="112"/>
    <n v="68.37"/>
    <x v="3"/>
    <s v="nonfiction"/>
    <x v="1357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8"/>
    <b v="0"/>
    <n v="19"/>
    <b v="1"/>
    <s v="publishing/nonfiction"/>
    <n v="116"/>
    <n v="40.21"/>
    <x v="3"/>
    <s v="nonfiction"/>
    <x v="1358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59"/>
    <b v="0"/>
    <n v="81"/>
    <b v="1"/>
    <s v="publishing/nonfiction"/>
    <n v="173"/>
    <n v="32.07"/>
    <x v="3"/>
    <s v="nonfiction"/>
    <x v="1359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0"/>
    <b v="0"/>
    <n v="264"/>
    <b v="1"/>
    <s v="publishing/nonfiction"/>
    <n v="126"/>
    <n v="28.63"/>
    <x v="3"/>
    <s v="nonfiction"/>
    <x v="1360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1"/>
    <b v="0"/>
    <n v="25"/>
    <b v="1"/>
    <s v="publishing/nonfiction"/>
    <n v="109"/>
    <n v="43.64"/>
    <x v="3"/>
    <s v="nonfiction"/>
    <x v="136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2"/>
    <b v="0"/>
    <n v="5"/>
    <b v="1"/>
    <s v="publishing/nonfiction"/>
    <n v="100"/>
    <n v="40"/>
    <x v="3"/>
    <s v="nonfiction"/>
    <x v="1362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3"/>
    <b v="0"/>
    <n v="144"/>
    <b v="1"/>
    <s v="music/rock"/>
    <n v="119"/>
    <n v="346.04"/>
    <x v="4"/>
    <s v="rock"/>
    <x v="1363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4"/>
    <b v="0"/>
    <n v="92"/>
    <b v="1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5"/>
    <b v="0"/>
    <n v="147"/>
    <b v="1"/>
    <s v="music/rock"/>
    <n v="126"/>
    <n v="64.540000000000006"/>
    <x v="4"/>
    <s v="rock"/>
    <x v="1365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6"/>
    <b v="0"/>
    <n v="90"/>
    <b v="1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7"/>
    <b v="0"/>
    <n v="87"/>
    <b v="1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8"/>
    <b v="0"/>
    <n v="406"/>
    <b v="1"/>
    <s v="music/rock"/>
    <n v="105"/>
    <n v="83.97"/>
    <x v="4"/>
    <s v="rock"/>
    <x v="1368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69"/>
    <b v="0"/>
    <n v="20"/>
    <b v="1"/>
    <s v="music/rock"/>
    <n v="104"/>
    <n v="77.75"/>
    <x v="4"/>
    <s v="rock"/>
    <x v="1369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0"/>
    <b v="0"/>
    <n v="70"/>
    <b v="1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1"/>
    <b v="0"/>
    <n v="16"/>
    <b v="1"/>
    <s v="music/rock"/>
    <n v="124"/>
    <n v="38.75"/>
    <x v="4"/>
    <s v="rock"/>
    <x v="1371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2"/>
    <b v="0"/>
    <n v="52"/>
    <b v="1"/>
    <s v="music/rock"/>
    <n v="105"/>
    <n v="201.94"/>
    <x v="4"/>
    <s v="rock"/>
    <x v="1372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3"/>
    <b v="0"/>
    <n v="66"/>
    <b v="1"/>
    <s v="music/rock"/>
    <n v="189"/>
    <n v="43.06"/>
    <x v="4"/>
    <s v="rock"/>
    <x v="137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4"/>
    <b v="0"/>
    <n v="109"/>
    <b v="1"/>
    <s v="music/rock"/>
    <n v="171"/>
    <n v="62.87"/>
    <x v="4"/>
    <s v="rock"/>
    <x v="1374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5"/>
    <b v="0"/>
    <n v="168"/>
    <b v="1"/>
    <s v="music/rock"/>
    <n v="252"/>
    <n v="55.61"/>
    <x v="4"/>
    <s v="rock"/>
    <x v="1375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6"/>
    <b v="0"/>
    <n v="31"/>
    <b v="1"/>
    <s v="music/rock"/>
    <n v="116"/>
    <n v="48.71"/>
    <x v="4"/>
    <s v="rock"/>
    <x v="1376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7"/>
    <b v="0"/>
    <n v="133"/>
    <b v="1"/>
    <s v="music/rock"/>
    <n v="203"/>
    <n v="30.58"/>
    <x v="4"/>
    <s v="rock"/>
    <x v="1377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8"/>
    <b v="0"/>
    <n v="151"/>
    <b v="1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79"/>
    <b v="0"/>
    <n v="5"/>
    <b v="1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0"/>
    <b v="0"/>
    <n v="73"/>
    <b v="1"/>
    <s v="music/rock"/>
    <n v="107"/>
    <n v="73.36"/>
    <x v="4"/>
    <s v="rock"/>
    <x v="1380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1"/>
    <b v="0"/>
    <n v="148"/>
    <b v="1"/>
    <s v="music/rock"/>
    <n v="104"/>
    <n v="56.41"/>
    <x v="4"/>
    <s v="rock"/>
    <x v="1381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2"/>
    <b v="0"/>
    <n v="93"/>
    <b v="1"/>
    <s v="music/rock"/>
    <n v="212"/>
    <n v="50.25"/>
    <x v="4"/>
    <s v="rock"/>
    <x v="1382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3"/>
    <b v="0"/>
    <n v="63"/>
    <b v="1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4"/>
    <b v="0"/>
    <n v="134"/>
    <b v="1"/>
    <s v="music/rock"/>
    <n v="110"/>
    <n v="65.91"/>
    <x v="4"/>
    <s v="rock"/>
    <x v="138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5"/>
    <b v="0"/>
    <n v="14"/>
    <b v="1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6"/>
    <b v="0"/>
    <n v="78"/>
    <b v="1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7"/>
    <b v="0"/>
    <n v="112"/>
    <b v="1"/>
    <s v="music/rock"/>
    <n v="135"/>
    <n v="60.18"/>
    <x v="4"/>
    <s v="rock"/>
    <x v="138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8"/>
    <b v="0"/>
    <n v="34"/>
    <b v="1"/>
    <s v="music/rock"/>
    <n v="145"/>
    <n v="21.38"/>
    <x v="4"/>
    <s v="rock"/>
    <x v="138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89"/>
    <b v="0"/>
    <n v="19"/>
    <b v="1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0"/>
    <b v="0"/>
    <n v="13"/>
    <b v="1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1"/>
    <b v="0"/>
    <n v="104"/>
    <b v="1"/>
    <s v="music/rock"/>
    <n v="114"/>
    <n v="27.32"/>
    <x v="4"/>
    <s v="rock"/>
    <x v="139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2"/>
    <b v="0"/>
    <n v="52"/>
    <b v="1"/>
    <s v="music/rock"/>
    <n v="102"/>
    <n v="196.83"/>
    <x v="4"/>
    <s v="rock"/>
    <x v="1392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3"/>
    <b v="0"/>
    <n v="17"/>
    <b v="1"/>
    <s v="music/rock"/>
    <n v="122"/>
    <n v="53.88"/>
    <x v="4"/>
    <s v="rock"/>
    <x v="1393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4"/>
    <b v="0"/>
    <n v="82"/>
    <b v="1"/>
    <s v="music/rock"/>
    <n v="112"/>
    <n v="47.76"/>
    <x v="4"/>
    <s v="rock"/>
    <x v="1394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5"/>
    <b v="0"/>
    <n v="73"/>
    <b v="1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6"/>
    <b v="0"/>
    <n v="158"/>
    <b v="1"/>
    <s v="music/rock"/>
    <n v="114"/>
    <n v="72.06"/>
    <x v="4"/>
    <s v="rock"/>
    <x v="1396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7"/>
    <b v="0"/>
    <n v="65"/>
    <b v="1"/>
    <s v="music/rock"/>
    <n v="110"/>
    <n v="74.25"/>
    <x v="4"/>
    <s v="rock"/>
    <x v="1397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8"/>
    <b v="0"/>
    <n v="184"/>
    <b v="1"/>
    <s v="music/rock"/>
    <n v="126"/>
    <n v="61.7"/>
    <x v="4"/>
    <s v="rock"/>
    <x v="1398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399"/>
    <b v="0"/>
    <n v="34"/>
    <b v="1"/>
    <s v="music/rock"/>
    <n v="167"/>
    <n v="17.239999999999998"/>
    <x v="4"/>
    <s v="rock"/>
    <x v="139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0"/>
    <b v="0"/>
    <n v="240"/>
    <b v="1"/>
    <s v="music/rock"/>
    <n v="497"/>
    <n v="51.72"/>
    <x v="4"/>
    <s v="rock"/>
    <x v="1400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1"/>
    <b v="0"/>
    <n v="113"/>
    <b v="1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2"/>
    <b v="0"/>
    <n v="66"/>
    <b v="1"/>
    <s v="music/rock"/>
    <n v="103"/>
    <n v="62.17"/>
    <x v="4"/>
    <s v="rock"/>
    <x v="1402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3"/>
    <b v="1"/>
    <n v="5"/>
    <b v="0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4"/>
    <b v="1"/>
    <n v="17"/>
    <b v="0"/>
    <s v="publishing/translations"/>
    <n v="0"/>
    <n v="6.18"/>
    <x v="3"/>
    <s v="translations"/>
    <x v="1404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5"/>
    <b v="0"/>
    <n v="3"/>
    <b v="0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6"/>
    <b v="0"/>
    <n v="2"/>
    <b v="0"/>
    <s v="publishing/translations"/>
    <n v="1"/>
    <n v="7.5"/>
    <x v="3"/>
    <s v="translations"/>
    <x v="1406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7"/>
    <b v="0"/>
    <n v="6"/>
    <b v="0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8"/>
    <b v="0"/>
    <n v="0"/>
    <b v="0"/>
    <s v="publishing/translations"/>
    <n v="0"/>
    <n v="0"/>
    <x v="3"/>
    <s v="translations"/>
    <x v="1408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09"/>
    <b v="0"/>
    <n v="1"/>
    <b v="0"/>
    <s v="publishing/translations"/>
    <n v="0"/>
    <n v="1"/>
    <x v="3"/>
    <s v="translations"/>
    <x v="1409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0"/>
    <b v="0"/>
    <n v="3"/>
    <b v="0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1"/>
    <b v="0"/>
    <n v="13"/>
    <b v="0"/>
    <s v="publishing/translations"/>
    <n v="5"/>
    <n v="24.62"/>
    <x v="3"/>
    <s v="translations"/>
    <x v="1411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2"/>
    <b v="0"/>
    <n v="1"/>
    <b v="0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3"/>
    <b v="0"/>
    <n v="1"/>
    <b v="0"/>
    <s v="publishing/translations"/>
    <n v="0"/>
    <n v="1"/>
    <x v="3"/>
    <s v="translations"/>
    <x v="1413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4"/>
    <b v="0"/>
    <n v="9"/>
    <b v="0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5"/>
    <b v="0"/>
    <n v="0"/>
    <b v="0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6"/>
    <b v="0"/>
    <n v="2"/>
    <b v="0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7"/>
    <b v="0"/>
    <n v="1"/>
    <b v="0"/>
    <s v="publishing/translations"/>
    <n v="0"/>
    <n v="6"/>
    <x v="3"/>
    <s v="translations"/>
    <x v="1417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8"/>
    <b v="0"/>
    <n v="10"/>
    <b v="0"/>
    <s v="publishing/translations"/>
    <n v="7"/>
    <n v="44.5"/>
    <x v="3"/>
    <s v="translations"/>
    <x v="1418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19"/>
    <b v="0"/>
    <n v="3"/>
    <b v="0"/>
    <s v="publishing/translations"/>
    <n v="3"/>
    <n v="1"/>
    <x v="3"/>
    <s v="translations"/>
    <x v="1419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0"/>
    <b v="0"/>
    <n v="2"/>
    <b v="0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1"/>
    <b v="0"/>
    <n v="2"/>
    <b v="0"/>
    <s v="publishing/translations"/>
    <n v="0"/>
    <n v="13"/>
    <x v="3"/>
    <s v="translations"/>
    <x v="1421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2"/>
    <b v="0"/>
    <n v="1"/>
    <b v="0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3"/>
    <b v="0"/>
    <n v="14"/>
    <b v="0"/>
    <s v="publishing/translations"/>
    <n v="20"/>
    <n v="109.07"/>
    <x v="3"/>
    <s v="translations"/>
    <x v="1423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4"/>
    <b v="0"/>
    <n v="0"/>
    <b v="0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5"/>
    <b v="0"/>
    <n v="0"/>
    <b v="0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6"/>
    <b v="0"/>
    <n v="4"/>
    <b v="0"/>
    <s v="publishing/translations"/>
    <n v="8"/>
    <n v="104.75"/>
    <x v="3"/>
    <s v="translations"/>
    <x v="1426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7"/>
    <b v="0"/>
    <n v="3"/>
    <b v="0"/>
    <s v="publishing/translations"/>
    <n v="5"/>
    <n v="15"/>
    <x v="3"/>
    <s v="translations"/>
    <x v="142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8"/>
    <b v="0"/>
    <n v="0"/>
    <b v="0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29"/>
    <b v="0"/>
    <n v="5"/>
    <b v="0"/>
    <s v="publishing/translations"/>
    <n v="8"/>
    <n v="80.599999999999994"/>
    <x v="3"/>
    <s v="translations"/>
    <x v="1429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0"/>
    <b v="0"/>
    <n v="47"/>
    <b v="0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1"/>
    <b v="0"/>
    <n v="0"/>
    <b v="0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2"/>
    <b v="0"/>
    <n v="10"/>
    <b v="0"/>
    <s v="publishing/translations"/>
    <n v="7"/>
    <n v="80.5"/>
    <x v="3"/>
    <s v="translations"/>
    <x v="143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3"/>
    <b v="0"/>
    <n v="11"/>
    <b v="0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4"/>
    <b v="0"/>
    <n v="2"/>
    <b v="0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5"/>
    <b v="0"/>
    <n v="2"/>
    <b v="0"/>
    <s v="publishing/translations"/>
    <n v="1"/>
    <n v="38.5"/>
    <x v="3"/>
    <s v="translations"/>
    <x v="1435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6"/>
    <b v="0"/>
    <n v="22"/>
    <b v="0"/>
    <s v="publishing/translations"/>
    <n v="27"/>
    <n v="36.68"/>
    <x v="3"/>
    <s v="translations"/>
    <x v="1436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7"/>
    <b v="0"/>
    <n v="8"/>
    <b v="0"/>
    <s v="publishing/translations"/>
    <n v="3"/>
    <n v="75"/>
    <x v="3"/>
    <s v="translations"/>
    <x v="143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8"/>
    <b v="0"/>
    <n v="6"/>
    <b v="0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39"/>
    <b v="0"/>
    <n v="1"/>
    <b v="0"/>
    <s v="publishing/translations"/>
    <n v="0"/>
    <n v="1"/>
    <x v="3"/>
    <s v="translations"/>
    <x v="1439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0"/>
    <b v="0"/>
    <n v="3"/>
    <b v="0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1"/>
    <b v="0"/>
    <n v="0"/>
    <b v="0"/>
    <s v="publishing/translations"/>
    <n v="0"/>
    <n v="0"/>
    <x v="3"/>
    <s v="translations"/>
    <x v="1441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2"/>
    <b v="0"/>
    <n v="0"/>
    <b v="0"/>
    <s v="publishing/translations"/>
    <n v="0"/>
    <n v="0"/>
    <x v="3"/>
    <s v="translations"/>
    <x v="1442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3"/>
    <b v="0"/>
    <n v="0"/>
    <b v="0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4"/>
    <b v="0"/>
    <n v="0"/>
    <b v="0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5"/>
    <b v="0"/>
    <n v="0"/>
    <b v="0"/>
    <s v="publishing/translations"/>
    <n v="0"/>
    <n v="0"/>
    <x v="3"/>
    <s v="translations"/>
    <x v="1445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6"/>
    <b v="0"/>
    <n v="3"/>
    <b v="0"/>
    <s v="publishing/translations"/>
    <n v="0"/>
    <n v="25"/>
    <x v="3"/>
    <s v="translations"/>
    <x v="144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7"/>
    <b v="0"/>
    <n v="0"/>
    <b v="0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8"/>
    <b v="0"/>
    <n v="0"/>
    <b v="0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49"/>
    <b v="0"/>
    <n v="1"/>
    <b v="0"/>
    <s v="publishing/translations"/>
    <n v="0"/>
    <n v="1"/>
    <x v="3"/>
    <s v="translations"/>
    <x v="1449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0"/>
    <b v="0"/>
    <n v="2"/>
    <b v="0"/>
    <s v="publishing/translations"/>
    <n v="0"/>
    <n v="1"/>
    <x v="3"/>
    <s v="translations"/>
    <x v="1450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1"/>
    <b v="0"/>
    <n v="0"/>
    <b v="0"/>
    <s v="publishing/translations"/>
    <n v="0"/>
    <n v="0"/>
    <x v="3"/>
    <s v="translations"/>
    <x v="1451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2"/>
    <b v="0"/>
    <n v="0"/>
    <b v="0"/>
    <s v="publishing/translations"/>
    <n v="0"/>
    <n v="0"/>
    <x v="3"/>
    <s v="translations"/>
    <x v="1452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3"/>
    <b v="0"/>
    <n v="1"/>
    <b v="0"/>
    <s v="publishing/translations"/>
    <n v="1"/>
    <n v="15"/>
    <x v="3"/>
    <s v="translations"/>
    <x v="145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4"/>
    <b v="0"/>
    <n v="7"/>
    <b v="0"/>
    <s v="publishing/translations"/>
    <n v="11"/>
    <n v="225"/>
    <x v="3"/>
    <s v="translations"/>
    <x v="1454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5"/>
    <b v="0"/>
    <n v="3"/>
    <b v="0"/>
    <s v="publishing/translations"/>
    <n v="3"/>
    <n v="48.33"/>
    <x v="3"/>
    <s v="translations"/>
    <x v="145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6"/>
    <b v="0"/>
    <n v="0"/>
    <b v="0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7"/>
    <b v="0"/>
    <n v="0"/>
    <b v="0"/>
    <s v="publishing/translations"/>
    <n v="0"/>
    <n v="0"/>
    <x v="3"/>
    <s v="translations"/>
    <x v="1457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8"/>
    <b v="0"/>
    <n v="0"/>
    <b v="0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59"/>
    <b v="0"/>
    <n v="0"/>
    <b v="0"/>
    <s v="publishing/translations"/>
    <n v="0"/>
    <n v="0"/>
    <x v="3"/>
    <s v="translations"/>
    <x v="1459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0"/>
    <b v="1"/>
    <n v="340"/>
    <b v="1"/>
    <s v="publishing/radio &amp; podcasts"/>
    <n v="101"/>
    <n v="44.67"/>
    <x v="3"/>
    <s v="radio &amp; podcasts"/>
    <x v="146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1"/>
    <b v="1"/>
    <n v="150"/>
    <b v="1"/>
    <s v="publishing/radio &amp; podcasts"/>
    <n v="109"/>
    <n v="28.94"/>
    <x v="3"/>
    <s v="radio &amp; podcasts"/>
    <x v="146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2"/>
    <b v="1"/>
    <n v="25"/>
    <b v="1"/>
    <s v="publishing/radio &amp; podcasts"/>
    <n v="148"/>
    <n v="35.44"/>
    <x v="3"/>
    <s v="radio &amp; podcasts"/>
    <x v="1462"/>
    <d v="2013-04-07T20:52:18"/>
    <x v="4"/>
  </r>
  <r>
    <n v="1464"/>
    <s v="Science Studio"/>
    <s v="The Best Science Media on the Web"/>
    <n v="5000"/>
    <n v="8160"/>
    <x v="0"/>
    <s v="US"/>
    <s v="USD"/>
    <n v="1361029958"/>
    <x v="1463"/>
    <b v="1"/>
    <n v="234"/>
    <b v="1"/>
    <s v="publishing/radio &amp; podcasts"/>
    <n v="163"/>
    <n v="34.869999999999997"/>
    <x v="3"/>
    <s v="radio &amp; podcasts"/>
    <x v="146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4"/>
    <b v="1"/>
    <n v="2602"/>
    <b v="1"/>
    <s v="publishing/radio &amp; podcasts"/>
    <n v="456"/>
    <n v="52.62"/>
    <x v="3"/>
    <s v="radio &amp; podcasts"/>
    <x v="146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5"/>
    <b v="1"/>
    <n v="248"/>
    <b v="1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6"/>
    <b v="1"/>
    <n v="600"/>
    <b v="1"/>
    <s v="publishing/radio &amp; podcasts"/>
    <n v="115"/>
    <n v="76.72"/>
    <x v="3"/>
    <s v="radio &amp; podcasts"/>
    <x v="146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7"/>
    <b v="1"/>
    <n v="293"/>
    <b v="1"/>
    <s v="publishing/radio &amp; podcasts"/>
    <n v="102"/>
    <n v="33.19"/>
    <x v="3"/>
    <s v="radio &amp; podcasts"/>
    <x v="146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8"/>
    <b v="1"/>
    <n v="321"/>
    <b v="1"/>
    <s v="publishing/radio &amp; podcasts"/>
    <n v="108"/>
    <n v="149.46"/>
    <x v="3"/>
    <s v="radio &amp; podcasts"/>
    <x v="146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69"/>
    <b v="1"/>
    <n v="81"/>
    <b v="1"/>
    <s v="publishing/radio &amp; podcasts"/>
    <n v="125"/>
    <n v="23.17"/>
    <x v="3"/>
    <s v="radio &amp; podcasts"/>
    <x v="146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0"/>
    <b v="1"/>
    <n v="343"/>
    <b v="1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1"/>
    <b v="1"/>
    <n v="336"/>
    <b v="1"/>
    <s v="publishing/radio &amp; podcasts"/>
    <n v="139"/>
    <n v="103.2"/>
    <x v="3"/>
    <s v="radio &amp; podcasts"/>
    <x v="1471"/>
    <d v="2013-10-16T13:01:43"/>
    <x v="4"/>
  </r>
  <r>
    <n v="1473"/>
    <s v="ONE LOVES ONLY FORM"/>
    <s v="Public Radio Project"/>
    <n v="1500"/>
    <n v="1807.74"/>
    <x v="0"/>
    <s v="US"/>
    <s v="USD"/>
    <n v="1330644639"/>
    <x v="1472"/>
    <b v="1"/>
    <n v="47"/>
    <b v="1"/>
    <s v="publishing/radio &amp; podcasts"/>
    <n v="121"/>
    <n v="38.46"/>
    <x v="3"/>
    <s v="radio &amp; podcasts"/>
    <x v="147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3"/>
    <b v="1"/>
    <n v="76"/>
    <b v="1"/>
    <s v="publishing/radio &amp; podcasts"/>
    <n v="112"/>
    <n v="44.32"/>
    <x v="3"/>
    <s v="radio &amp; podcasts"/>
    <x v="147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4"/>
    <b v="1"/>
    <n v="441"/>
    <b v="1"/>
    <s v="publishing/radio &amp; podcasts"/>
    <n v="189"/>
    <n v="64.17"/>
    <x v="3"/>
    <s v="radio &amp; podcasts"/>
    <x v="147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5"/>
    <b v="1"/>
    <n v="916"/>
    <b v="1"/>
    <s v="publishing/radio &amp; podcasts"/>
    <n v="662"/>
    <n v="43.33"/>
    <x v="3"/>
    <s v="radio &amp; podcasts"/>
    <x v="147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6"/>
    <b v="1"/>
    <n v="369"/>
    <b v="1"/>
    <s v="publishing/radio &amp; podcasts"/>
    <n v="111"/>
    <n v="90.5"/>
    <x v="3"/>
    <s v="radio &amp; podcasts"/>
    <x v="147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7"/>
    <b v="1"/>
    <n v="20242"/>
    <b v="1"/>
    <s v="publishing/radio &amp; podcasts"/>
    <n v="1182"/>
    <n v="29.19"/>
    <x v="3"/>
    <s v="radio &amp; podcasts"/>
    <x v="147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8"/>
    <b v="1"/>
    <n v="71"/>
    <b v="1"/>
    <s v="publishing/radio &amp; podcasts"/>
    <n v="137"/>
    <n v="30.96"/>
    <x v="3"/>
    <s v="radio &amp; podcasts"/>
    <x v="147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79"/>
    <b v="1"/>
    <n v="635"/>
    <b v="1"/>
    <s v="publishing/radio &amp; podcasts"/>
    <n v="117"/>
    <n v="92.16"/>
    <x v="3"/>
    <s v="radio &amp; podcasts"/>
    <x v="147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0"/>
    <b v="0"/>
    <n v="6"/>
    <b v="0"/>
    <s v="publishing/fiction"/>
    <n v="2"/>
    <n v="17.5"/>
    <x v="3"/>
    <s v="fiction"/>
    <x v="1480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1"/>
    <b v="0"/>
    <n v="1"/>
    <b v="0"/>
    <s v="publishing/fiction"/>
    <n v="0"/>
    <n v="5"/>
    <x v="3"/>
    <s v="fiction"/>
    <x v="1481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2"/>
    <b v="0"/>
    <n v="2"/>
    <b v="0"/>
    <s v="publishing/fiction"/>
    <n v="1"/>
    <n v="25"/>
    <x v="3"/>
    <s v="fiction"/>
    <x v="1482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3"/>
    <b v="0"/>
    <n v="0"/>
    <b v="0"/>
    <s v="publishing/fiction"/>
    <n v="0"/>
    <n v="0"/>
    <x v="3"/>
    <s v="fiction"/>
    <x v="148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4"/>
    <b v="0"/>
    <n v="3"/>
    <b v="0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5"/>
    <b v="0"/>
    <n v="3"/>
    <b v="0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6"/>
    <b v="0"/>
    <n v="0"/>
    <b v="0"/>
    <s v="publishing/fiction"/>
    <n v="0"/>
    <n v="0"/>
    <x v="3"/>
    <s v="fiction"/>
    <x v="1486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7"/>
    <b v="0"/>
    <n v="6"/>
    <b v="0"/>
    <s v="publishing/fiction"/>
    <n v="2"/>
    <n v="60"/>
    <x v="3"/>
    <s v="fiction"/>
    <x v="1487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8"/>
    <b v="0"/>
    <n v="0"/>
    <b v="0"/>
    <s v="publishing/fiction"/>
    <n v="0"/>
    <n v="0"/>
    <x v="3"/>
    <s v="fiction"/>
    <x v="1488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89"/>
    <b v="0"/>
    <n v="19"/>
    <b v="0"/>
    <s v="publishing/fiction"/>
    <n v="31"/>
    <n v="47.11"/>
    <x v="3"/>
    <s v="fiction"/>
    <x v="1489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0"/>
    <b v="0"/>
    <n v="1"/>
    <b v="0"/>
    <s v="publishing/fiction"/>
    <n v="8"/>
    <n v="100"/>
    <x v="3"/>
    <s v="fiction"/>
    <x v="1490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1"/>
    <b v="0"/>
    <n v="2"/>
    <b v="0"/>
    <s v="publishing/fiction"/>
    <n v="1"/>
    <n v="15"/>
    <x v="3"/>
    <s v="fiction"/>
    <x v="1491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2"/>
    <b v="0"/>
    <n v="0"/>
    <b v="0"/>
    <s v="publishing/fiction"/>
    <n v="0"/>
    <n v="0"/>
    <x v="3"/>
    <s v="fiction"/>
    <x v="1492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3"/>
    <b v="0"/>
    <n v="11"/>
    <b v="0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4"/>
    <b v="0"/>
    <n v="0"/>
    <b v="0"/>
    <s v="publishing/fiction"/>
    <n v="0"/>
    <n v="0"/>
    <x v="3"/>
    <s v="fiction"/>
    <x v="1494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5"/>
    <b v="0"/>
    <n v="0"/>
    <b v="0"/>
    <s v="publishing/fiction"/>
    <n v="0"/>
    <n v="0"/>
    <x v="3"/>
    <s v="fiction"/>
    <x v="1495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6"/>
    <b v="0"/>
    <n v="1"/>
    <b v="0"/>
    <s v="publishing/fiction"/>
    <n v="0"/>
    <n v="1"/>
    <x v="3"/>
    <s v="fiction"/>
    <x v="1496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7"/>
    <b v="0"/>
    <n v="3"/>
    <b v="0"/>
    <s v="publishing/fiction"/>
    <n v="2"/>
    <n v="19"/>
    <x v="3"/>
    <s v="fiction"/>
    <x v="1497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8"/>
    <b v="0"/>
    <n v="1"/>
    <b v="0"/>
    <s v="publishing/fiction"/>
    <n v="0"/>
    <n v="5"/>
    <x v="3"/>
    <s v="fiction"/>
    <x v="1498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499"/>
    <b v="0"/>
    <n v="15"/>
    <b v="0"/>
    <s v="publishing/fiction"/>
    <n v="25"/>
    <n v="46.73"/>
    <x v="3"/>
    <s v="fiction"/>
    <x v="1499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0"/>
    <b v="1"/>
    <n v="885"/>
    <b v="1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1"/>
    <b v="1"/>
    <n v="329"/>
    <b v="1"/>
    <s v="photography/photobooks"/>
    <n v="101"/>
    <n v="67.84"/>
    <x v="8"/>
    <s v="photobooks"/>
    <x v="150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2"/>
    <b v="1"/>
    <n v="71"/>
    <b v="1"/>
    <s v="photography/photobooks"/>
    <n v="108"/>
    <n v="56.98"/>
    <x v="8"/>
    <s v="photobooks"/>
    <x v="150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3"/>
    <b v="1"/>
    <n v="269"/>
    <b v="1"/>
    <s v="photography/photobooks"/>
    <n v="278"/>
    <n v="67.16"/>
    <x v="8"/>
    <s v="photobooks"/>
    <x v="150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4"/>
    <b v="1"/>
    <n v="345"/>
    <b v="1"/>
    <s v="photography/photobooks"/>
    <n v="104"/>
    <n v="48.04"/>
    <x v="8"/>
    <s v="photobooks"/>
    <x v="150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5"/>
    <b v="1"/>
    <n v="43"/>
    <b v="1"/>
    <s v="photography/photobooks"/>
    <n v="111"/>
    <n v="38.86"/>
    <x v="8"/>
    <s v="photobooks"/>
    <x v="150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6"/>
    <b v="1"/>
    <n v="33"/>
    <b v="1"/>
    <s v="photography/photobooks"/>
    <n v="215"/>
    <n v="78.180000000000007"/>
    <x v="8"/>
    <s v="photobooks"/>
    <x v="150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7"/>
    <b v="1"/>
    <n v="211"/>
    <b v="1"/>
    <s v="photography/photobooks"/>
    <n v="111"/>
    <n v="97.11"/>
    <x v="8"/>
    <s v="photobooks"/>
    <x v="150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8"/>
    <b v="1"/>
    <n v="196"/>
    <b v="1"/>
    <s v="photography/photobooks"/>
    <n v="124"/>
    <n v="110.39"/>
    <x v="8"/>
    <s v="photobooks"/>
    <x v="150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09"/>
    <b v="1"/>
    <n v="405"/>
    <b v="1"/>
    <s v="photography/photobooks"/>
    <n v="101"/>
    <n v="39.92"/>
    <x v="8"/>
    <s v="photobooks"/>
    <x v="150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0"/>
    <b v="1"/>
    <n v="206"/>
    <b v="1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1"/>
    <b v="1"/>
    <n v="335"/>
    <b v="1"/>
    <s v="photography/photobooks"/>
    <n v="559"/>
    <n v="58.38"/>
    <x v="8"/>
    <s v="photobooks"/>
    <x v="151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2"/>
    <b v="1"/>
    <n v="215"/>
    <b v="1"/>
    <s v="photography/photobooks"/>
    <n v="150"/>
    <n v="55.82"/>
    <x v="8"/>
    <s v="photobooks"/>
    <x v="151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3"/>
    <b v="1"/>
    <n v="176"/>
    <b v="1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4"/>
    <b v="1"/>
    <n v="555"/>
    <b v="1"/>
    <s v="photography/photobooks"/>
    <n v="157"/>
    <n v="849.67"/>
    <x v="8"/>
    <s v="photobooks"/>
    <x v="151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5"/>
    <b v="1"/>
    <n v="116"/>
    <b v="1"/>
    <s v="photography/photobooks"/>
    <n v="109"/>
    <n v="159.24"/>
    <x v="8"/>
    <s v="photobooks"/>
    <x v="151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6"/>
    <b v="1"/>
    <n v="615"/>
    <b v="1"/>
    <s v="photography/photobooks"/>
    <n v="162"/>
    <n v="39.51"/>
    <x v="8"/>
    <s v="photobooks"/>
    <x v="151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7"/>
    <b v="1"/>
    <n v="236"/>
    <b v="1"/>
    <s v="photography/photobooks"/>
    <n v="205"/>
    <n v="130.53"/>
    <x v="8"/>
    <s v="photobooks"/>
    <x v="151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8"/>
    <b v="1"/>
    <n v="145"/>
    <b v="1"/>
    <s v="photography/photobooks"/>
    <n v="103"/>
    <n v="64.16"/>
    <x v="8"/>
    <s v="photobooks"/>
    <x v="151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19"/>
    <b v="1"/>
    <n v="167"/>
    <b v="1"/>
    <s v="photography/photobooks"/>
    <n v="103"/>
    <n v="111.53"/>
    <x v="8"/>
    <s v="photobooks"/>
    <x v="151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0"/>
    <b v="1"/>
    <n v="235"/>
    <b v="1"/>
    <s v="photography/photobooks"/>
    <n v="107"/>
    <n v="170.45"/>
    <x v="8"/>
    <s v="photobooks"/>
    <x v="152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1"/>
    <b v="1"/>
    <n v="452"/>
    <b v="1"/>
    <s v="photography/photobooks"/>
    <n v="139"/>
    <n v="133.74"/>
    <x v="8"/>
    <s v="photobooks"/>
    <x v="152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2"/>
    <b v="1"/>
    <n v="241"/>
    <b v="1"/>
    <s v="photography/photobooks"/>
    <n v="125"/>
    <n v="95.83"/>
    <x v="8"/>
    <s v="photobooks"/>
    <x v="152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3"/>
    <b v="1"/>
    <n v="28"/>
    <b v="1"/>
    <s v="photography/photobooks"/>
    <n v="207"/>
    <n v="221.79"/>
    <x v="8"/>
    <s v="photobooks"/>
    <x v="152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4"/>
    <b v="1"/>
    <n v="140"/>
    <b v="1"/>
    <s v="photography/photobooks"/>
    <n v="174"/>
    <n v="32.32"/>
    <x v="8"/>
    <s v="photobooks"/>
    <x v="152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5"/>
    <b v="1"/>
    <n v="280"/>
    <b v="1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6"/>
    <b v="1"/>
    <n v="70"/>
    <b v="1"/>
    <s v="photography/photobooks"/>
    <n v="110"/>
    <n v="55.22"/>
    <x v="8"/>
    <s v="photobooks"/>
    <x v="152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7"/>
    <b v="1"/>
    <n v="160"/>
    <b v="1"/>
    <s v="photography/photobooks"/>
    <n v="282"/>
    <n v="52.79"/>
    <x v="8"/>
    <s v="photobooks"/>
    <x v="152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8"/>
    <b v="1"/>
    <n v="141"/>
    <b v="1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29"/>
    <b v="1"/>
    <n v="874"/>
    <b v="1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0"/>
    <b v="1"/>
    <n v="73"/>
    <b v="1"/>
    <s v="photography/photobooks"/>
    <n v="176"/>
    <n v="56.64"/>
    <x v="8"/>
    <s v="photobooks"/>
    <x v="153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1"/>
    <b v="1"/>
    <n v="294"/>
    <b v="1"/>
    <s v="photography/photobooks"/>
    <n v="484"/>
    <n v="82.32"/>
    <x v="8"/>
    <s v="photobooks"/>
    <x v="153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2"/>
    <b v="1"/>
    <n v="740"/>
    <b v="1"/>
    <s v="photography/photobooks"/>
    <n v="145"/>
    <n v="88.26"/>
    <x v="8"/>
    <s v="photobooks"/>
    <x v="153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3"/>
    <b v="1"/>
    <n v="369"/>
    <b v="1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4"/>
    <b v="1"/>
    <n v="110"/>
    <b v="1"/>
    <s v="photography/photobooks"/>
    <n v="132"/>
    <n v="48.15"/>
    <x v="8"/>
    <s v="photobooks"/>
    <x v="153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5"/>
    <b v="1"/>
    <n v="455"/>
    <b v="1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6"/>
    <b v="1"/>
    <n v="224"/>
    <b v="1"/>
    <s v="photography/photobooks"/>
    <n v="180"/>
    <n v="96.38"/>
    <x v="8"/>
    <s v="photobooks"/>
    <x v="153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7"/>
    <b v="1"/>
    <n v="46"/>
    <b v="1"/>
    <s v="photography/photobooks"/>
    <n v="103"/>
    <n v="156.16999999999999"/>
    <x v="8"/>
    <s v="photobooks"/>
    <x v="153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8"/>
    <b v="0"/>
    <n v="284"/>
    <b v="1"/>
    <s v="photography/photobooks"/>
    <n v="136"/>
    <n v="95.76"/>
    <x v="8"/>
    <s v="photobooks"/>
    <x v="153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39"/>
    <b v="1"/>
    <n v="98"/>
    <b v="1"/>
    <s v="photography/photobooks"/>
    <n v="118"/>
    <n v="180.41"/>
    <x v="8"/>
    <s v="photobooks"/>
    <x v="1539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0"/>
    <b v="0"/>
    <n v="2"/>
    <b v="0"/>
    <s v="photography/nature"/>
    <n v="0"/>
    <n v="3"/>
    <x v="8"/>
    <s v="nature"/>
    <x v="1540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1"/>
    <b v="0"/>
    <n v="1"/>
    <b v="0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2"/>
    <b v="0"/>
    <n v="1"/>
    <b v="0"/>
    <s v="photography/nature"/>
    <n v="0"/>
    <n v="10"/>
    <x v="8"/>
    <s v="nature"/>
    <x v="1542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3"/>
    <b v="0"/>
    <n v="0"/>
    <b v="0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4"/>
    <b v="0"/>
    <n v="1"/>
    <b v="0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5"/>
    <b v="0"/>
    <n v="11"/>
    <b v="0"/>
    <s v="photography/nature"/>
    <n v="29"/>
    <n v="26.27"/>
    <x v="8"/>
    <s v="nature"/>
    <x v="1545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6"/>
    <b v="0"/>
    <n v="0"/>
    <b v="0"/>
    <s v="photography/nature"/>
    <n v="0"/>
    <n v="0"/>
    <x v="8"/>
    <s v="nature"/>
    <x v="1546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7"/>
    <b v="0"/>
    <n v="1"/>
    <b v="0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8"/>
    <b v="0"/>
    <n v="6"/>
    <b v="0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49"/>
    <b v="0"/>
    <n v="7"/>
    <b v="0"/>
    <s v="photography/nature"/>
    <n v="13"/>
    <n v="14.43"/>
    <x v="8"/>
    <s v="nature"/>
    <x v="154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0"/>
    <b v="0"/>
    <n v="0"/>
    <b v="0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1"/>
    <b v="0"/>
    <n v="16"/>
    <b v="0"/>
    <s v="photography/nature"/>
    <n v="49"/>
    <n v="132.19"/>
    <x v="8"/>
    <s v="nature"/>
    <x v="155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b v="0"/>
    <n v="12"/>
    <b v="0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b v="0"/>
    <n v="1"/>
    <b v="0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b v="0"/>
    <n v="4"/>
    <b v="0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b v="0"/>
    <n v="1"/>
    <b v="0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b v="0"/>
    <n v="2"/>
    <b v="0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b v="0"/>
    <n v="1"/>
    <b v="0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b v="0"/>
    <n v="59"/>
    <b v="0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b v="0"/>
    <n v="13"/>
    <b v="0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b v="0"/>
    <n v="22"/>
    <b v="0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x v="1568"/>
    <b v="0"/>
    <n v="0"/>
    <b v="0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b v="0"/>
    <n v="52"/>
    <b v="0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b v="0"/>
    <n v="3"/>
    <b v="0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b v="0"/>
    <n v="3"/>
    <b v="0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b v="0"/>
    <n v="35"/>
    <b v="0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b v="0"/>
    <n v="2"/>
    <b v="0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b v="0"/>
    <n v="4"/>
    <b v="0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b v="0"/>
    <n v="2"/>
    <b v="0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b v="0"/>
    <n v="0"/>
    <b v="0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1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b v="0"/>
    <n v="1"/>
    <b v="0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b v="0"/>
    <n v="0"/>
    <b v="0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b v="0"/>
    <n v="12"/>
    <b v="0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5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b v="0"/>
    <n v="1"/>
    <b v="0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7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89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b v="0"/>
    <n v="92"/>
    <b v="0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b v="0"/>
    <n v="10"/>
    <b v="0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b v="0"/>
    <n v="7"/>
    <b v="0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b v="0"/>
    <n v="3"/>
    <b v="0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b v="0"/>
    <n v="0"/>
    <b v="0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b v="0"/>
    <n v="0"/>
    <b v="0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b v="0"/>
    <n v="9"/>
    <b v="0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b v="0"/>
    <n v="56"/>
    <b v="1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b v="0"/>
    <n v="32"/>
    <b v="1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b v="0"/>
    <n v="30"/>
    <b v="1"/>
    <s v="music/rock"/>
    <n v="100"/>
    <n v="66.69"/>
    <x v="4"/>
    <s v="rock"/>
    <x v="16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b v="0"/>
    <n v="70"/>
    <b v="1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b v="0"/>
    <n v="44"/>
    <b v="1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b v="0"/>
    <n v="92"/>
    <b v="1"/>
    <s v="music/rock"/>
    <n v="101"/>
    <n v="87.83"/>
    <x v="4"/>
    <s v="rock"/>
    <x v="16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b v="0"/>
    <n v="205"/>
    <b v="1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b v="0"/>
    <n v="23"/>
    <b v="1"/>
    <s v="music/rock"/>
    <n v="101"/>
    <n v="52.83"/>
    <x v="4"/>
    <s v="rock"/>
    <x v="16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b v="0"/>
    <n v="4"/>
    <b v="1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b v="0"/>
    <n v="112"/>
    <b v="1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0"/>
    <b v="0"/>
    <n v="27"/>
    <b v="1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b v="0"/>
    <n v="11"/>
    <b v="1"/>
    <s v="music/rock"/>
    <n v="110"/>
    <n v="50"/>
    <x v="4"/>
    <s v="rock"/>
    <x v="16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b v="0"/>
    <n v="26"/>
    <b v="1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b v="0"/>
    <n v="77"/>
    <b v="1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b v="0"/>
    <n v="136"/>
    <b v="1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b v="0"/>
    <n v="157"/>
    <b v="1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b v="0"/>
    <n v="158"/>
    <b v="1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b v="0"/>
    <n v="27"/>
    <b v="1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b v="0"/>
    <n v="23"/>
    <b v="1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b v="0"/>
    <n v="17"/>
    <b v="1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b v="0"/>
    <n v="37"/>
    <b v="1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b v="0"/>
    <n v="65"/>
    <b v="1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b v="0"/>
    <n v="18"/>
    <b v="1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b v="0"/>
    <n v="25"/>
    <b v="1"/>
    <s v="music/rock"/>
    <n v="118"/>
    <n v="47.2"/>
    <x v="4"/>
    <s v="rock"/>
    <x v="16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b v="0"/>
    <n v="104"/>
    <b v="1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b v="0"/>
    <n v="108"/>
    <b v="1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b v="0"/>
    <n v="38"/>
    <b v="1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b v="0"/>
    <n v="88"/>
    <b v="1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b v="0"/>
    <n v="82"/>
    <b v="1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b v="0"/>
    <n v="126"/>
    <b v="1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b v="0"/>
    <n v="133"/>
    <b v="1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b v="0"/>
    <n v="47"/>
    <b v="1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b v="0"/>
    <n v="58"/>
    <b v="1"/>
    <s v="music/rock"/>
    <n v="100"/>
    <n v="172.41"/>
    <x v="4"/>
    <s v="rock"/>
    <x v="16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b v="0"/>
    <n v="32"/>
    <b v="1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b v="0"/>
    <n v="37"/>
    <b v="1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b v="0"/>
    <n v="87"/>
    <b v="1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b v="0"/>
    <n v="27"/>
    <b v="1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b v="0"/>
    <n v="19"/>
    <b v="1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b v="0"/>
    <n v="17"/>
    <b v="1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b v="0"/>
    <n v="26"/>
    <b v="1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b v="0"/>
    <n v="28"/>
    <b v="1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b v="0"/>
    <n v="37"/>
    <b v="1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b v="0"/>
    <n v="128"/>
    <b v="1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b v="0"/>
    <n v="10"/>
    <b v="1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b v="0"/>
    <n v="83"/>
    <b v="1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b v="0"/>
    <n v="46"/>
    <b v="1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b v="0"/>
    <n v="90"/>
    <b v="1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b v="0"/>
    <n v="81"/>
    <b v="1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b v="0"/>
    <n v="32"/>
    <b v="1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b v="0"/>
    <n v="20"/>
    <b v="1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b v="0"/>
    <n v="70"/>
    <b v="1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b v="0"/>
    <n v="168"/>
    <b v="1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b v="0"/>
    <n v="34"/>
    <b v="1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b v="0"/>
    <n v="48"/>
    <b v="1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b v="0"/>
    <n v="48"/>
    <b v="1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b v="0"/>
    <n v="221"/>
    <b v="1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b v="0"/>
    <n v="107"/>
    <b v="1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b v="0"/>
    <n v="45"/>
    <b v="1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b v="0"/>
    <n v="36"/>
    <b v="1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b v="0"/>
    <n v="101"/>
    <b v="1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b v="0"/>
    <n v="62"/>
    <b v="1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b v="0"/>
    <n v="89"/>
    <b v="1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b v="0"/>
    <n v="93"/>
    <b v="1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b v="0"/>
    <n v="98"/>
    <b v="1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b v="0"/>
    <n v="82"/>
    <b v="1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b v="0"/>
    <n v="116"/>
    <b v="1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b v="0"/>
    <n v="52"/>
    <b v="1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b v="0"/>
    <n v="23"/>
    <b v="1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b v="0"/>
    <n v="77"/>
    <b v="1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b v="0"/>
    <n v="49"/>
    <b v="1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b v="0"/>
    <n v="113"/>
    <b v="1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b v="0"/>
    <n v="34"/>
    <b v="1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b v="0"/>
    <n v="42"/>
    <b v="1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b v="0"/>
    <n v="42"/>
    <b v="1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b v="0"/>
    <n v="49"/>
    <b v="1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b v="0"/>
    <n v="56"/>
    <b v="1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b v="0"/>
    <n v="25"/>
    <b v="1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b v="0"/>
    <n v="884"/>
    <b v="0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b v="0"/>
    <n v="0"/>
    <b v="0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b v="0"/>
    <n v="10"/>
    <b v="0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b v="0"/>
    <n v="101"/>
    <b v="0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b v="0"/>
    <n v="15"/>
    <b v="0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b v="0"/>
    <n v="1"/>
    <b v="0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b v="0"/>
    <n v="39"/>
    <b v="0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b v="0"/>
    <n v="7"/>
    <b v="0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8"/>
    <b v="0"/>
    <n v="14"/>
    <b v="0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b v="0"/>
    <n v="11"/>
    <b v="0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b v="0"/>
    <n v="38"/>
    <b v="0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b v="0"/>
    <n v="15"/>
    <b v="0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b v="0"/>
    <n v="8"/>
    <b v="0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b v="0"/>
    <n v="1"/>
    <b v="0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b v="0"/>
    <n v="23"/>
    <b v="0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b v="0"/>
    <n v="0"/>
    <b v="0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b v="0"/>
    <n v="22"/>
    <b v="0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b v="0"/>
    <n v="0"/>
    <b v="0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b v="0"/>
    <n v="4"/>
    <b v="0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b v="0"/>
    <n v="79"/>
    <b v="0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b v="0"/>
    <n v="2"/>
    <b v="0"/>
    <s v="music/faith"/>
    <n v="0"/>
    <n v="5"/>
    <x v="4"/>
    <s v="faith"/>
    <x v="1700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1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b v="0"/>
    <n v="9"/>
    <b v="0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b v="0"/>
    <n v="0"/>
    <b v="0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b v="0"/>
    <n v="4"/>
    <b v="0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b v="0"/>
    <n v="1"/>
    <b v="0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b v="0"/>
    <n v="2"/>
    <b v="0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b v="0"/>
    <n v="1"/>
    <b v="0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b v="0"/>
    <n v="3"/>
    <b v="0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b v="0"/>
    <n v="41"/>
    <b v="0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x v="1717"/>
    <b v="0"/>
    <n v="2"/>
    <b v="0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b v="0"/>
    <n v="3"/>
    <b v="0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b v="0"/>
    <n v="8"/>
    <b v="0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b v="0"/>
    <n v="1"/>
    <b v="0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b v="0"/>
    <n v="4"/>
    <b v="0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b v="0"/>
    <n v="9"/>
    <b v="0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b v="0"/>
    <n v="16"/>
    <b v="0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b v="0"/>
    <n v="0"/>
    <b v="0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b v="0"/>
    <n v="0"/>
    <b v="0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b v="0"/>
    <n v="0"/>
    <b v="0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b v="0"/>
    <n v="2"/>
    <b v="0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b v="0"/>
    <n v="1"/>
    <b v="0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b v="0"/>
    <n v="1"/>
    <b v="0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b v="0"/>
    <n v="34"/>
    <b v="1"/>
    <s v="photography/photobooks"/>
    <n v="109"/>
    <n v="63.97"/>
    <x v="8"/>
    <s v="photobooks"/>
    <x v="174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b v="0"/>
    <n v="67"/>
    <b v="1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b v="0"/>
    <n v="89"/>
    <b v="1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b v="0"/>
    <n v="107"/>
    <b v="1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b v="0"/>
    <n v="131"/>
    <b v="1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b v="0"/>
    <n v="125"/>
    <b v="1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b v="0"/>
    <n v="90"/>
    <b v="1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b v="0"/>
    <n v="35"/>
    <b v="1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b v="0"/>
    <n v="120"/>
    <b v="1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b v="0"/>
    <n v="14"/>
    <b v="1"/>
    <s v="photography/photobooks"/>
    <n v="116"/>
    <n v="414.29"/>
    <x v="8"/>
    <s v="photobooks"/>
    <x v="175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b v="0"/>
    <n v="27"/>
    <b v="1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8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b v="0"/>
    <n v="102"/>
    <b v="1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1"/>
    <b v="0"/>
    <n v="25"/>
    <b v="1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b v="0"/>
    <n v="118"/>
    <b v="1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b v="1"/>
    <n v="39"/>
    <b v="0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b v="1"/>
    <n v="103"/>
    <b v="0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b v="1"/>
    <n v="0"/>
    <b v="0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b v="1"/>
    <n v="39"/>
    <b v="0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b v="1"/>
    <n v="15"/>
    <b v="0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b v="1"/>
    <n v="22"/>
    <b v="0"/>
    <s v="photography/photobooks"/>
    <n v="3"/>
    <n v="49.14"/>
    <x v="8"/>
    <s v="photobooks"/>
    <x v="1768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b v="1"/>
    <n v="92"/>
    <b v="0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b v="1"/>
    <n v="25"/>
    <b v="0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b v="1"/>
    <n v="19"/>
    <b v="0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b v="1"/>
    <n v="19"/>
    <b v="0"/>
    <s v="photography/photobooks"/>
    <n v="6"/>
    <n v="98.79"/>
    <x v="8"/>
    <s v="photobooks"/>
    <x v="1772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b v="1"/>
    <n v="13"/>
    <b v="0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b v="1"/>
    <n v="124"/>
    <b v="0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b v="1"/>
    <n v="4"/>
    <b v="0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b v="1"/>
    <n v="38"/>
    <b v="0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b v="1"/>
    <n v="152"/>
    <b v="0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b v="1"/>
    <n v="24"/>
    <b v="0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b v="1"/>
    <n v="76"/>
    <b v="0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b v="1"/>
    <n v="33"/>
    <b v="0"/>
    <s v="photography/photobooks"/>
    <n v="40"/>
    <n v="60.24"/>
    <x v="8"/>
    <s v="photobooks"/>
    <x v="178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b v="1"/>
    <n v="108"/>
    <b v="0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b v="1"/>
    <n v="29"/>
    <b v="0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b v="1"/>
    <n v="4"/>
    <b v="0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b v="1"/>
    <n v="4"/>
    <b v="0"/>
    <s v="photography/photobooks"/>
    <n v="1"/>
    <n v="10"/>
    <x v="8"/>
    <s v="photobooks"/>
    <x v="1788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b v="1"/>
    <n v="4"/>
    <b v="0"/>
    <s v="photography/photobooks"/>
    <n v="4"/>
    <n v="26.75"/>
    <x v="8"/>
    <s v="photobooks"/>
    <x v="1790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b v="1"/>
    <n v="2"/>
    <b v="0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b v="1"/>
    <n v="81"/>
    <b v="0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b v="1"/>
    <n v="86"/>
    <b v="0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b v="1"/>
    <n v="140"/>
    <b v="0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b v="1"/>
    <n v="37"/>
    <b v="0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b v="1"/>
    <n v="6"/>
    <b v="0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b v="1"/>
    <n v="113"/>
    <b v="0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b v="1"/>
    <n v="8"/>
    <b v="0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6"/>
    <b v="1"/>
    <n v="8"/>
    <b v="0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b v="1"/>
    <n v="96"/>
    <b v="0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b v="0"/>
    <n v="2"/>
    <b v="0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b v="0"/>
    <n v="26"/>
    <b v="0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b v="0"/>
    <n v="23"/>
    <b v="0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b v="0"/>
    <n v="0"/>
    <b v="0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b v="0"/>
    <n v="6"/>
    <b v="0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b v="0"/>
    <n v="100"/>
    <b v="0"/>
    <s v="photography/photobooks"/>
    <n v="52"/>
    <n v="94.19"/>
    <x v="8"/>
    <s v="photobooks"/>
    <x v="1816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b v="0"/>
    <n v="4"/>
    <b v="0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b v="0"/>
    <n v="57"/>
    <b v="1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b v="0"/>
    <n v="11"/>
    <b v="1"/>
    <s v="music/rock"/>
    <n v="100"/>
    <n v="27.27"/>
    <x v="4"/>
    <s v="rock"/>
    <x v="1821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b v="0"/>
    <n v="33"/>
    <b v="1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x v="1823"/>
    <b v="0"/>
    <n v="40"/>
    <b v="1"/>
    <s v="music/rock"/>
    <n v="100"/>
    <n v="75.05"/>
    <x v="4"/>
    <s v="rock"/>
    <x v="1823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b v="0"/>
    <n v="50"/>
    <b v="1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b v="0"/>
    <n v="38"/>
    <b v="1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b v="0"/>
    <n v="96"/>
    <b v="1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b v="0"/>
    <n v="48"/>
    <b v="1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b v="0"/>
    <n v="33"/>
    <b v="1"/>
    <s v="music/rock"/>
    <n v="167"/>
    <n v="75.77"/>
    <x v="4"/>
    <s v="rock"/>
    <x v="1828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b v="0"/>
    <n v="226"/>
    <b v="1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b v="0"/>
    <n v="14"/>
    <b v="1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b v="0"/>
    <n v="20"/>
    <b v="1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b v="0"/>
    <n v="25"/>
    <b v="1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b v="0"/>
    <n v="90"/>
    <b v="1"/>
    <s v="music/rock"/>
    <n v="118"/>
    <n v="131.16999999999999"/>
    <x v="4"/>
    <s v="rock"/>
    <x v="1833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b v="0"/>
    <n v="11"/>
    <b v="1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5"/>
    <b v="0"/>
    <n v="55"/>
    <b v="1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b v="0"/>
    <n v="30"/>
    <b v="1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b v="0"/>
    <n v="28"/>
    <b v="1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b v="0"/>
    <n v="45"/>
    <b v="1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b v="0"/>
    <n v="13"/>
    <b v="1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b v="0"/>
    <n v="40"/>
    <b v="1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b v="0"/>
    <n v="134"/>
    <b v="1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b v="0"/>
    <n v="20"/>
    <b v="1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b v="0"/>
    <n v="19"/>
    <b v="1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b v="0"/>
    <n v="209"/>
    <b v="1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b v="0"/>
    <n v="24"/>
    <b v="1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b v="0"/>
    <n v="8"/>
    <b v="1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b v="0"/>
    <n v="179"/>
    <b v="1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b v="0"/>
    <n v="26"/>
    <b v="1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b v="0"/>
    <n v="14"/>
    <b v="1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b v="0"/>
    <n v="174"/>
    <b v="1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b v="0"/>
    <n v="191"/>
    <b v="1"/>
    <s v="music/rock"/>
    <n v="154"/>
    <n v="70.58"/>
    <x v="4"/>
    <s v="rock"/>
    <x v="1854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b v="0"/>
    <n v="38"/>
    <b v="1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b v="0"/>
    <n v="22"/>
    <b v="1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b v="0"/>
    <n v="149"/>
    <b v="1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8"/>
    <b v="0"/>
    <n v="56"/>
    <b v="1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b v="0"/>
    <n v="19"/>
    <b v="1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b v="0"/>
    <n v="0"/>
    <b v="0"/>
    <s v="games/mobile games"/>
    <n v="0"/>
    <n v="0"/>
    <x v="6"/>
    <s v="mobile games"/>
    <x v="186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b v="0"/>
    <n v="16"/>
    <b v="0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b v="0"/>
    <n v="2"/>
    <b v="0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b v="0"/>
    <n v="48"/>
    <b v="0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b v="0"/>
    <n v="2"/>
    <b v="0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b v="0"/>
    <n v="2"/>
    <b v="0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b v="0"/>
    <n v="1"/>
    <b v="0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b v="0"/>
    <n v="0"/>
    <b v="0"/>
    <s v="games/mobile games"/>
    <n v="0"/>
    <n v="0"/>
    <x v="6"/>
    <s v="mobile games"/>
    <x v="1868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b v="0"/>
    <n v="11"/>
    <b v="0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b v="0"/>
    <n v="95"/>
    <b v="0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b v="0"/>
    <n v="2"/>
    <b v="0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b v="0"/>
    <n v="3"/>
    <b v="0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b v="0"/>
    <n v="0"/>
    <b v="0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b v="0"/>
    <n v="0"/>
    <b v="0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b v="0"/>
    <n v="2"/>
    <b v="0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b v="0"/>
    <n v="24"/>
    <b v="0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b v="0"/>
    <n v="81"/>
    <b v="1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b v="0"/>
    <n v="32"/>
    <b v="1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b v="0"/>
    <n v="26"/>
    <b v="1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b v="0"/>
    <n v="105"/>
    <b v="1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b v="0"/>
    <n v="29"/>
    <b v="1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b v="0"/>
    <n v="89"/>
    <b v="1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b v="0"/>
    <n v="44"/>
    <b v="1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b v="0"/>
    <n v="246"/>
    <b v="1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b v="0"/>
    <n v="120"/>
    <b v="1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b v="0"/>
    <n v="26"/>
    <b v="1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b v="0"/>
    <n v="45"/>
    <b v="1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b v="0"/>
    <n v="20"/>
    <b v="1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b v="0"/>
    <n v="13"/>
    <b v="1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b v="0"/>
    <n v="183"/>
    <b v="1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b v="0"/>
    <n v="21"/>
    <b v="1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b v="0"/>
    <n v="54"/>
    <b v="1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b v="0"/>
    <n v="41"/>
    <b v="0"/>
    <s v="technology/gadgets"/>
    <n v="47"/>
    <n v="34.1"/>
    <x v="2"/>
    <s v="gadgets"/>
    <x v="1902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b v="0"/>
    <n v="2"/>
    <b v="0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b v="0"/>
    <n v="4"/>
    <b v="0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b v="0"/>
    <n v="99"/>
    <b v="0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b v="0"/>
    <n v="4"/>
    <b v="0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b v="0"/>
    <n v="4"/>
    <b v="0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b v="0"/>
    <n v="38"/>
    <b v="0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b v="0"/>
    <n v="1"/>
    <b v="0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b v="0"/>
    <n v="26"/>
    <b v="0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b v="0"/>
    <n v="2"/>
    <b v="0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b v="0"/>
    <n v="4"/>
    <b v="0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b v="0"/>
    <n v="6"/>
    <b v="0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b v="0"/>
    <n v="70"/>
    <b v="0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b v="0"/>
    <n v="9"/>
    <b v="0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b v="0"/>
    <n v="38"/>
    <b v="1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b v="0"/>
    <n v="64"/>
    <b v="1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b v="0"/>
    <n v="13"/>
    <b v="1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b v="0"/>
    <n v="33"/>
    <b v="1"/>
    <s v="music/indie rock"/>
    <n v="114"/>
    <n v="104"/>
    <x v="4"/>
    <s v="indie rock"/>
    <x v="1923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b v="0"/>
    <n v="52"/>
    <b v="1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b v="0"/>
    <n v="107"/>
    <b v="1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6"/>
    <b v="0"/>
    <n v="11"/>
    <b v="1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b v="0"/>
    <n v="34"/>
    <b v="1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b v="0"/>
    <n v="75"/>
    <b v="1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b v="0"/>
    <n v="26"/>
    <b v="1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b v="0"/>
    <n v="50"/>
    <b v="1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b v="0"/>
    <n v="80"/>
    <b v="1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b v="0"/>
    <n v="110"/>
    <b v="1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b v="0"/>
    <n v="77"/>
    <b v="1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b v="0"/>
    <n v="50"/>
    <b v="1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b v="0"/>
    <n v="145"/>
    <b v="1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b v="0"/>
    <n v="29"/>
    <b v="1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b v="0"/>
    <n v="114"/>
    <b v="1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b v="0"/>
    <n v="96"/>
    <b v="1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b v="0"/>
    <n v="31"/>
    <b v="1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b v="1"/>
    <n v="4883"/>
    <b v="1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b v="1"/>
    <n v="95"/>
    <b v="1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b v="1"/>
    <n v="2478"/>
    <b v="1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b v="1"/>
    <n v="1789"/>
    <b v="1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b v="1"/>
    <n v="70"/>
    <b v="1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b v="1"/>
    <n v="4245"/>
    <b v="1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b v="1"/>
    <n v="943"/>
    <b v="1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b v="1"/>
    <n v="1876"/>
    <b v="1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b v="1"/>
    <n v="834"/>
    <b v="1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b v="1"/>
    <n v="682"/>
    <b v="1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b v="1"/>
    <n v="147"/>
    <b v="1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b v="1"/>
    <n v="415"/>
    <b v="1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b v="1"/>
    <n v="290"/>
    <b v="1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b v="1"/>
    <n v="660"/>
    <b v="1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b v="1"/>
    <n v="1356"/>
    <b v="1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b v="1"/>
    <n v="424"/>
    <b v="1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b v="1"/>
    <n v="33"/>
    <b v="1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b v="1"/>
    <n v="1633"/>
    <b v="1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b v="1"/>
    <n v="306"/>
    <b v="1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b v="1"/>
    <n v="205"/>
    <b v="1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b v="1"/>
    <n v="1281"/>
    <b v="1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b v="1"/>
    <n v="103"/>
    <b v="1"/>
    <s v="technology/hardware"/>
    <n v="262"/>
    <n v="127.32"/>
    <x v="2"/>
    <s v="hardware"/>
    <x v="1964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b v="1"/>
    <n v="1513"/>
    <b v="1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b v="1"/>
    <n v="405"/>
    <b v="1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b v="1"/>
    <n v="510"/>
    <b v="1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b v="1"/>
    <n v="1887"/>
    <b v="1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b v="1"/>
    <n v="701"/>
    <b v="1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b v="1"/>
    <n v="3863"/>
    <b v="1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b v="1"/>
    <n v="238"/>
    <b v="1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b v="1"/>
    <n v="2051"/>
    <b v="1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b v="1"/>
    <n v="402"/>
    <b v="1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b v="1"/>
    <n v="253"/>
    <b v="1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b v="1"/>
    <n v="473"/>
    <b v="1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b v="1"/>
    <n v="388"/>
    <b v="1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b v="1"/>
    <n v="1945"/>
    <b v="1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b v="0"/>
    <n v="12"/>
    <b v="0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b v="0"/>
    <n v="0"/>
    <b v="0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b v="0"/>
    <n v="16"/>
    <b v="0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b v="0"/>
    <n v="7"/>
    <b v="0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b v="0"/>
    <n v="4"/>
    <b v="0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b v="0"/>
    <n v="1"/>
    <b v="0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7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b v="0"/>
    <n v="1"/>
    <b v="0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b v="0"/>
    <n v="5"/>
    <b v="0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b v="0"/>
    <n v="0"/>
    <b v="0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b v="0"/>
    <n v="0"/>
    <b v="0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b v="0"/>
    <n v="0"/>
    <b v="0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b v="0"/>
    <n v="3"/>
    <b v="0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b v="0"/>
    <n v="7"/>
    <b v="0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b v="0"/>
    <n v="25"/>
    <b v="0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b v="1"/>
    <n v="1375"/>
    <b v="1"/>
    <s v="technology/hardware"/>
    <n v="217"/>
    <n v="78.83"/>
    <x v="2"/>
    <s v="hardware"/>
    <x v="2001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b v="1"/>
    <n v="17"/>
    <b v="1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b v="1"/>
    <n v="354"/>
    <b v="1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b v="1"/>
    <n v="191"/>
    <b v="1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b v="1"/>
    <n v="303"/>
    <b v="1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b v="1"/>
    <n v="137"/>
    <b v="1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b v="1"/>
    <n v="41"/>
    <b v="1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b v="1"/>
    <n v="398"/>
    <b v="1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b v="1"/>
    <n v="1737"/>
    <b v="1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b v="1"/>
    <n v="971"/>
    <b v="1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b v="1"/>
    <n v="4562"/>
    <b v="1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b v="1"/>
    <n v="26457"/>
    <b v="1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b v="1"/>
    <n v="162"/>
    <b v="1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b v="1"/>
    <n v="479"/>
    <b v="1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b v="1"/>
    <n v="426"/>
    <b v="1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b v="1"/>
    <n v="1780"/>
    <b v="1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b v="1"/>
    <n v="122"/>
    <b v="1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b v="1"/>
    <n v="95"/>
    <b v="1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b v="1"/>
    <n v="325"/>
    <b v="1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b v="1"/>
    <n v="105"/>
    <b v="1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b v="1"/>
    <n v="454"/>
    <b v="1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b v="1"/>
    <n v="79"/>
    <b v="1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b v="1"/>
    <n v="94"/>
    <b v="1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b v="1"/>
    <n v="625"/>
    <b v="1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b v="1"/>
    <n v="508"/>
    <b v="1"/>
    <s v="technology/hardware"/>
    <n v="120"/>
    <n v="118.45"/>
    <x v="2"/>
    <s v="hardware"/>
    <x v="203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b v="1"/>
    <n v="531"/>
    <b v="1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b v="1"/>
    <n v="158"/>
    <b v="1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b v="1"/>
    <n v="848"/>
    <b v="1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b v="1"/>
    <n v="429"/>
    <b v="1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b v="1"/>
    <n v="204"/>
    <b v="1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b v="1"/>
    <n v="379"/>
    <b v="1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b v="1"/>
    <n v="271"/>
    <b v="1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b v="0"/>
    <n v="120"/>
    <b v="1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b v="0"/>
    <n v="140"/>
    <b v="1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b v="0"/>
    <n v="193"/>
    <b v="1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b v="0"/>
    <n v="263"/>
    <b v="1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b v="0"/>
    <n v="217"/>
    <b v="1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b v="0"/>
    <n v="1373"/>
    <b v="1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8"/>
    <b v="0"/>
    <n v="742"/>
    <b v="1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b v="0"/>
    <n v="242"/>
    <b v="1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b v="0"/>
    <n v="541"/>
    <b v="1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b v="0"/>
    <n v="621"/>
    <b v="1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b v="0"/>
    <n v="101"/>
    <b v="1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b v="0"/>
    <n v="554"/>
    <b v="1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b v="0"/>
    <n v="666"/>
    <b v="1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b v="0"/>
    <n v="375"/>
    <b v="1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b v="0"/>
    <n v="1364"/>
    <b v="1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b v="0"/>
    <n v="35"/>
    <b v="1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b v="0"/>
    <n v="203"/>
    <b v="1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b v="0"/>
    <n v="49"/>
    <b v="1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b v="0"/>
    <n v="5812"/>
    <b v="1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b v="0"/>
    <n v="1556"/>
    <b v="1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b v="0"/>
    <n v="65"/>
    <b v="1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b v="0"/>
    <n v="76"/>
    <b v="1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b v="0"/>
    <n v="263"/>
    <b v="1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b v="0"/>
    <n v="1530"/>
    <b v="1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b v="0"/>
    <n v="278"/>
    <b v="1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b v="0"/>
    <n v="350"/>
    <b v="1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b v="0"/>
    <n v="3"/>
    <b v="1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b v="0"/>
    <n v="8200"/>
    <b v="1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b v="0"/>
    <n v="8359"/>
    <b v="1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b v="0"/>
    <n v="48"/>
    <b v="1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b v="0"/>
    <n v="55"/>
    <b v="1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b v="0"/>
    <n v="38"/>
    <b v="1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b v="0"/>
    <n v="25"/>
    <b v="1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b v="0"/>
    <n v="46"/>
    <b v="1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b v="0"/>
    <n v="83"/>
    <b v="1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b v="0"/>
    <n v="35"/>
    <b v="1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b v="0"/>
    <n v="25"/>
    <b v="1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b v="0"/>
    <n v="75"/>
    <b v="1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b v="0"/>
    <n v="62"/>
    <b v="1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b v="0"/>
    <n v="160"/>
    <b v="1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b v="0"/>
    <n v="246"/>
    <b v="1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b v="0"/>
    <n v="55"/>
    <b v="1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b v="0"/>
    <n v="23"/>
    <b v="1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b v="0"/>
    <n v="72"/>
    <b v="1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b v="0"/>
    <n v="22"/>
    <b v="1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b v="0"/>
    <n v="14"/>
    <b v="1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b v="0"/>
    <n v="38"/>
    <b v="1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b v="0"/>
    <n v="32"/>
    <b v="1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x v="2098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b v="0"/>
    <n v="27"/>
    <b v="1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b v="0"/>
    <n v="44"/>
    <b v="1"/>
    <s v="music/indie rock"/>
    <n v="113"/>
    <n v="51.48"/>
    <x v="4"/>
    <s v="indie rock"/>
    <x v="2100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b v="0"/>
    <n v="38"/>
    <b v="1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b v="0"/>
    <n v="115"/>
    <b v="1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b v="0"/>
    <n v="37"/>
    <b v="1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b v="0"/>
    <n v="99"/>
    <b v="1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b v="0"/>
    <n v="44"/>
    <b v="1"/>
    <s v="music/indie rock"/>
    <n v="107"/>
    <n v="53.52"/>
    <x v="4"/>
    <s v="indie rock"/>
    <x v="2105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b v="0"/>
    <n v="58"/>
    <b v="1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b v="0"/>
    <n v="191"/>
    <b v="1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b v="0"/>
    <n v="38"/>
    <b v="1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b v="0"/>
    <n v="39"/>
    <b v="1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b v="0"/>
    <n v="11"/>
    <b v="1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b v="0"/>
    <n v="107"/>
    <b v="1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b v="0"/>
    <n v="147"/>
    <b v="1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b v="0"/>
    <n v="36"/>
    <b v="1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b v="0"/>
    <n v="92"/>
    <b v="1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b v="0"/>
    <n v="17"/>
    <b v="1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b v="0"/>
    <n v="22"/>
    <b v="1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b v="0"/>
    <n v="69"/>
    <b v="1"/>
    <s v="music/indie rock"/>
    <n v="101"/>
    <n v="116.96"/>
    <x v="4"/>
    <s v="indie rock"/>
    <x v="2119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b v="0"/>
    <n v="10"/>
    <b v="0"/>
    <s v="games/video games"/>
    <n v="1"/>
    <n v="28.4"/>
    <x v="6"/>
    <s v="video games"/>
    <x v="2120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b v="0"/>
    <n v="3"/>
    <b v="0"/>
    <s v="games/video games"/>
    <n v="0"/>
    <n v="103.33"/>
    <x v="6"/>
    <s v="video games"/>
    <x v="2121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b v="0"/>
    <n v="5"/>
    <b v="0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b v="0"/>
    <n v="5"/>
    <b v="0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b v="0"/>
    <n v="2"/>
    <b v="0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b v="0"/>
    <n v="1"/>
    <b v="0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b v="0"/>
    <n v="12"/>
    <b v="0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b v="0"/>
    <n v="4"/>
    <b v="0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b v="0"/>
    <n v="99"/>
    <b v="0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b v="0"/>
    <n v="3"/>
    <b v="0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b v="0"/>
    <n v="3"/>
    <b v="0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b v="0"/>
    <n v="22"/>
    <b v="0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b v="0"/>
    <n v="4"/>
    <b v="0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b v="0"/>
    <n v="534"/>
    <b v="0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b v="0"/>
    <n v="12"/>
    <b v="0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b v="0"/>
    <n v="56"/>
    <b v="0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b v="0"/>
    <n v="11"/>
    <b v="0"/>
    <s v="games/video games"/>
    <n v="0"/>
    <n v="50.91"/>
    <x v="6"/>
    <s v="video games"/>
    <x v="213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b v="0"/>
    <n v="0"/>
    <b v="0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b v="0"/>
    <n v="5"/>
    <b v="0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b v="0"/>
    <n v="24"/>
    <b v="0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b v="0"/>
    <n v="89"/>
    <b v="0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b v="0"/>
    <n v="1"/>
    <b v="0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6"/>
    <b v="0"/>
    <n v="55"/>
    <b v="0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b v="0"/>
    <n v="0"/>
    <b v="0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49"/>
    <b v="0"/>
    <n v="4"/>
    <b v="0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b v="0"/>
    <n v="6"/>
    <b v="0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b v="0"/>
    <n v="4"/>
    <b v="0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b v="0"/>
    <n v="4"/>
    <b v="0"/>
    <s v="games/video games"/>
    <n v="0"/>
    <n v="8.5"/>
    <x v="6"/>
    <s v="video games"/>
    <x v="2152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b v="0"/>
    <n v="2"/>
    <b v="0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b v="0"/>
    <n v="5"/>
    <b v="0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b v="0"/>
    <n v="83"/>
    <b v="0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6"/>
    <b v="0"/>
    <n v="57"/>
    <b v="0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b v="0"/>
    <n v="311"/>
    <b v="0"/>
    <s v="games/video games"/>
    <n v="7"/>
    <n v="63.57"/>
    <x v="6"/>
    <s v="video games"/>
    <x v="215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b v="0"/>
    <n v="2"/>
    <b v="0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b v="0"/>
    <n v="16"/>
    <b v="0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0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b v="0"/>
    <n v="58"/>
    <b v="1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b v="0"/>
    <n v="83"/>
    <b v="1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b v="0"/>
    <n v="117"/>
    <b v="1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b v="0"/>
    <n v="32"/>
    <b v="1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b v="0"/>
    <n v="8"/>
    <b v="1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b v="0"/>
    <n v="340"/>
    <b v="1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b v="0"/>
    <n v="7"/>
    <b v="1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b v="0"/>
    <n v="90"/>
    <b v="1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b v="0"/>
    <n v="63"/>
    <b v="1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b v="0"/>
    <n v="26"/>
    <b v="1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b v="0"/>
    <n v="38"/>
    <b v="1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b v="0"/>
    <n v="859"/>
    <b v="1"/>
    <s v="music/rock"/>
    <n v="139"/>
    <n v="40.35"/>
    <x v="4"/>
    <s v="rock"/>
    <x v="217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b v="0"/>
    <n v="53"/>
    <b v="1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b v="0"/>
    <n v="356"/>
    <b v="1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b v="0"/>
    <n v="279"/>
    <b v="1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b v="1"/>
    <n v="266"/>
    <b v="1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b v="0"/>
    <n v="623"/>
    <b v="1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b v="0"/>
    <n v="392"/>
    <b v="1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b v="0"/>
    <n v="514"/>
    <b v="1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b v="0"/>
    <n v="88"/>
    <b v="1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b v="0"/>
    <n v="537"/>
    <b v="1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b v="0"/>
    <n v="25"/>
    <b v="1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b v="0"/>
    <n v="3238"/>
    <b v="1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b v="0"/>
    <n v="897"/>
    <b v="1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b v="0"/>
    <n v="878"/>
    <b v="1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b v="0"/>
    <n v="234"/>
    <b v="1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b v="0"/>
    <n v="28"/>
    <b v="1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b v="0"/>
    <n v="721"/>
    <b v="1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b v="0"/>
    <n v="73"/>
    <b v="1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b v="0"/>
    <n v="27"/>
    <b v="1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b v="0"/>
    <n v="34"/>
    <b v="1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b v="0"/>
    <n v="7"/>
    <b v="1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b v="0"/>
    <n v="24"/>
    <b v="1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b v="0"/>
    <n v="15"/>
    <b v="1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b v="0"/>
    <n v="72"/>
    <b v="1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b v="0"/>
    <n v="120"/>
    <b v="1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b v="0"/>
    <n v="123"/>
    <b v="1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b v="0"/>
    <n v="24"/>
    <b v="1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b v="0"/>
    <n v="33"/>
    <b v="1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b v="0"/>
    <n v="76"/>
    <b v="1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b v="0"/>
    <n v="69"/>
    <b v="1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b v="0"/>
    <n v="218"/>
    <b v="1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b v="0"/>
    <n v="30"/>
    <b v="1"/>
    <s v="games/tabletop games"/>
    <n v="163"/>
    <n v="27.1"/>
    <x v="6"/>
    <s v="tabletop games"/>
    <x v="222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b v="0"/>
    <n v="296"/>
    <b v="1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b v="0"/>
    <n v="1204"/>
    <b v="1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b v="0"/>
    <n v="321"/>
    <b v="1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b v="0"/>
    <n v="301"/>
    <b v="1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b v="0"/>
    <n v="539"/>
    <b v="1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b v="0"/>
    <n v="498"/>
    <b v="1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b v="0"/>
    <n v="1113"/>
    <b v="1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b v="0"/>
    <n v="988"/>
    <b v="1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b v="0"/>
    <n v="28"/>
    <b v="1"/>
    <s v="games/tabletop games"/>
    <n v="1165"/>
    <n v="41.61"/>
    <x v="6"/>
    <s v="tabletop games"/>
    <x v="2233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b v="0"/>
    <n v="680"/>
    <b v="1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b v="0"/>
    <n v="983"/>
    <b v="1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b v="0"/>
    <n v="79"/>
    <b v="1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b v="0"/>
    <n v="426"/>
    <b v="1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b v="0"/>
    <n v="96"/>
    <b v="1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b v="0"/>
    <n v="163"/>
    <b v="1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b v="0"/>
    <n v="2525"/>
    <b v="1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b v="0"/>
    <n v="2035"/>
    <b v="1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b v="0"/>
    <n v="290"/>
    <b v="1"/>
    <s v="games/tabletop games"/>
    <n v="377"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b v="0"/>
    <n v="1980"/>
    <b v="1"/>
    <s v="games/tabletop games"/>
    <n v="2647"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b v="0"/>
    <n v="57"/>
    <b v="1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b v="0"/>
    <n v="380"/>
    <b v="1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b v="0"/>
    <n v="128"/>
    <b v="1"/>
    <s v="games/tabletop games"/>
    <n v="107"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b v="0"/>
    <n v="180"/>
    <b v="1"/>
    <s v="games/tabletop games"/>
    <n v="169"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b v="0"/>
    <n v="571"/>
    <b v="1"/>
    <s v="games/tabletop games"/>
    <n v="975"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b v="0"/>
    <n v="480"/>
    <b v="1"/>
    <s v="games/tabletop games"/>
    <n v="134"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b v="0"/>
    <n v="249"/>
    <b v="1"/>
    <s v="games/tabletop games"/>
    <n v="272"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b v="0"/>
    <n v="84"/>
    <b v="1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b v="0"/>
    <n v="197"/>
    <b v="1"/>
    <s v="games/tabletop games"/>
    <n v="460"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b v="0"/>
    <n v="271"/>
    <b v="1"/>
    <s v="games/tabletop games"/>
    <n v="287"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b v="0"/>
    <n v="50"/>
    <b v="1"/>
    <s v="games/tabletop games"/>
    <n v="223"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b v="0"/>
    <n v="169"/>
    <b v="1"/>
    <s v="games/tabletop games"/>
    <n v="636"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b v="0"/>
    <n v="205"/>
    <b v="1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b v="0"/>
    <n v="206"/>
    <b v="1"/>
    <s v="games/tabletop games"/>
    <n v="1867"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b v="0"/>
    <n v="84"/>
    <b v="1"/>
    <s v="games/tabletop games"/>
    <n v="327"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b v="0"/>
    <n v="210"/>
    <b v="1"/>
    <s v="games/tabletop games"/>
    <n v="780"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b v="0"/>
    <n v="181"/>
    <b v="1"/>
    <s v="games/tabletop games"/>
    <n v="154"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b v="0"/>
    <n v="60"/>
    <b v="1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b v="0"/>
    <n v="445"/>
    <b v="1"/>
    <s v="games/tabletop games"/>
    <n v="180"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b v="0"/>
    <n v="17"/>
    <b v="1"/>
    <s v="games/tabletop games"/>
    <n v="299"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b v="0"/>
    <n v="194"/>
    <b v="1"/>
    <s v="games/tabletop games"/>
    <n v="320"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b v="0"/>
    <n v="404"/>
    <b v="1"/>
    <s v="games/tabletop games"/>
    <n v="381"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b v="0"/>
    <n v="194"/>
    <b v="1"/>
    <s v="games/tabletop games"/>
    <n v="103"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b v="0"/>
    <n v="902"/>
    <b v="1"/>
    <s v="games/tabletop games"/>
    <n v="1802"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b v="0"/>
    <n v="1670"/>
    <b v="1"/>
    <s v="games/tabletop games"/>
    <n v="720"/>
    <n v="107.82"/>
    <x v="6"/>
    <s v="tabletop games"/>
    <x v="226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b v="0"/>
    <n v="1328"/>
    <b v="1"/>
    <s v="games/tabletop games"/>
    <n v="283"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b v="0"/>
    <n v="944"/>
    <b v="1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b v="0"/>
    <n v="147"/>
    <b v="1"/>
    <s v="games/tabletop games"/>
    <n v="220"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b v="0"/>
    <n v="99"/>
    <b v="1"/>
    <s v="games/tabletop games"/>
    <n v="120"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b v="0"/>
    <n v="79"/>
    <b v="1"/>
    <s v="games/tabletop games"/>
    <n v="408"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b v="0"/>
    <n v="75"/>
    <b v="1"/>
    <s v="games/tabletop games"/>
    <n v="106"/>
    <n v="64.75"/>
    <x v="6"/>
    <s v="tabletop games"/>
    <x v="2275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b v="0"/>
    <n v="207"/>
    <b v="1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b v="0"/>
    <n v="102"/>
    <b v="1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b v="0"/>
    <n v="32"/>
    <b v="1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b v="0"/>
    <n v="480"/>
    <b v="1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b v="0"/>
    <n v="11"/>
    <b v="1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b v="0"/>
    <n v="12"/>
    <b v="1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b v="0"/>
    <n v="48"/>
    <b v="1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b v="0"/>
    <n v="59"/>
    <b v="1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b v="0"/>
    <n v="79"/>
    <b v="1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b v="0"/>
    <n v="14"/>
    <b v="1"/>
    <s v="music/rock"/>
    <n v="100"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b v="0"/>
    <n v="106"/>
    <b v="1"/>
    <s v="music/rock"/>
    <n v="120"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b v="0"/>
    <n v="25"/>
    <b v="1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b v="0"/>
    <n v="25"/>
    <b v="1"/>
    <s v="music/rock"/>
    <n v="107"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b v="0"/>
    <n v="43"/>
    <b v="1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b v="0"/>
    <n v="46"/>
    <b v="1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b v="0"/>
    <n v="27"/>
    <b v="1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b v="0"/>
    <n v="112"/>
    <b v="1"/>
    <s v="music/rock"/>
    <n v="146"/>
    <n v="65.209999999999994"/>
    <x v="4"/>
    <s v="rock"/>
    <x v="229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b v="0"/>
    <n v="34"/>
    <b v="1"/>
    <s v="music/rock"/>
    <n v="125"/>
    <n v="44.21"/>
    <x v="4"/>
    <s v="rock"/>
    <x v="2294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b v="0"/>
    <n v="145"/>
    <b v="1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b v="0"/>
    <n v="19"/>
    <b v="1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b v="0"/>
    <n v="288"/>
    <b v="1"/>
    <s v="music/rock"/>
    <n v="105"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b v="0"/>
    <n v="14"/>
    <b v="1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b v="0"/>
    <n v="7"/>
    <b v="1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b v="1"/>
    <n v="211"/>
    <b v="1"/>
    <s v="music/indie rock"/>
    <n v="134"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b v="1"/>
    <n v="85"/>
    <b v="1"/>
    <s v="music/indie rock"/>
    <n v="171"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b v="1"/>
    <n v="103"/>
    <b v="1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3"/>
    <b v="1"/>
    <n v="113"/>
    <b v="1"/>
    <s v="music/indie rock"/>
    <n v="101"/>
    <n v="53.47"/>
    <x v="4"/>
    <s v="indie rock"/>
    <x v="2303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4"/>
    <b v="1"/>
    <n v="167"/>
    <b v="1"/>
    <s v="music/indie rock"/>
    <n v="101"/>
    <n v="109.11"/>
    <x v="4"/>
    <s v="indie rock"/>
    <x v="2304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5"/>
    <b v="1"/>
    <n v="73"/>
    <b v="1"/>
    <s v="music/indie rock"/>
    <n v="107"/>
    <n v="51.19"/>
    <x v="4"/>
    <s v="indie rock"/>
    <x v="230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6"/>
    <b v="1"/>
    <n v="75"/>
    <b v="1"/>
    <s v="music/indie rock"/>
    <n v="107"/>
    <n v="27.94"/>
    <x v="4"/>
    <s v="indie rock"/>
    <x v="230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7"/>
    <b v="1"/>
    <n v="614"/>
    <b v="1"/>
    <s v="music/indie rock"/>
    <n v="101"/>
    <n v="82.5"/>
    <x v="4"/>
    <s v="indie rock"/>
    <x v="2307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8"/>
    <b v="1"/>
    <n v="107"/>
    <b v="1"/>
    <s v="music/indie rock"/>
    <n v="107"/>
    <n v="59.82"/>
    <x v="4"/>
    <s v="indie rock"/>
    <x v="2308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9"/>
    <b v="1"/>
    <n v="1224"/>
    <b v="1"/>
    <s v="music/indie rock"/>
    <n v="429"/>
    <n v="64.819999999999993"/>
    <x v="4"/>
    <s v="indie rock"/>
    <x v="2309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0"/>
    <b v="1"/>
    <n v="104"/>
    <b v="1"/>
    <s v="music/indie rock"/>
    <n v="104"/>
    <n v="90.1"/>
    <x v="4"/>
    <s v="indie rock"/>
    <x v="2310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1"/>
    <b v="1"/>
    <n v="79"/>
    <b v="1"/>
    <s v="music/indie rock"/>
    <n v="108"/>
    <n v="40.96"/>
    <x v="4"/>
    <s v="indie rock"/>
    <x v="2311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2"/>
    <b v="1"/>
    <n v="157"/>
    <b v="1"/>
    <s v="music/indie rock"/>
    <n v="176"/>
    <n v="56"/>
    <x v="4"/>
    <s v="indie rock"/>
    <x v="2312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3"/>
    <b v="1"/>
    <n v="50"/>
    <b v="1"/>
    <s v="music/indie rock"/>
    <n v="157"/>
    <n v="37.67"/>
    <x v="4"/>
    <s v="indie rock"/>
    <x v="2313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4"/>
    <b v="1"/>
    <n v="64"/>
    <b v="1"/>
    <s v="music/indie rock"/>
    <n v="103"/>
    <n v="40.08"/>
    <x v="4"/>
    <s v="indie rock"/>
    <x v="2314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5"/>
    <b v="1"/>
    <n v="200"/>
    <b v="1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6"/>
    <b v="1"/>
    <n v="22"/>
    <b v="1"/>
    <s v="music/indie rock"/>
    <n v="104"/>
    <n v="18.91"/>
    <x v="4"/>
    <s v="indie rock"/>
    <x v="2316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7"/>
    <b v="1"/>
    <n v="163"/>
    <b v="1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8"/>
    <b v="1"/>
    <n v="77"/>
    <b v="1"/>
    <s v="music/indie rock"/>
    <n v="108"/>
    <n v="41.96"/>
    <x v="4"/>
    <s v="indie rock"/>
    <x v="2318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9"/>
    <b v="1"/>
    <n v="89"/>
    <b v="1"/>
    <s v="music/indie rock"/>
    <n v="109"/>
    <n v="61.04"/>
    <x v="4"/>
    <s v="indie rock"/>
    <x v="2319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0"/>
    <b v="0"/>
    <n v="64"/>
    <b v="0"/>
    <s v="food/small batch"/>
    <n v="39"/>
    <n v="64.53"/>
    <x v="7"/>
    <s v="small batch"/>
    <x v="2320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1"/>
    <b v="0"/>
    <n v="4"/>
    <b v="0"/>
    <s v="food/small batch"/>
    <n v="3"/>
    <n v="21.25"/>
    <x v="7"/>
    <s v="small batch"/>
    <x v="2321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2"/>
    <b v="0"/>
    <n v="4"/>
    <b v="0"/>
    <s v="food/small batch"/>
    <n v="48"/>
    <n v="30"/>
    <x v="7"/>
    <s v="small batch"/>
    <x v="2322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3"/>
    <b v="0"/>
    <n v="61"/>
    <b v="0"/>
    <s v="food/small batch"/>
    <n v="21"/>
    <n v="25.49"/>
    <x v="7"/>
    <s v="small batch"/>
    <x v="2323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4"/>
    <b v="0"/>
    <n v="7"/>
    <b v="0"/>
    <s v="food/small batch"/>
    <n v="8"/>
    <n v="11.43"/>
    <x v="7"/>
    <s v="small batch"/>
    <x v="2324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5"/>
    <b v="0"/>
    <n v="1"/>
    <b v="0"/>
    <s v="food/small batch"/>
    <n v="1"/>
    <n v="108"/>
    <x v="7"/>
    <s v="small batch"/>
    <x v="2325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6"/>
    <b v="1"/>
    <n v="3355"/>
    <b v="1"/>
    <s v="food/small batch"/>
    <n v="526"/>
    <n v="54.88"/>
    <x v="7"/>
    <s v="small batch"/>
    <x v="2326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7"/>
    <b v="1"/>
    <n v="537"/>
    <b v="1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8"/>
    <b v="1"/>
    <n v="125"/>
    <b v="1"/>
    <s v="food/small batch"/>
    <n v="106"/>
    <n v="211.84"/>
    <x v="7"/>
    <s v="small batch"/>
    <x v="2328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9"/>
    <b v="1"/>
    <n v="163"/>
    <b v="1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0"/>
    <b v="1"/>
    <n v="283"/>
    <b v="1"/>
    <s v="food/small batch"/>
    <n v="144"/>
    <n v="40.799999999999997"/>
    <x v="7"/>
    <s v="small batch"/>
    <x v="233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1"/>
    <b v="1"/>
    <n v="352"/>
    <b v="1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2"/>
    <b v="1"/>
    <n v="94"/>
    <b v="1"/>
    <s v="food/small batch"/>
    <n v="212"/>
    <n v="13.54"/>
    <x v="7"/>
    <s v="small batch"/>
    <x v="2332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3"/>
    <b v="1"/>
    <n v="67"/>
    <b v="1"/>
    <s v="food/small batch"/>
    <n v="102"/>
    <n v="60.87"/>
    <x v="7"/>
    <s v="small batch"/>
    <x v="2333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4"/>
    <b v="1"/>
    <n v="221"/>
    <b v="1"/>
    <s v="food/small batch"/>
    <n v="102"/>
    <n v="115.69"/>
    <x v="7"/>
    <s v="small batch"/>
    <x v="2334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5"/>
    <b v="1"/>
    <n v="2165"/>
    <b v="1"/>
    <s v="food/small batch"/>
    <n v="521"/>
    <n v="48.1"/>
    <x v="7"/>
    <s v="small batch"/>
    <x v="23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6"/>
    <b v="1"/>
    <n v="179"/>
    <b v="1"/>
    <s v="food/small batch"/>
    <n v="111"/>
    <n v="74.180000000000007"/>
    <x v="7"/>
    <s v="small batch"/>
    <x v="2336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7"/>
    <b v="1"/>
    <n v="123"/>
    <b v="1"/>
    <s v="food/small batch"/>
    <n v="101"/>
    <n v="123.35"/>
    <x v="7"/>
    <s v="small batch"/>
    <x v="233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8"/>
    <b v="1"/>
    <n v="1104"/>
    <b v="1"/>
    <s v="food/small batch"/>
    <n v="294"/>
    <n v="66.62"/>
    <x v="7"/>
    <s v="small batch"/>
    <x v="2338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9"/>
    <b v="1"/>
    <n v="403"/>
    <b v="1"/>
    <s v="food/small batch"/>
    <n v="106"/>
    <n v="104.99"/>
    <x v="7"/>
    <s v="small batch"/>
    <x v="2339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0"/>
    <b v="0"/>
    <n v="0"/>
    <b v="0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1"/>
    <b v="0"/>
    <n v="0"/>
    <b v="0"/>
    <s v="technology/web"/>
    <n v="0"/>
    <n v="0"/>
    <x v="2"/>
    <s v="web"/>
    <x v="234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2"/>
    <b v="0"/>
    <n v="1"/>
    <b v="0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3"/>
    <b v="0"/>
    <n v="1"/>
    <b v="0"/>
    <s v="technology/web"/>
    <n v="0"/>
    <n v="1"/>
    <x v="2"/>
    <s v="web"/>
    <x v="2343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4"/>
    <b v="0"/>
    <n v="0"/>
    <b v="0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5"/>
    <b v="0"/>
    <n v="3"/>
    <b v="0"/>
    <s v="technology/web"/>
    <n v="0"/>
    <n v="13"/>
    <x v="2"/>
    <s v="web"/>
    <x v="2345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6"/>
    <b v="0"/>
    <n v="1"/>
    <b v="0"/>
    <s v="technology/web"/>
    <n v="2"/>
    <n v="15"/>
    <x v="2"/>
    <s v="web"/>
    <x v="234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7"/>
    <b v="0"/>
    <n v="5"/>
    <b v="0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8"/>
    <b v="0"/>
    <n v="0"/>
    <b v="0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9"/>
    <b v="0"/>
    <n v="0"/>
    <b v="0"/>
    <s v="technology/web"/>
    <n v="0"/>
    <n v="0"/>
    <x v="2"/>
    <s v="web"/>
    <x v="234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0"/>
    <b v="0"/>
    <n v="7"/>
    <b v="0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1"/>
    <b v="0"/>
    <n v="0"/>
    <b v="0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2"/>
    <b v="0"/>
    <n v="0"/>
    <b v="0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3"/>
    <b v="0"/>
    <n v="1"/>
    <b v="0"/>
    <s v="technology/web"/>
    <n v="0"/>
    <n v="25"/>
    <x v="2"/>
    <s v="web"/>
    <x v="2353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4"/>
    <b v="0"/>
    <n v="2"/>
    <b v="0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5"/>
    <b v="0"/>
    <n v="0"/>
    <b v="0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6"/>
    <b v="0"/>
    <n v="0"/>
    <b v="0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7"/>
    <b v="0"/>
    <n v="0"/>
    <b v="0"/>
    <s v="technology/web"/>
    <n v="0"/>
    <n v="0"/>
    <x v="2"/>
    <s v="web"/>
    <x v="2357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8"/>
    <b v="0"/>
    <n v="3"/>
    <b v="0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9"/>
    <b v="0"/>
    <n v="1"/>
    <b v="0"/>
    <s v="technology/web"/>
    <n v="0"/>
    <n v="2"/>
    <x v="2"/>
    <s v="web"/>
    <x v="2359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0"/>
    <b v="0"/>
    <n v="0"/>
    <b v="0"/>
    <s v="technology/web"/>
    <n v="0"/>
    <n v="0"/>
    <x v="2"/>
    <s v="web"/>
    <x v="236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1"/>
    <b v="0"/>
    <n v="2"/>
    <b v="0"/>
    <s v="technology/web"/>
    <n v="29"/>
    <n v="60"/>
    <x v="2"/>
    <s v="web"/>
    <x v="2361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2"/>
    <b v="0"/>
    <n v="0"/>
    <b v="0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3"/>
    <b v="0"/>
    <n v="0"/>
    <b v="0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4"/>
    <b v="0"/>
    <n v="0"/>
    <b v="0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5"/>
    <b v="0"/>
    <n v="27"/>
    <b v="0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6"/>
    <b v="0"/>
    <n v="14"/>
    <b v="0"/>
    <s v="technology/web"/>
    <n v="1"/>
    <n v="47.86"/>
    <x v="2"/>
    <s v="web"/>
    <x v="236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7"/>
    <b v="0"/>
    <n v="2"/>
    <b v="0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8"/>
    <b v="0"/>
    <n v="0"/>
    <b v="0"/>
    <s v="technology/web"/>
    <n v="0"/>
    <n v="0"/>
    <x v="2"/>
    <s v="web"/>
    <x v="2368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9"/>
    <b v="0"/>
    <n v="4"/>
    <b v="0"/>
    <s v="technology/web"/>
    <n v="0"/>
    <n v="20.5"/>
    <x v="2"/>
    <s v="web"/>
    <x v="2369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0"/>
    <b v="0"/>
    <n v="0"/>
    <b v="0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1"/>
    <b v="0"/>
    <n v="6"/>
    <b v="0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2"/>
    <b v="0"/>
    <n v="1"/>
    <b v="0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3"/>
    <b v="0"/>
    <n v="1"/>
    <b v="0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4"/>
    <b v="0"/>
    <n v="0"/>
    <b v="0"/>
    <s v="technology/web"/>
    <n v="0"/>
    <n v="0"/>
    <x v="2"/>
    <s v="web"/>
    <x v="2374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5"/>
    <b v="0"/>
    <n v="4"/>
    <b v="0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6"/>
    <b v="0"/>
    <n v="0"/>
    <b v="0"/>
    <s v="technology/web"/>
    <n v="0"/>
    <n v="0"/>
    <x v="2"/>
    <s v="web"/>
    <x v="2376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7"/>
    <b v="0"/>
    <n v="0"/>
    <b v="0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8"/>
    <b v="0"/>
    <n v="0"/>
    <b v="0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9"/>
    <b v="0"/>
    <n v="3"/>
    <b v="0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0"/>
    <b v="0"/>
    <n v="7"/>
    <b v="0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1"/>
    <b v="0"/>
    <n v="2"/>
    <b v="0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2"/>
    <b v="0"/>
    <n v="3"/>
    <b v="0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3"/>
    <b v="0"/>
    <n v="8"/>
    <b v="0"/>
    <s v="technology/web"/>
    <n v="1"/>
    <n v="1"/>
    <x v="2"/>
    <s v="web"/>
    <x v="238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4"/>
    <b v="0"/>
    <n v="7"/>
    <b v="0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5"/>
    <b v="0"/>
    <n v="0"/>
    <b v="0"/>
    <s v="technology/web"/>
    <n v="0"/>
    <n v="0"/>
    <x v="2"/>
    <s v="web"/>
    <x v="2385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6"/>
    <b v="0"/>
    <n v="3"/>
    <b v="0"/>
    <s v="technology/web"/>
    <n v="1"/>
    <n v="342"/>
    <x v="2"/>
    <s v="web"/>
    <x v="2386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7"/>
    <b v="0"/>
    <n v="8"/>
    <b v="0"/>
    <s v="technology/web"/>
    <n v="1"/>
    <n v="57.88"/>
    <x v="2"/>
    <s v="web"/>
    <x v="2387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8"/>
    <b v="0"/>
    <n v="1"/>
    <b v="0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9"/>
    <b v="0"/>
    <n v="0"/>
    <b v="0"/>
    <s v="technology/web"/>
    <n v="0"/>
    <n v="0"/>
    <x v="2"/>
    <s v="web"/>
    <x v="2389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0"/>
    <b v="0"/>
    <n v="1"/>
    <b v="0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1"/>
    <b v="0"/>
    <n v="0"/>
    <b v="0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2"/>
    <b v="0"/>
    <n v="1"/>
    <b v="0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3"/>
    <b v="0"/>
    <n v="2"/>
    <b v="0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4"/>
    <b v="0"/>
    <n v="0"/>
    <b v="0"/>
    <s v="technology/web"/>
    <n v="0"/>
    <n v="0"/>
    <x v="2"/>
    <s v="web"/>
    <x v="2394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5"/>
    <b v="0"/>
    <n v="1"/>
    <b v="0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6"/>
    <b v="0"/>
    <n v="0"/>
    <b v="0"/>
    <s v="technology/web"/>
    <n v="0"/>
    <n v="0"/>
    <x v="2"/>
    <s v="web"/>
    <x v="239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7"/>
    <b v="0"/>
    <n v="0"/>
    <b v="0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8"/>
    <b v="0"/>
    <n v="0"/>
    <b v="0"/>
    <s v="technology/web"/>
    <n v="0"/>
    <n v="0"/>
    <x v="2"/>
    <s v="web"/>
    <x v="239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9"/>
    <b v="0"/>
    <n v="0"/>
    <b v="0"/>
    <s v="technology/web"/>
    <n v="0"/>
    <n v="0"/>
    <x v="2"/>
    <s v="web"/>
    <x v="2399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0"/>
    <b v="0"/>
    <n v="9"/>
    <b v="0"/>
    <s v="food/food trucks"/>
    <n v="1"/>
    <n v="22.33"/>
    <x v="7"/>
    <s v="food trucks"/>
    <x v="2400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1"/>
    <b v="0"/>
    <n v="1"/>
    <b v="0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2"/>
    <b v="0"/>
    <n v="12"/>
    <b v="0"/>
    <s v="food/food trucks"/>
    <n v="17"/>
    <n v="16.829999999999998"/>
    <x v="7"/>
    <s v="food trucks"/>
    <x v="2402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3"/>
    <b v="0"/>
    <n v="0"/>
    <b v="0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4"/>
    <b v="0"/>
    <n v="20"/>
    <b v="0"/>
    <s v="food/food trucks"/>
    <n v="23"/>
    <n v="56.3"/>
    <x v="7"/>
    <s v="food trucks"/>
    <x v="2404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5"/>
    <b v="0"/>
    <n v="16"/>
    <b v="0"/>
    <s v="food/food trucks"/>
    <n v="41"/>
    <n v="84.06"/>
    <x v="7"/>
    <s v="food trucks"/>
    <x v="2405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6"/>
    <b v="0"/>
    <n v="33"/>
    <b v="0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7"/>
    <b v="0"/>
    <n v="2"/>
    <b v="0"/>
    <s v="food/food trucks"/>
    <n v="0"/>
    <n v="15"/>
    <x v="7"/>
    <s v="food trucks"/>
    <x v="240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8"/>
    <b v="0"/>
    <n v="6"/>
    <b v="0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9"/>
    <b v="0"/>
    <n v="0"/>
    <b v="0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0"/>
    <b v="0"/>
    <n v="3"/>
    <b v="0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1"/>
    <b v="0"/>
    <n v="0"/>
    <b v="0"/>
    <s v="food/food trucks"/>
    <n v="0"/>
    <n v="0"/>
    <x v="7"/>
    <s v="food trucks"/>
    <x v="241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2"/>
    <b v="0"/>
    <n v="3"/>
    <b v="0"/>
    <s v="food/food trucks"/>
    <n v="1"/>
    <n v="8.33"/>
    <x v="7"/>
    <s v="food trucks"/>
    <x v="241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3"/>
    <b v="0"/>
    <n v="13"/>
    <b v="0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4"/>
    <b v="0"/>
    <n v="6"/>
    <b v="0"/>
    <s v="food/food trucks"/>
    <n v="1"/>
    <n v="55.83"/>
    <x v="7"/>
    <s v="food trucks"/>
    <x v="24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5"/>
    <b v="0"/>
    <n v="1"/>
    <b v="0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6"/>
    <b v="0"/>
    <n v="0"/>
    <b v="0"/>
    <s v="food/food trucks"/>
    <n v="0"/>
    <n v="0"/>
    <x v="7"/>
    <s v="food trucks"/>
    <x v="241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7"/>
    <b v="0"/>
    <n v="5"/>
    <b v="0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8"/>
    <b v="0"/>
    <n v="0"/>
    <b v="0"/>
    <s v="food/food trucks"/>
    <n v="0"/>
    <n v="0"/>
    <x v="7"/>
    <s v="food trucks"/>
    <x v="241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9"/>
    <b v="0"/>
    <n v="36"/>
    <b v="0"/>
    <s v="food/food trucks"/>
    <n v="15"/>
    <n v="69.47"/>
    <x v="7"/>
    <s v="food trucks"/>
    <x v="2419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0"/>
    <b v="0"/>
    <n v="1"/>
    <b v="0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1"/>
    <b v="0"/>
    <n v="1"/>
    <b v="0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2"/>
    <b v="0"/>
    <n v="1"/>
    <b v="0"/>
    <s v="food/food trucks"/>
    <n v="0"/>
    <n v="8"/>
    <x v="7"/>
    <s v="food trucks"/>
    <x v="2422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3"/>
    <b v="0"/>
    <n v="9"/>
    <b v="0"/>
    <s v="food/food trucks"/>
    <n v="1"/>
    <n v="34.44"/>
    <x v="7"/>
    <s v="food trucks"/>
    <x v="242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4"/>
    <b v="0"/>
    <n v="1"/>
    <b v="0"/>
    <s v="food/food trucks"/>
    <n v="0"/>
    <n v="1"/>
    <x v="7"/>
    <s v="food trucks"/>
    <x v="2424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5"/>
    <b v="0"/>
    <n v="0"/>
    <b v="0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6"/>
    <b v="0"/>
    <n v="1"/>
    <b v="0"/>
    <s v="food/food trucks"/>
    <n v="0"/>
    <n v="1"/>
    <x v="7"/>
    <s v="food trucks"/>
    <x v="242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7"/>
    <b v="0"/>
    <n v="1"/>
    <b v="0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8"/>
    <b v="0"/>
    <n v="4"/>
    <b v="0"/>
    <s v="food/food trucks"/>
    <n v="1"/>
    <n v="501.25"/>
    <x v="7"/>
    <s v="food trucks"/>
    <x v="2428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9"/>
    <b v="0"/>
    <n v="2"/>
    <b v="0"/>
    <s v="food/food trucks"/>
    <n v="1"/>
    <n v="10.5"/>
    <x v="7"/>
    <s v="food trucks"/>
    <x v="2429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0"/>
    <b v="0"/>
    <n v="2"/>
    <b v="0"/>
    <s v="food/food trucks"/>
    <n v="0"/>
    <n v="1"/>
    <x v="7"/>
    <s v="food trucks"/>
    <x v="2430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1"/>
    <b v="0"/>
    <n v="2"/>
    <b v="0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2"/>
    <b v="0"/>
    <n v="0"/>
    <b v="0"/>
    <s v="food/food trucks"/>
    <n v="0"/>
    <n v="0"/>
    <x v="7"/>
    <s v="food trucks"/>
    <x v="2432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3"/>
    <b v="0"/>
    <n v="2"/>
    <b v="0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4"/>
    <b v="0"/>
    <n v="4"/>
    <b v="0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5"/>
    <b v="0"/>
    <n v="2"/>
    <b v="0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6"/>
    <b v="0"/>
    <n v="0"/>
    <b v="0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7"/>
    <b v="0"/>
    <n v="1"/>
    <b v="0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8"/>
    <b v="0"/>
    <n v="0"/>
    <b v="0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9"/>
    <b v="0"/>
    <n v="2"/>
    <b v="0"/>
    <s v="food/food trucks"/>
    <n v="0"/>
    <n v="5"/>
    <x v="7"/>
    <s v="food trucks"/>
    <x v="243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0"/>
    <b v="0"/>
    <n v="109"/>
    <b v="1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1"/>
    <b v="0"/>
    <n v="372"/>
    <b v="1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2"/>
    <b v="0"/>
    <n v="311"/>
    <b v="1"/>
    <s v="food/small batch"/>
    <n v="203"/>
    <n v="130.22999999999999"/>
    <x v="7"/>
    <s v="small batch"/>
    <x v="244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3"/>
    <b v="0"/>
    <n v="61"/>
    <b v="1"/>
    <s v="food/small batch"/>
    <n v="109"/>
    <n v="53.41"/>
    <x v="7"/>
    <s v="small batch"/>
    <x v="244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4"/>
    <b v="0"/>
    <n v="115"/>
    <b v="1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5"/>
    <b v="0"/>
    <n v="111"/>
    <b v="1"/>
    <s v="food/small batch"/>
    <n v="168"/>
    <n v="75.67"/>
    <x v="7"/>
    <s v="small batch"/>
    <x v="2445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6"/>
    <b v="0"/>
    <n v="337"/>
    <b v="1"/>
    <s v="food/small batch"/>
    <n v="427"/>
    <n v="31.69"/>
    <x v="7"/>
    <s v="small batch"/>
    <x v="2446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7"/>
    <b v="0"/>
    <n v="9"/>
    <b v="1"/>
    <s v="food/small batch"/>
    <n v="108"/>
    <n v="47.78"/>
    <x v="7"/>
    <s v="small batch"/>
    <x v="2447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8"/>
    <b v="0"/>
    <n v="120"/>
    <b v="1"/>
    <s v="food/small batch"/>
    <n v="108"/>
    <n v="90"/>
    <x v="7"/>
    <s v="small batch"/>
    <x v="2448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9"/>
    <b v="0"/>
    <n v="102"/>
    <b v="1"/>
    <s v="food/small batch"/>
    <n v="102"/>
    <n v="149.31"/>
    <x v="7"/>
    <s v="small batch"/>
    <x v="2449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0"/>
    <b v="0"/>
    <n v="186"/>
    <b v="1"/>
    <s v="food/small batch"/>
    <n v="115"/>
    <n v="62.07"/>
    <x v="7"/>
    <s v="small batch"/>
    <x v="245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1"/>
    <b v="0"/>
    <n v="15"/>
    <b v="1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2"/>
    <b v="0"/>
    <n v="67"/>
    <b v="1"/>
    <s v="food/small batch"/>
    <n v="155"/>
    <n v="69.27"/>
    <x v="7"/>
    <s v="small batch"/>
    <x v="2452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3"/>
    <b v="0"/>
    <n v="130"/>
    <b v="1"/>
    <s v="food/small batch"/>
    <n v="101"/>
    <n v="271.51"/>
    <x v="7"/>
    <s v="small batch"/>
    <x v="2453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4"/>
    <b v="0"/>
    <n v="16"/>
    <b v="1"/>
    <s v="food/small batch"/>
    <n v="182"/>
    <n v="34.130000000000003"/>
    <x v="7"/>
    <s v="small batch"/>
    <x v="245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5"/>
    <b v="0"/>
    <n v="67"/>
    <b v="1"/>
    <s v="food/small batch"/>
    <n v="181"/>
    <n v="40.49"/>
    <x v="7"/>
    <s v="small batch"/>
    <x v="2455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6"/>
    <b v="0"/>
    <n v="124"/>
    <b v="1"/>
    <s v="food/small batch"/>
    <n v="102"/>
    <n v="189.76"/>
    <x v="7"/>
    <s v="small batch"/>
    <x v="245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7"/>
    <b v="0"/>
    <n v="80"/>
    <b v="1"/>
    <s v="food/small batch"/>
    <n v="110"/>
    <n v="68.86"/>
    <x v="7"/>
    <s v="small batch"/>
    <x v="245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8"/>
    <b v="0"/>
    <n v="282"/>
    <b v="1"/>
    <s v="food/small batch"/>
    <n v="102"/>
    <n v="108.78"/>
    <x v="7"/>
    <s v="small batch"/>
    <x v="245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9"/>
    <b v="0"/>
    <n v="68"/>
    <b v="1"/>
    <s v="food/small batch"/>
    <n v="101"/>
    <n v="125.99"/>
    <x v="7"/>
    <s v="small batch"/>
    <x v="2459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0"/>
    <b v="0"/>
    <n v="86"/>
    <b v="1"/>
    <s v="music/indie rock"/>
    <n v="104"/>
    <n v="90.52"/>
    <x v="4"/>
    <s v="indie rock"/>
    <x v="2460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1"/>
    <b v="0"/>
    <n v="115"/>
    <b v="1"/>
    <s v="music/indie rock"/>
    <n v="111"/>
    <n v="28.88"/>
    <x v="4"/>
    <s v="indie rock"/>
    <x v="2461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2"/>
    <b v="0"/>
    <n v="75"/>
    <b v="1"/>
    <s v="music/indie rock"/>
    <n v="116"/>
    <n v="31"/>
    <x v="4"/>
    <s v="indie rock"/>
    <x v="2462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3"/>
    <b v="0"/>
    <n v="43"/>
    <b v="1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4"/>
    <b v="0"/>
    <n v="48"/>
    <b v="1"/>
    <s v="music/indie rock"/>
    <n v="180"/>
    <n v="26.27"/>
    <x v="4"/>
    <s v="indie rock"/>
    <x v="2464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5"/>
    <b v="0"/>
    <n v="52"/>
    <b v="1"/>
    <s v="music/indie rock"/>
    <n v="100"/>
    <n v="48.08"/>
    <x v="4"/>
    <s v="indie rock"/>
    <x v="2465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6"/>
    <b v="0"/>
    <n v="43"/>
    <b v="1"/>
    <s v="music/indie rock"/>
    <n v="119"/>
    <n v="27.56"/>
    <x v="4"/>
    <s v="indie rock"/>
    <x v="2466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7"/>
    <b v="0"/>
    <n v="58"/>
    <b v="1"/>
    <s v="music/indie rock"/>
    <n v="107"/>
    <n v="36.97"/>
    <x v="4"/>
    <s v="indie rock"/>
    <x v="2467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8"/>
    <b v="0"/>
    <n v="47"/>
    <b v="1"/>
    <s v="music/indie rock"/>
    <n v="114"/>
    <n v="29.02"/>
    <x v="4"/>
    <s v="indie rock"/>
    <x v="2468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9"/>
    <b v="0"/>
    <n v="36"/>
    <b v="1"/>
    <s v="music/indie rock"/>
    <n v="103"/>
    <n v="28.66"/>
    <x v="4"/>
    <s v="indie rock"/>
    <x v="2469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0"/>
    <b v="0"/>
    <n v="17"/>
    <b v="1"/>
    <s v="music/indie rock"/>
    <n v="128"/>
    <n v="37.65"/>
    <x v="4"/>
    <s v="indie rock"/>
    <x v="2470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1"/>
    <b v="0"/>
    <n v="104"/>
    <b v="1"/>
    <s v="music/indie rock"/>
    <n v="136"/>
    <n v="97.9"/>
    <x v="4"/>
    <s v="indie rock"/>
    <x v="2471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2"/>
    <b v="0"/>
    <n v="47"/>
    <b v="1"/>
    <s v="music/indie rock"/>
    <n v="100"/>
    <n v="42.55"/>
    <x v="4"/>
    <s v="indie rock"/>
    <x v="247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3"/>
    <b v="0"/>
    <n v="38"/>
    <b v="1"/>
    <s v="music/indie rock"/>
    <n v="100"/>
    <n v="131.58000000000001"/>
    <x v="4"/>
    <s v="indie rock"/>
    <x v="2473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4"/>
    <b v="0"/>
    <n v="81"/>
    <b v="1"/>
    <s v="music/indie rock"/>
    <n v="105"/>
    <n v="32.32"/>
    <x v="4"/>
    <s v="indie rock"/>
    <x v="2474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5"/>
    <b v="0"/>
    <n v="55"/>
    <b v="1"/>
    <s v="music/indie rock"/>
    <n v="105"/>
    <n v="61.1"/>
    <x v="4"/>
    <s v="indie rock"/>
    <x v="2475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6"/>
    <b v="0"/>
    <n v="41"/>
    <b v="1"/>
    <s v="music/indie rock"/>
    <n v="171"/>
    <n v="31.34"/>
    <x v="4"/>
    <s v="indie rock"/>
    <x v="2476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7"/>
    <b v="0"/>
    <n v="79"/>
    <b v="1"/>
    <s v="music/indie rock"/>
    <n v="128"/>
    <n v="129.11000000000001"/>
    <x v="4"/>
    <s v="indie rock"/>
    <x v="247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8"/>
    <b v="0"/>
    <n v="16"/>
    <b v="1"/>
    <s v="music/indie rock"/>
    <n v="133"/>
    <n v="25.02"/>
    <x v="4"/>
    <s v="indie rock"/>
    <x v="247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9"/>
    <b v="0"/>
    <n v="8"/>
    <b v="1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0"/>
    <b v="0"/>
    <n v="95"/>
    <b v="1"/>
    <s v="music/indie rock"/>
    <n v="113"/>
    <n v="47.54"/>
    <x v="4"/>
    <s v="indie rock"/>
    <x v="248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1"/>
    <b v="0"/>
    <n v="25"/>
    <b v="1"/>
    <s v="music/indie rock"/>
    <n v="100"/>
    <n v="40.04"/>
    <x v="4"/>
    <s v="indie rock"/>
    <x v="248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2"/>
    <b v="0"/>
    <n v="19"/>
    <b v="1"/>
    <s v="music/indie rock"/>
    <n v="114"/>
    <n v="65.84"/>
    <x v="4"/>
    <s v="indie rock"/>
    <x v="2482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3"/>
    <b v="0"/>
    <n v="90"/>
    <b v="1"/>
    <s v="music/indie rock"/>
    <n v="119"/>
    <n v="46.4"/>
    <x v="4"/>
    <s v="indie rock"/>
    <x v="248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4"/>
    <b v="0"/>
    <n v="41"/>
    <b v="1"/>
    <s v="music/indie rock"/>
    <n v="103"/>
    <n v="50.37"/>
    <x v="4"/>
    <s v="indie rock"/>
    <x v="2484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5"/>
    <b v="0"/>
    <n v="30"/>
    <b v="1"/>
    <s v="music/indie rock"/>
    <n v="266"/>
    <n v="26.57"/>
    <x v="4"/>
    <s v="indie rock"/>
    <x v="2485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6"/>
    <b v="0"/>
    <n v="38"/>
    <b v="1"/>
    <s v="music/indie rock"/>
    <n v="100"/>
    <n v="39.49"/>
    <x v="4"/>
    <s v="indie rock"/>
    <x v="2486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7"/>
    <b v="0"/>
    <n v="65"/>
    <b v="1"/>
    <s v="music/indie rock"/>
    <n v="107"/>
    <n v="49.25"/>
    <x v="4"/>
    <s v="indie rock"/>
    <x v="2487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8"/>
    <b v="0"/>
    <n v="75"/>
    <b v="1"/>
    <s v="music/indie rock"/>
    <n v="134"/>
    <n v="62.38"/>
    <x v="4"/>
    <s v="indie rock"/>
    <x v="2488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9"/>
    <b v="0"/>
    <n v="16"/>
    <b v="1"/>
    <s v="music/indie rock"/>
    <n v="121"/>
    <n v="37.94"/>
    <x v="4"/>
    <s v="indie rock"/>
    <x v="248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0"/>
    <b v="0"/>
    <n v="10"/>
    <b v="1"/>
    <s v="music/indie rock"/>
    <n v="103"/>
    <n v="51.6"/>
    <x v="4"/>
    <s v="indie rock"/>
    <x v="2490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1"/>
    <b v="0"/>
    <n v="27"/>
    <b v="1"/>
    <s v="music/indie rock"/>
    <n v="125"/>
    <n v="27.78"/>
    <x v="4"/>
    <s v="indie rock"/>
    <x v="249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2"/>
    <b v="0"/>
    <n v="259"/>
    <b v="1"/>
    <s v="music/indie rock"/>
    <n v="129"/>
    <n v="99.38"/>
    <x v="4"/>
    <s v="indie rock"/>
    <x v="2492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3"/>
    <b v="0"/>
    <n v="39"/>
    <b v="1"/>
    <s v="music/indie rock"/>
    <n v="101"/>
    <n v="38.85"/>
    <x v="4"/>
    <s v="indie rock"/>
    <x v="249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4"/>
    <b v="0"/>
    <n v="42"/>
    <b v="1"/>
    <s v="music/indie rock"/>
    <n v="128"/>
    <n v="45.55"/>
    <x v="4"/>
    <s v="indie rock"/>
    <x v="2494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5"/>
    <b v="0"/>
    <n v="10"/>
    <b v="1"/>
    <s v="music/indie rock"/>
    <n v="100"/>
    <n v="600"/>
    <x v="4"/>
    <s v="indie rock"/>
    <x v="2495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6"/>
    <b v="0"/>
    <n v="56"/>
    <b v="1"/>
    <s v="music/indie rock"/>
    <n v="113"/>
    <n v="80.55"/>
    <x v="4"/>
    <s v="indie rock"/>
    <x v="2496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7"/>
    <b v="0"/>
    <n v="20"/>
    <b v="1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8"/>
    <b v="0"/>
    <n v="170"/>
    <b v="1"/>
    <s v="music/indie rock"/>
    <n v="203"/>
    <n v="47.68"/>
    <x v="4"/>
    <s v="indie rock"/>
    <x v="2498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9"/>
    <b v="0"/>
    <n v="29"/>
    <b v="1"/>
    <s v="music/indie rock"/>
    <n v="113"/>
    <n v="23.45"/>
    <x v="4"/>
    <s v="indie rock"/>
    <x v="2499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0"/>
    <b v="0"/>
    <n v="7"/>
    <b v="0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1"/>
    <b v="0"/>
    <n v="5"/>
    <b v="0"/>
    <s v="food/restaurants"/>
    <n v="0"/>
    <n v="17.2"/>
    <x v="7"/>
    <s v="restaurants"/>
    <x v="2501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2"/>
    <b v="0"/>
    <n v="0"/>
    <b v="0"/>
    <s v="food/restaurants"/>
    <n v="0"/>
    <n v="0"/>
    <x v="7"/>
    <s v="restaurants"/>
    <x v="2502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3"/>
    <b v="0"/>
    <n v="0"/>
    <b v="0"/>
    <s v="food/restaurants"/>
    <n v="0"/>
    <n v="0"/>
    <x v="7"/>
    <s v="restaurants"/>
    <x v="2503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4"/>
    <b v="0"/>
    <n v="0"/>
    <b v="0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5"/>
    <b v="0"/>
    <n v="2"/>
    <b v="0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6"/>
    <b v="0"/>
    <n v="0"/>
    <b v="0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7"/>
    <b v="0"/>
    <n v="0"/>
    <b v="0"/>
    <s v="food/restaurants"/>
    <n v="0"/>
    <n v="0"/>
    <x v="7"/>
    <s v="restaurants"/>
    <x v="2507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8"/>
    <b v="0"/>
    <n v="28"/>
    <b v="0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9"/>
    <b v="0"/>
    <n v="2"/>
    <b v="0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0"/>
    <b v="0"/>
    <n v="0"/>
    <b v="0"/>
    <s v="food/restaurants"/>
    <n v="0"/>
    <n v="0"/>
    <x v="7"/>
    <s v="restaurants"/>
    <x v="2510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1"/>
    <b v="0"/>
    <n v="0"/>
    <b v="0"/>
    <s v="food/restaurants"/>
    <n v="0"/>
    <n v="0"/>
    <x v="7"/>
    <s v="restaurants"/>
    <x v="251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2"/>
    <b v="0"/>
    <n v="0"/>
    <b v="0"/>
    <s v="food/restaurants"/>
    <n v="0"/>
    <n v="0"/>
    <x v="7"/>
    <s v="restaurants"/>
    <x v="2512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3"/>
    <b v="0"/>
    <n v="4"/>
    <b v="0"/>
    <s v="food/restaurants"/>
    <n v="2"/>
    <n v="52.5"/>
    <x v="7"/>
    <s v="restaurants"/>
    <x v="2513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4"/>
    <b v="0"/>
    <n v="12"/>
    <b v="0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5"/>
    <b v="0"/>
    <n v="0"/>
    <b v="0"/>
    <s v="food/restaurants"/>
    <n v="0"/>
    <n v="0"/>
    <x v="7"/>
    <s v="restaurants"/>
    <x v="2515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6"/>
    <b v="0"/>
    <n v="33"/>
    <b v="0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7"/>
    <b v="0"/>
    <n v="0"/>
    <b v="0"/>
    <s v="food/restaurants"/>
    <n v="0"/>
    <n v="0"/>
    <x v="7"/>
    <s v="restaurants"/>
    <x v="2517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8"/>
    <b v="0"/>
    <n v="4"/>
    <b v="0"/>
    <s v="food/restaurants"/>
    <n v="0"/>
    <n v="16.25"/>
    <x v="7"/>
    <s v="restaurants"/>
    <x v="251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9"/>
    <b v="0"/>
    <n v="0"/>
    <b v="0"/>
    <s v="food/restaurants"/>
    <n v="0"/>
    <n v="0"/>
    <x v="7"/>
    <s v="restaurants"/>
    <x v="2519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0"/>
    <b v="0"/>
    <n v="132"/>
    <b v="1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1"/>
    <b v="0"/>
    <n v="27"/>
    <b v="1"/>
    <s v="music/classical music"/>
    <n v="100"/>
    <n v="185.19"/>
    <x v="4"/>
    <s v="classical music"/>
    <x v="252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2"/>
    <b v="0"/>
    <n v="26"/>
    <b v="1"/>
    <s v="music/classical music"/>
    <n v="156"/>
    <n v="54.15"/>
    <x v="4"/>
    <s v="classical music"/>
    <x v="252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3"/>
    <b v="0"/>
    <n v="43"/>
    <b v="1"/>
    <s v="music/classical music"/>
    <n v="102"/>
    <n v="177.21"/>
    <x v="4"/>
    <s v="classical music"/>
    <x v="2523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4"/>
    <b v="0"/>
    <n v="80"/>
    <b v="1"/>
    <s v="music/classical music"/>
    <n v="100"/>
    <n v="100.33"/>
    <x v="4"/>
    <s v="classical music"/>
    <x v="2524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5"/>
    <b v="0"/>
    <n v="33"/>
    <b v="1"/>
    <s v="music/classical music"/>
    <n v="113"/>
    <n v="136.91"/>
    <x v="4"/>
    <s v="classical music"/>
    <x v="2525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6"/>
    <b v="0"/>
    <n v="71"/>
    <b v="1"/>
    <s v="music/classical music"/>
    <n v="102"/>
    <n v="57.54"/>
    <x v="4"/>
    <s v="classical music"/>
    <x v="2526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7"/>
    <b v="0"/>
    <n v="81"/>
    <b v="1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8"/>
    <b v="0"/>
    <n v="76"/>
    <b v="1"/>
    <s v="music/classical music"/>
    <n v="104"/>
    <n v="82.33"/>
    <x v="4"/>
    <s v="classical music"/>
    <x v="2528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9"/>
    <b v="0"/>
    <n v="48"/>
    <b v="1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0"/>
    <b v="0"/>
    <n v="61"/>
    <b v="1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1"/>
    <b v="0"/>
    <n v="60"/>
    <b v="1"/>
    <s v="music/classical music"/>
    <n v="126"/>
    <n v="84.08"/>
    <x v="4"/>
    <s v="classical music"/>
    <x v="2531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2"/>
    <b v="0"/>
    <n v="136"/>
    <b v="1"/>
    <s v="music/classical music"/>
    <n v="111"/>
    <n v="61.03"/>
    <x v="4"/>
    <s v="classical music"/>
    <x v="2532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3"/>
    <b v="0"/>
    <n v="14"/>
    <b v="1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4"/>
    <b v="0"/>
    <n v="78"/>
    <b v="1"/>
    <s v="music/classical music"/>
    <n v="104"/>
    <n v="266.08999999999997"/>
    <x v="4"/>
    <s v="classical music"/>
    <x v="253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5"/>
    <b v="0"/>
    <n v="4"/>
    <b v="1"/>
    <s v="music/classical music"/>
    <n v="116"/>
    <n v="7.25"/>
    <x v="4"/>
    <s v="classical music"/>
    <x v="2535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6"/>
    <b v="0"/>
    <n v="11"/>
    <b v="1"/>
    <s v="music/classical music"/>
    <n v="110"/>
    <n v="100"/>
    <x v="4"/>
    <s v="classical music"/>
    <x v="2536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7"/>
    <b v="0"/>
    <n v="185"/>
    <b v="1"/>
    <s v="music/classical music"/>
    <n v="113"/>
    <n v="109.96"/>
    <x v="4"/>
    <s v="classical music"/>
    <x v="253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8"/>
    <b v="0"/>
    <n v="59"/>
    <b v="1"/>
    <s v="music/classical music"/>
    <n v="100"/>
    <n v="169.92"/>
    <x v="4"/>
    <s v="classical music"/>
    <x v="2538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9"/>
    <b v="0"/>
    <n v="27"/>
    <b v="1"/>
    <s v="music/classical music"/>
    <n v="103"/>
    <n v="95.74"/>
    <x v="4"/>
    <s v="classical music"/>
    <x v="2539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0"/>
    <b v="0"/>
    <n v="63"/>
    <b v="1"/>
    <s v="music/classical music"/>
    <n v="107"/>
    <n v="59.46"/>
    <x v="4"/>
    <s v="classical music"/>
    <x v="2540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1"/>
    <b v="0"/>
    <n v="13"/>
    <b v="1"/>
    <s v="music/classical music"/>
    <n v="104"/>
    <n v="55.77"/>
    <x v="4"/>
    <s v="classical music"/>
    <x v="2541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2"/>
    <b v="0"/>
    <n v="13"/>
    <b v="1"/>
    <s v="music/classical music"/>
    <n v="156"/>
    <n v="30.08"/>
    <x v="4"/>
    <s v="classical music"/>
    <x v="2542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3"/>
    <b v="0"/>
    <n v="57"/>
    <b v="1"/>
    <s v="music/classical music"/>
    <n v="101"/>
    <n v="88.44"/>
    <x v="4"/>
    <s v="classical music"/>
    <x v="2543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4"/>
    <b v="0"/>
    <n v="61"/>
    <b v="1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5"/>
    <b v="0"/>
    <n v="65"/>
    <b v="1"/>
    <s v="music/classical music"/>
    <n v="112"/>
    <n v="60.15"/>
    <x v="4"/>
    <s v="classical music"/>
    <x v="2545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6"/>
    <b v="0"/>
    <n v="134"/>
    <b v="1"/>
    <s v="music/classical music"/>
    <n v="120"/>
    <n v="49.19"/>
    <x v="4"/>
    <s v="classical music"/>
    <x v="2546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7"/>
    <b v="0"/>
    <n v="37"/>
    <b v="1"/>
    <s v="music/classical music"/>
    <n v="102"/>
    <n v="165.16"/>
    <x v="4"/>
    <s v="classical music"/>
    <x v="254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8"/>
    <b v="0"/>
    <n v="37"/>
    <b v="1"/>
    <s v="music/classical music"/>
    <n v="103"/>
    <n v="43.62"/>
    <x v="4"/>
    <s v="classical music"/>
    <x v="254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9"/>
    <b v="0"/>
    <n v="150"/>
    <b v="1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0"/>
    <b v="0"/>
    <n v="56"/>
    <b v="1"/>
    <s v="music/classical music"/>
    <n v="103"/>
    <n v="67.42"/>
    <x v="4"/>
    <s v="classical music"/>
    <x v="2550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1"/>
    <b v="0"/>
    <n v="18"/>
    <b v="1"/>
    <s v="music/classical music"/>
    <n v="107"/>
    <n v="177.5"/>
    <x v="4"/>
    <s v="classical music"/>
    <x v="255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2"/>
    <b v="0"/>
    <n v="60"/>
    <b v="1"/>
    <s v="music/classical music"/>
    <n v="156"/>
    <n v="38.880000000000003"/>
    <x v="4"/>
    <s v="classical music"/>
    <x v="2552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3"/>
    <b v="0"/>
    <n v="67"/>
    <b v="1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4"/>
    <b v="0"/>
    <n v="35"/>
    <b v="1"/>
    <s v="music/classical music"/>
    <n v="107"/>
    <n v="61.34"/>
    <x v="4"/>
    <s v="classical music"/>
    <x v="255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5"/>
    <b v="0"/>
    <n v="34"/>
    <b v="1"/>
    <s v="music/classical music"/>
    <n v="106"/>
    <n v="23.12"/>
    <x v="4"/>
    <s v="classical music"/>
    <x v="2555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6"/>
    <b v="0"/>
    <n v="36"/>
    <b v="1"/>
    <s v="music/classical music"/>
    <n v="118"/>
    <n v="29.61"/>
    <x v="4"/>
    <s v="classical music"/>
    <x v="255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7"/>
    <b v="0"/>
    <n v="18"/>
    <b v="1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8"/>
    <b v="0"/>
    <n v="25"/>
    <b v="1"/>
    <s v="music/classical music"/>
    <n v="111"/>
    <n v="35.6"/>
    <x v="4"/>
    <s v="classical music"/>
    <x v="2558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9"/>
    <b v="0"/>
    <n v="21"/>
    <b v="1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0"/>
    <b v="0"/>
    <n v="0"/>
    <b v="0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1"/>
    <b v="0"/>
    <n v="3"/>
    <b v="0"/>
    <s v="food/food trucks"/>
    <n v="1"/>
    <n v="25"/>
    <x v="7"/>
    <s v="food trucks"/>
    <x v="2561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2"/>
    <b v="0"/>
    <n v="0"/>
    <b v="0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3"/>
    <b v="0"/>
    <n v="0"/>
    <b v="0"/>
    <s v="food/food trucks"/>
    <n v="0"/>
    <n v="0"/>
    <x v="7"/>
    <s v="food trucks"/>
    <x v="2563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4"/>
    <b v="0"/>
    <n v="1"/>
    <b v="0"/>
    <s v="food/food trucks"/>
    <n v="1"/>
    <n v="100"/>
    <x v="7"/>
    <s v="food trucks"/>
    <x v="2564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5"/>
    <b v="0"/>
    <n v="0"/>
    <b v="0"/>
    <s v="food/food trucks"/>
    <n v="0"/>
    <n v="0"/>
    <x v="7"/>
    <s v="food trucks"/>
    <x v="2565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6"/>
    <b v="0"/>
    <n v="2"/>
    <b v="0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7"/>
    <b v="0"/>
    <n v="1"/>
    <b v="0"/>
    <s v="food/food trucks"/>
    <n v="1"/>
    <n v="50"/>
    <x v="7"/>
    <s v="food trucks"/>
    <x v="2567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8"/>
    <b v="0"/>
    <n v="2"/>
    <b v="0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9"/>
    <b v="0"/>
    <n v="2"/>
    <b v="0"/>
    <s v="food/food trucks"/>
    <n v="1"/>
    <n v="29.5"/>
    <x v="7"/>
    <s v="food trucks"/>
    <x v="2569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0"/>
    <b v="0"/>
    <n v="4"/>
    <b v="0"/>
    <s v="food/food trucks"/>
    <n v="0"/>
    <n v="62.5"/>
    <x v="7"/>
    <s v="food trucks"/>
    <x v="2570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1"/>
    <b v="0"/>
    <n v="0"/>
    <b v="0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2"/>
    <b v="0"/>
    <n v="0"/>
    <b v="0"/>
    <s v="food/food trucks"/>
    <n v="0"/>
    <n v="0"/>
    <x v="7"/>
    <s v="food trucks"/>
    <x v="2572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3"/>
    <b v="0"/>
    <n v="0"/>
    <b v="0"/>
    <s v="food/food trucks"/>
    <n v="0"/>
    <n v="0"/>
    <x v="7"/>
    <s v="food trucks"/>
    <x v="257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4"/>
    <b v="0"/>
    <n v="0"/>
    <b v="0"/>
    <s v="food/food trucks"/>
    <n v="0"/>
    <n v="0"/>
    <x v="7"/>
    <s v="food trucks"/>
    <x v="257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5"/>
    <b v="0"/>
    <n v="0"/>
    <b v="0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6"/>
    <b v="0"/>
    <n v="0"/>
    <b v="0"/>
    <s v="food/food trucks"/>
    <n v="0"/>
    <n v="0"/>
    <x v="7"/>
    <s v="food trucks"/>
    <x v="257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7"/>
    <b v="0"/>
    <n v="0"/>
    <b v="0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8"/>
    <b v="0"/>
    <n v="12"/>
    <b v="0"/>
    <s v="food/food trucks"/>
    <n v="0"/>
    <n v="23.08"/>
    <x v="7"/>
    <s v="food trucks"/>
    <x v="2578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9"/>
    <b v="0"/>
    <n v="2"/>
    <b v="0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0"/>
    <b v="0"/>
    <n v="11"/>
    <b v="0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1"/>
    <b v="0"/>
    <n v="1"/>
    <b v="0"/>
    <s v="food/food trucks"/>
    <n v="0"/>
    <n v="1"/>
    <x v="7"/>
    <s v="food trucks"/>
    <x v="258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2"/>
    <b v="0"/>
    <n v="5"/>
    <b v="0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3"/>
    <b v="0"/>
    <n v="0"/>
    <b v="0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4"/>
    <b v="0"/>
    <n v="1"/>
    <b v="0"/>
    <s v="food/food trucks"/>
    <n v="0"/>
    <n v="50"/>
    <x v="7"/>
    <s v="food trucks"/>
    <x v="2584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5"/>
    <b v="0"/>
    <n v="1"/>
    <b v="0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6"/>
    <b v="0"/>
    <n v="6"/>
    <b v="0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7"/>
    <b v="0"/>
    <n v="8"/>
    <b v="0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8"/>
    <b v="0"/>
    <n v="1"/>
    <b v="0"/>
    <s v="food/food trucks"/>
    <n v="0"/>
    <n v="5"/>
    <x v="7"/>
    <s v="food trucks"/>
    <x v="2588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9"/>
    <b v="0"/>
    <n v="0"/>
    <b v="0"/>
    <s v="food/food trucks"/>
    <n v="0"/>
    <n v="0"/>
    <x v="7"/>
    <s v="food trucks"/>
    <x v="2589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0"/>
    <b v="0"/>
    <n v="2"/>
    <b v="0"/>
    <s v="food/food trucks"/>
    <n v="2"/>
    <n v="13"/>
    <x v="7"/>
    <s v="food trucks"/>
    <x v="2590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1"/>
    <b v="0"/>
    <n v="1"/>
    <b v="0"/>
    <s v="food/food trucks"/>
    <n v="0"/>
    <n v="50"/>
    <x v="7"/>
    <s v="food trucks"/>
    <x v="259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2"/>
    <b v="0"/>
    <n v="0"/>
    <b v="0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3"/>
    <b v="0"/>
    <n v="1"/>
    <b v="0"/>
    <s v="food/food trucks"/>
    <n v="0"/>
    <n v="1"/>
    <x v="7"/>
    <s v="food trucks"/>
    <x v="2593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4"/>
    <b v="0"/>
    <n v="19"/>
    <b v="0"/>
    <s v="food/food trucks"/>
    <n v="12"/>
    <n v="96.05"/>
    <x v="7"/>
    <s v="food trucks"/>
    <x v="2594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5"/>
    <b v="0"/>
    <n v="27"/>
    <b v="0"/>
    <s v="food/food trucks"/>
    <n v="24"/>
    <n v="305.77999999999997"/>
    <x v="7"/>
    <s v="food trucks"/>
    <x v="259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6"/>
    <b v="0"/>
    <n v="7"/>
    <b v="0"/>
    <s v="food/food trucks"/>
    <n v="6"/>
    <n v="12.14"/>
    <x v="7"/>
    <s v="food trucks"/>
    <x v="2596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7"/>
    <b v="0"/>
    <n v="14"/>
    <b v="0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8"/>
    <b v="0"/>
    <n v="5"/>
    <b v="0"/>
    <s v="food/food trucks"/>
    <n v="1"/>
    <n v="18"/>
    <x v="7"/>
    <s v="food trucks"/>
    <x v="2598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9"/>
    <b v="0"/>
    <n v="30"/>
    <b v="0"/>
    <s v="food/food trucks"/>
    <n v="7"/>
    <n v="115.53"/>
    <x v="7"/>
    <s v="food trucks"/>
    <x v="259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0"/>
    <b v="1"/>
    <n v="151"/>
    <b v="1"/>
    <s v="technology/space exploration"/>
    <n v="661"/>
    <n v="21.9"/>
    <x v="2"/>
    <s v="space exploration"/>
    <x v="2600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1"/>
    <b v="1"/>
    <n v="489"/>
    <b v="1"/>
    <s v="technology/space exploration"/>
    <n v="326"/>
    <n v="80.02"/>
    <x v="2"/>
    <s v="space exploration"/>
    <x v="2601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2"/>
    <b v="1"/>
    <n v="50"/>
    <b v="1"/>
    <s v="technology/space exploration"/>
    <n v="101"/>
    <n v="35.520000000000003"/>
    <x v="2"/>
    <s v="space exploration"/>
    <x v="2602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3"/>
    <b v="1"/>
    <n v="321"/>
    <b v="1"/>
    <s v="technology/space exploration"/>
    <n v="104"/>
    <n v="64.930000000000007"/>
    <x v="2"/>
    <s v="space exploration"/>
    <x v="260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4"/>
    <b v="1"/>
    <n v="1762"/>
    <b v="1"/>
    <s v="technology/space exploration"/>
    <n v="107"/>
    <n v="60.97"/>
    <x v="2"/>
    <s v="space exploration"/>
    <x v="2604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5"/>
    <b v="1"/>
    <n v="385"/>
    <b v="1"/>
    <s v="technology/space exploration"/>
    <n v="110"/>
    <n v="31.44"/>
    <x v="2"/>
    <s v="space exploration"/>
    <x v="2605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6"/>
    <b v="1"/>
    <n v="398"/>
    <b v="1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7"/>
    <b v="1"/>
    <n v="304"/>
    <b v="1"/>
    <s v="technology/space exploration"/>
    <n v="224"/>
    <n v="58.93"/>
    <x v="2"/>
    <s v="space exploration"/>
    <x v="2607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8"/>
    <b v="1"/>
    <n v="676"/>
    <b v="1"/>
    <s v="technology/space exploration"/>
    <n v="304"/>
    <n v="157.29"/>
    <x v="2"/>
    <s v="space exploration"/>
    <x v="2608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9"/>
    <b v="1"/>
    <n v="577"/>
    <b v="1"/>
    <s v="technology/space exploration"/>
    <n v="141"/>
    <n v="55.76"/>
    <x v="2"/>
    <s v="space exploration"/>
    <x v="2609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0"/>
    <b v="1"/>
    <n v="3663"/>
    <b v="1"/>
    <s v="technology/space exploration"/>
    <n v="2791"/>
    <n v="83.8"/>
    <x v="2"/>
    <s v="space exploration"/>
    <x v="261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1"/>
    <b v="1"/>
    <n v="294"/>
    <b v="1"/>
    <s v="technology/space exploration"/>
    <n v="172"/>
    <n v="58.42"/>
    <x v="2"/>
    <s v="space exploration"/>
    <x v="2611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2"/>
    <b v="1"/>
    <n v="28"/>
    <b v="1"/>
    <s v="technology/space exploration"/>
    <n v="101"/>
    <n v="270.57"/>
    <x v="2"/>
    <s v="space exploration"/>
    <x v="2612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3"/>
    <b v="1"/>
    <n v="100"/>
    <b v="1"/>
    <s v="technology/space exploration"/>
    <n v="102"/>
    <n v="107.1"/>
    <x v="2"/>
    <s v="space exploration"/>
    <x v="2613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4"/>
    <b v="0"/>
    <n v="72"/>
    <b v="1"/>
    <s v="technology/space exploration"/>
    <n v="170"/>
    <n v="47.18"/>
    <x v="2"/>
    <s v="space exploration"/>
    <x v="261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5"/>
    <b v="1"/>
    <n v="238"/>
    <b v="1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6"/>
    <b v="1"/>
    <n v="159"/>
    <b v="1"/>
    <s v="technology/space exploration"/>
    <n v="878"/>
    <n v="27.6"/>
    <x v="2"/>
    <s v="space exploration"/>
    <x v="261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7"/>
    <b v="1"/>
    <n v="77"/>
    <b v="1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8"/>
    <b v="1"/>
    <n v="53"/>
    <b v="1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9"/>
    <b v="1"/>
    <n v="1251"/>
    <b v="1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0"/>
    <b v="1"/>
    <n v="465"/>
    <b v="1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1"/>
    <b v="0"/>
    <n v="74"/>
    <b v="1"/>
    <s v="technology/space exploration"/>
    <n v="131"/>
    <n v="26.59"/>
    <x v="2"/>
    <s v="space exploration"/>
    <x v="262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2"/>
    <b v="0"/>
    <n v="62"/>
    <b v="1"/>
    <s v="technology/space exploration"/>
    <n v="114"/>
    <n v="36.770000000000003"/>
    <x v="2"/>
    <s v="space exploration"/>
    <x v="2622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3"/>
    <b v="0"/>
    <n v="3468"/>
    <b v="1"/>
    <s v="technology/space exploration"/>
    <n v="1379"/>
    <n v="31.82"/>
    <x v="2"/>
    <s v="space exploration"/>
    <x v="262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4"/>
    <b v="0"/>
    <n v="52"/>
    <b v="1"/>
    <s v="technology/space exploration"/>
    <n v="956"/>
    <n v="27.58"/>
    <x v="2"/>
    <s v="space exploration"/>
    <x v="2624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5"/>
    <b v="0"/>
    <n v="50"/>
    <b v="1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6"/>
    <b v="0"/>
    <n v="45"/>
    <b v="1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7"/>
    <b v="0"/>
    <n v="21"/>
    <b v="1"/>
    <s v="technology/space exploration"/>
    <n v="110"/>
    <n v="44.1"/>
    <x v="2"/>
    <s v="space exploration"/>
    <x v="262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8"/>
    <b v="0"/>
    <n v="100"/>
    <b v="1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9"/>
    <b v="0"/>
    <n v="81"/>
    <b v="1"/>
    <s v="technology/space exploration"/>
    <n v="158"/>
    <n v="38.99"/>
    <x v="2"/>
    <s v="space exploration"/>
    <x v="2629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0"/>
    <b v="0"/>
    <n v="286"/>
    <b v="1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1"/>
    <b v="0"/>
    <n v="42"/>
    <b v="1"/>
    <s v="technology/space exploration"/>
    <n v="137"/>
    <n v="34.9"/>
    <x v="2"/>
    <s v="space exploration"/>
    <x v="2631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2"/>
    <b v="0"/>
    <n v="199"/>
    <b v="1"/>
    <s v="technology/space exploration"/>
    <n v="355"/>
    <n v="89.1"/>
    <x v="2"/>
    <s v="space exploration"/>
    <x v="26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3"/>
    <b v="0"/>
    <n v="25"/>
    <b v="1"/>
    <s v="technology/space exploration"/>
    <n v="106"/>
    <n v="39.44"/>
    <x v="2"/>
    <s v="space exploration"/>
    <x v="263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4"/>
    <b v="0"/>
    <n v="84"/>
    <b v="1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5"/>
    <b v="0"/>
    <n v="50"/>
    <b v="1"/>
    <s v="technology/space exploration"/>
    <n v="187"/>
    <n v="37.46"/>
    <x v="2"/>
    <s v="space exploration"/>
    <x v="263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6"/>
    <b v="0"/>
    <n v="26"/>
    <b v="1"/>
    <s v="technology/space exploration"/>
    <n v="166"/>
    <n v="31.96"/>
    <x v="2"/>
    <s v="space exploration"/>
    <x v="2636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7"/>
    <b v="0"/>
    <n v="14"/>
    <b v="1"/>
    <s v="technology/space exploration"/>
    <n v="102"/>
    <n v="25.21"/>
    <x v="2"/>
    <s v="space exploration"/>
    <x v="2637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8"/>
    <b v="0"/>
    <n v="49"/>
    <b v="1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9"/>
    <b v="0"/>
    <n v="69"/>
    <b v="1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0"/>
    <b v="0"/>
    <n v="1"/>
    <b v="0"/>
    <s v="technology/space exploration"/>
    <n v="1"/>
    <n v="15"/>
    <x v="2"/>
    <s v="space exploration"/>
    <x v="2640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1"/>
    <b v="0"/>
    <n v="0"/>
    <b v="0"/>
    <s v="technology/space exploration"/>
    <n v="0"/>
    <n v="0"/>
    <x v="2"/>
    <s v="space exploration"/>
    <x v="2641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2"/>
    <b v="1"/>
    <n v="1501"/>
    <b v="0"/>
    <s v="technology/space exploration"/>
    <n v="34"/>
    <n v="223.58"/>
    <x v="2"/>
    <s v="space exploration"/>
    <x v="264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3"/>
    <b v="1"/>
    <n v="52"/>
    <b v="0"/>
    <s v="technology/space exploration"/>
    <n v="2"/>
    <n v="39.479999999999997"/>
    <x v="2"/>
    <s v="space exploration"/>
    <x v="2643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4"/>
    <b v="1"/>
    <n v="23"/>
    <b v="0"/>
    <s v="technology/space exploration"/>
    <n v="11"/>
    <n v="91.3"/>
    <x v="2"/>
    <s v="space exploration"/>
    <x v="2644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5"/>
    <b v="1"/>
    <n v="535"/>
    <b v="0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6"/>
    <b v="0"/>
    <n v="3"/>
    <b v="0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7"/>
    <b v="0"/>
    <n v="6"/>
    <b v="0"/>
    <s v="technology/space exploration"/>
    <n v="1"/>
    <n v="17.670000000000002"/>
    <x v="2"/>
    <s v="space exploration"/>
    <x v="264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8"/>
    <b v="0"/>
    <n v="3"/>
    <b v="0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9"/>
    <b v="0"/>
    <n v="5"/>
    <b v="0"/>
    <s v="technology/space exploration"/>
    <n v="1"/>
    <n v="71.599999999999994"/>
    <x v="2"/>
    <s v="space exploration"/>
    <x v="2649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0"/>
    <b v="0"/>
    <n v="17"/>
    <b v="0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1"/>
    <b v="0"/>
    <n v="11"/>
    <b v="0"/>
    <s v="technology/space exploration"/>
    <n v="1"/>
    <n v="80.45"/>
    <x v="2"/>
    <s v="space exploration"/>
    <x v="265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2"/>
    <b v="0"/>
    <n v="70"/>
    <b v="0"/>
    <s v="technology/space exploration"/>
    <n v="12"/>
    <n v="83.94"/>
    <x v="2"/>
    <s v="space exploration"/>
    <x v="2652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3"/>
    <b v="0"/>
    <n v="6"/>
    <b v="0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x v="2654"/>
    <b v="0"/>
    <n v="43"/>
    <b v="0"/>
    <s v="technology/space exploration"/>
    <n v="21"/>
    <n v="73.37"/>
    <x v="2"/>
    <s v="space exploration"/>
    <x v="2654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5"/>
    <b v="0"/>
    <n v="152"/>
    <b v="0"/>
    <s v="technology/space exploration"/>
    <n v="11"/>
    <n v="112.86"/>
    <x v="2"/>
    <s v="space exploration"/>
    <x v="2655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6"/>
    <b v="0"/>
    <n v="59"/>
    <b v="0"/>
    <s v="technology/space exploration"/>
    <n v="19"/>
    <n v="95.28"/>
    <x v="2"/>
    <s v="space exploration"/>
    <x v="2656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7"/>
    <b v="0"/>
    <n v="4"/>
    <b v="0"/>
    <s v="technology/space exploration"/>
    <n v="0"/>
    <n v="22.75"/>
    <x v="2"/>
    <s v="space exploration"/>
    <x v="2657"/>
    <d v="2016-07-30T21:13:14"/>
    <x v="2"/>
  </r>
  <r>
    <n v="2659"/>
    <s v="test (Canceled)"/>
    <s v="test"/>
    <n v="49000"/>
    <n v="1333"/>
    <x v="1"/>
    <s v="US"/>
    <s v="USD"/>
    <n v="1429321210"/>
    <x v="2658"/>
    <b v="0"/>
    <n v="10"/>
    <b v="0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9"/>
    <b v="0"/>
    <n v="5"/>
    <b v="0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0"/>
    <b v="0"/>
    <n v="60"/>
    <b v="1"/>
    <s v="technology/makerspaces"/>
    <n v="103"/>
    <n v="85.75"/>
    <x v="2"/>
    <s v="makerspaces"/>
    <x v="266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1"/>
    <b v="0"/>
    <n v="80"/>
    <b v="1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2"/>
    <b v="0"/>
    <n v="56"/>
    <b v="1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3"/>
    <b v="0"/>
    <n v="104"/>
    <b v="1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4"/>
    <b v="0"/>
    <n v="46"/>
    <b v="1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5"/>
    <b v="0"/>
    <n v="206"/>
    <b v="1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6"/>
    <b v="0"/>
    <n v="18"/>
    <b v="1"/>
    <s v="technology/makerspaces"/>
    <n v="111"/>
    <n v="92.22"/>
    <x v="2"/>
    <s v="makerspaces"/>
    <x v="266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7"/>
    <b v="0"/>
    <n v="28"/>
    <b v="1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8"/>
    <b v="0"/>
    <n v="11"/>
    <b v="1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9"/>
    <b v="1"/>
    <n v="60"/>
    <b v="0"/>
    <s v="technology/makerspaces"/>
    <n v="6"/>
    <n v="41.58"/>
    <x v="2"/>
    <s v="makerspaces"/>
    <x v="2669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0"/>
    <b v="1"/>
    <n v="84"/>
    <b v="0"/>
    <s v="technology/makerspaces"/>
    <n v="11"/>
    <n v="33.76"/>
    <x v="2"/>
    <s v="makerspaces"/>
    <x v="2670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1"/>
    <b v="1"/>
    <n v="47"/>
    <b v="0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2"/>
    <b v="1"/>
    <n v="66"/>
    <b v="0"/>
    <s v="technology/makerspaces"/>
    <n v="28"/>
    <n v="167.15"/>
    <x v="2"/>
    <s v="makerspaces"/>
    <x v="2672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3"/>
    <b v="1"/>
    <n v="171"/>
    <b v="0"/>
    <s v="technology/makerspaces"/>
    <n v="63"/>
    <n v="128.62"/>
    <x v="2"/>
    <s v="makerspaces"/>
    <x v="2673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4"/>
    <b v="1"/>
    <n v="29"/>
    <b v="0"/>
    <s v="technology/makerspaces"/>
    <n v="8"/>
    <n v="65.41"/>
    <x v="2"/>
    <s v="makerspaces"/>
    <x v="2674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5"/>
    <b v="0"/>
    <n v="9"/>
    <b v="0"/>
    <s v="technology/makerspaces"/>
    <n v="50"/>
    <n v="117.56"/>
    <x v="2"/>
    <s v="makerspaces"/>
    <x v="2675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6"/>
    <b v="0"/>
    <n v="27"/>
    <b v="0"/>
    <s v="technology/makerspaces"/>
    <n v="18"/>
    <n v="126.48"/>
    <x v="2"/>
    <s v="makerspaces"/>
    <x v="2676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7"/>
    <b v="0"/>
    <n v="2"/>
    <b v="0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8"/>
    <b v="0"/>
    <n v="3"/>
    <b v="0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x v="2679"/>
    <b v="0"/>
    <n v="4"/>
    <b v="0"/>
    <s v="technology/makerspaces"/>
    <n v="1"/>
    <n v="69"/>
    <x v="2"/>
    <s v="makerspaces"/>
    <x v="2679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0"/>
    <b v="0"/>
    <n v="2"/>
    <b v="0"/>
    <s v="food/food trucks"/>
    <n v="1"/>
    <n v="27.5"/>
    <x v="7"/>
    <s v="food trucks"/>
    <x v="268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1"/>
    <b v="0"/>
    <n v="20"/>
    <b v="0"/>
    <s v="food/food trucks"/>
    <n v="28"/>
    <n v="84.9"/>
    <x v="7"/>
    <s v="food trucks"/>
    <x v="268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2"/>
    <b v="0"/>
    <n v="3"/>
    <b v="0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3"/>
    <b v="0"/>
    <n v="4"/>
    <b v="0"/>
    <s v="food/food trucks"/>
    <n v="1"/>
    <n v="200"/>
    <x v="7"/>
    <s v="food trucks"/>
    <x v="268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4"/>
    <b v="0"/>
    <n v="1"/>
    <b v="0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5"/>
    <b v="0"/>
    <n v="0"/>
    <b v="0"/>
    <s v="food/food trucks"/>
    <n v="0"/>
    <n v="0"/>
    <x v="7"/>
    <s v="food trucks"/>
    <x v="268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6"/>
    <b v="0"/>
    <n v="0"/>
    <b v="0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7"/>
    <b v="0"/>
    <n v="14"/>
    <b v="0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8"/>
    <b v="0"/>
    <n v="1"/>
    <b v="0"/>
    <s v="food/food trucks"/>
    <n v="0"/>
    <n v="1"/>
    <x v="7"/>
    <s v="food trucks"/>
    <x v="2688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9"/>
    <b v="0"/>
    <n v="118"/>
    <b v="0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0"/>
    <b v="0"/>
    <n v="2"/>
    <b v="0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1"/>
    <b v="0"/>
    <n v="1"/>
    <b v="0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2"/>
    <b v="0"/>
    <n v="3"/>
    <b v="0"/>
    <s v="food/food trucks"/>
    <n v="1"/>
    <n v="13.33"/>
    <x v="7"/>
    <s v="food trucks"/>
    <x v="269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3"/>
    <b v="0"/>
    <n v="1"/>
    <b v="0"/>
    <s v="food/food trucks"/>
    <n v="0"/>
    <n v="1"/>
    <x v="7"/>
    <s v="food trucks"/>
    <x v="2693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4"/>
    <b v="0"/>
    <n v="3"/>
    <b v="0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5"/>
    <b v="0"/>
    <n v="38"/>
    <b v="0"/>
    <s v="food/food trucks"/>
    <n v="6"/>
    <n v="89.21"/>
    <x v="7"/>
    <s v="food trucks"/>
    <x v="2695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6"/>
    <b v="0"/>
    <n v="52"/>
    <b v="0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7"/>
    <b v="0"/>
    <n v="2"/>
    <b v="0"/>
    <s v="food/food trucks"/>
    <n v="0"/>
    <n v="13.01"/>
    <x v="7"/>
    <s v="food trucks"/>
    <x v="2697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8"/>
    <b v="0"/>
    <n v="0"/>
    <b v="0"/>
    <s v="food/food trucks"/>
    <n v="0"/>
    <n v="0"/>
    <x v="7"/>
    <s v="food trucks"/>
    <x v="2698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9"/>
    <b v="0"/>
    <n v="4"/>
    <b v="0"/>
    <s v="food/food trucks"/>
    <n v="1"/>
    <n v="17.5"/>
    <x v="7"/>
    <s v="food trucks"/>
    <x v="2699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0"/>
    <b v="0"/>
    <n v="46"/>
    <b v="0"/>
    <s v="theater/spaces"/>
    <n v="46"/>
    <n v="34.130000000000003"/>
    <x v="1"/>
    <s v="spaces"/>
    <x v="2700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1"/>
    <b v="1"/>
    <n v="26"/>
    <b v="0"/>
    <s v="theater/spaces"/>
    <n v="34"/>
    <n v="132.35"/>
    <x v="1"/>
    <s v="spaces"/>
    <x v="2701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2"/>
    <b v="0"/>
    <n v="45"/>
    <b v="0"/>
    <s v="theater/spaces"/>
    <n v="104"/>
    <n v="922.22"/>
    <x v="1"/>
    <s v="spaces"/>
    <x v="2702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3"/>
    <b v="0"/>
    <n v="7"/>
    <b v="0"/>
    <s v="theater/spaces"/>
    <n v="6"/>
    <n v="163.57"/>
    <x v="1"/>
    <s v="spaces"/>
    <x v="2703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4"/>
    <b v="0"/>
    <n v="8"/>
    <b v="0"/>
    <s v="theater/spaces"/>
    <n v="11"/>
    <n v="217.38"/>
    <x v="1"/>
    <s v="spaces"/>
    <x v="2704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5"/>
    <b v="1"/>
    <n v="263"/>
    <b v="1"/>
    <s v="theater/spaces"/>
    <n v="112"/>
    <n v="149.44"/>
    <x v="1"/>
    <s v="spaces"/>
    <x v="270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6"/>
    <b v="1"/>
    <n v="394"/>
    <b v="1"/>
    <s v="theater/spaces"/>
    <n v="351"/>
    <n v="71.239999999999995"/>
    <x v="1"/>
    <s v="spaces"/>
    <x v="270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7"/>
    <b v="1"/>
    <n v="1049"/>
    <b v="1"/>
    <s v="theater/spaces"/>
    <n v="233"/>
    <n v="44.46"/>
    <x v="1"/>
    <s v="spaces"/>
    <x v="270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8"/>
    <b v="1"/>
    <n v="308"/>
    <b v="1"/>
    <s v="theater/spaces"/>
    <n v="102"/>
    <n v="164.94"/>
    <x v="1"/>
    <s v="spaces"/>
    <x v="270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9"/>
    <b v="1"/>
    <n v="1088"/>
    <b v="1"/>
    <s v="theater/spaces"/>
    <n v="154"/>
    <n v="84.87"/>
    <x v="1"/>
    <s v="spaces"/>
    <x v="270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0"/>
    <b v="1"/>
    <n v="73"/>
    <b v="1"/>
    <s v="theater/spaces"/>
    <n v="101"/>
    <n v="53.95"/>
    <x v="1"/>
    <s v="spaces"/>
    <x v="27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1"/>
    <b v="1"/>
    <n v="143"/>
    <b v="1"/>
    <s v="theater/spaces"/>
    <n v="131"/>
    <n v="50.53"/>
    <x v="1"/>
    <s v="spaces"/>
    <x v="271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2"/>
    <b v="1"/>
    <n v="1420"/>
    <b v="1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3"/>
    <b v="1"/>
    <n v="305"/>
    <b v="1"/>
    <s v="theater/spaces"/>
    <n v="116"/>
    <n v="95.37"/>
    <x v="1"/>
    <s v="spaces"/>
    <x v="271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4"/>
    <b v="1"/>
    <n v="551"/>
    <b v="1"/>
    <s v="theater/spaces"/>
    <n v="265"/>
    <n v="57.63"/>
    <x v="1"/>
    <s v="spaces"/>
    <x v="271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5"/>
    <b v="1"/>
    <n v="187"/>
    <b v="1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6"/>
    <b v="1"/>
    <n v="325"/>
    <b v="1"/>
    <s v="theater/spaces"/>
    <n v="120"/>
    <n v="92.39"/>
    <x v="1"/>
    <s v="spaces"/>
    <x v="271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7"/>
    <b v="1"/>
    <n v="148"/>
    <b v="1"/>
    <s v="theater/spaces"/>
    <n v="104"/>
    <n v="125.98"/>
    <x v="1"/>
    <s v="spaces"/>
    <x v="271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8"/>
    <b v="0"/>
    <n v="69"/>
    <b v="1"/>
    <s v="theater/spaces"/>
    <n v="109"/>
    <n v="94.64"/>
    <x v="1"/>
    <s v="spaces"/>
    <x v="271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9"/>
    <b v="0"/>
    <n v="173"/>
    <b v="1"/>
    <s v="theater/spaces"/>
    <n v="118"/>
    <n v="170.7"/>
    <x v="1"/>
    <s v="spaces"/>
    <x v="271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0"/>
    <b v="0"/>
    <n v="269"/>
    <b v="1"/>
    <s v="technology/hardware"/>
    <n v="1462"/>
    <n v="40.76"/>
    <x v="2"/>
    <s v="hardware"/>
    <x v="272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1"/>
    <b v="0"/>
    <n v="185"/>
    <b v="1"/>
    <s v="technology/hardware"/>
    <n v="253"/>
    <n v="68.25"/>
    <x v="2"/>
    <s v="hardware"/>
    <x v="272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2"/>
    <b v="0"/>
    <n v="176"/>
    <b v="1"/>
    <s v="technology/hardware"/>
    <n v="140"/>
    <n v="95.49"/>
    <x v="2"/>
    <s v="hardware"/>
    <x v="272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3"/>
    <b v="0"/>
    <n v="1019"/>
    <b v="1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4"/>
    <b v="0"/>
    <n v="113"/>
    <b v="1"/>
    <s v="technology/hardware"/>
    <n v="145"/>
    <n v="511.65"/>
    <x v="2"/>
    <s v="hardware"/>
    <x v="272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5"/>
    <b v="0"/>
    <n v="404"/>
    <b v="1"/>
    <s v="technology/hardware"/>
    <n v="106"/>
    <n v="261.75"/>
    <x v="2"/>
    <s v="hardware"/>
    <x v="272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6"/>
    <b v="0"/>
    <n v="707"/>
    <b v="1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7"/>
    <b v="0"/>
    <n v="392"/>
    <b v="1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8"/>
    <b v="0"/>
    <n v="23"/>
    <b v="1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9"/>
    <b v="0"/>
    <n v="682"/>
    <b v="1"/>
    <s v="technology/hardware"/>
    <n v="170"/>
    <n v="67.42"/>
    <x v="2"/>
    <s v="hardware"/>
    <x v="272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0"/>
    <b v="0"/>
    <n v="37"/>
    <b v="1"/>
    <s v="technology/hardware"/>
    <n v="104"/>
    <n v="845.7"/>
    <x v="2"/>
    <s v="hardware"/>
    <x v="273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1"/>
    <b v="0"/>
    <n v="146"/>
    <b v="1"/>
    <s v="technology/hardware"/>
    <n v="118"/>
    <n v="97.19"/>
    <x v="2"/>
    <s v="hardware"/>
    <x v="273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2"/>
    <b v="0"/>
    <n v="119"/>
    <b v="1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3"/>
    <b v="0"/>
    <n v="163"/>
    <b v="1"/>
    <s v="technology/hardware"/>
    <n v="2260300"/>
    <n v="138.66999999999999"/>
    <x v="2"/>
    <s v="hardware"/>
    <x v="273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4"/>
    <b v="0"/>
    <n v="339"/>
    <b v="1"/>
    <s v="technology/hardware"/>
    <n v="978"/>
    <n v="21.64"/>
    <x v="2"/>
    <s v="hardware"/>
    <x v="273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5"/>
    <b v="0"/>
    <n v="58"/>
    <b v="1"/>
    <s v="technology/hardware"/>
    <n v="123"/>
    <n v="169.52"/>
    <x v="2"/>
    <s v="hardware"/>
    <x v="273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6"/>
    <b v="0"/>
    <n v="456"/>
    <b v="1"/>
    <s v="technology/hardware"/>
    <n v="246"/>
    <n v="161.88"/>
    <x v="2"/>
    <s v="hardware"/>
    <x v="273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7"/>
    <b v="0"/>
    <n v="15"/>
    <b v="1"/>
    <s v="technology/hardware"/>
    <n v="148"/>
    <n v="493.13"/>
    <x v="2"/>
    <s v="hardware"/>
    <x v="273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8"/>
    <b v="0"/>
    <n v="191"/>
    <b v="1"/>
    <s v="technology/hardware"/>
    <n v="384"/>
    <n v="22.12"/>
    <x v="2"/>
    <s v="hardware"/>
    <x v="273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9"/>
    <b v="0"/>
    <n v="17"/>
    <b v="1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0"/>
    <b v="0"/>
    <n v="4"/>
    <b v="0"/>
    <s v="publishing/children's books"/>
    <n v="0"/>
    <n v="8.75"/>
    <x v="3"/>
    <s v="children's books"/>
    <x v="274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1"/>
    <b v="0"/>
    <n v="18"/>
    <b v="0"/>
    <s v="publishing/children's books"/>
    <n v="29"/>
    <n v="40.61"/>
    <x v="3"/>
    <s v="children's books"/>
    <x v="274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2"/>
    <b v="0"/>
    <n v="0"/>
    <b v="0"/>
    <s v="publishing/children's books"/>
    <n v="0"/>
    <n v="0"/>
    <x v="3"/>
    <s v="children's books"/>
    <x v="274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3"/>
    <b v="0"/>
    <n v="22"/>
    <b v="0"/>
    <s v="publishing/children's books"/>
    <n v="5"/>
    <n v="37.950000000000003"/>
    <x v="3"/>
    <s v="children's books"/>
    <x v="274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4"/>
    <b v="0"/>
    <n v="49"/>
    <b v="0"/>
    <s v="publishing/children's books"/>
    <n v="22"/>
    <n v="35.729999999999997"/>
    <x v="3"/>
    <s v="children's books"/>
    <x v="274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5"/>
    <b v="0"/>
    <n v="19"/>
    <b v="0"/>
    <s v="publishing/children's books"/>
    <n v="27"/>
    <n v="42.16"/>
    <x v="3"/>
    <s v="children's books"/>
    <x v="274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6"/>
    <b v="0"/>
    <n v="4"/>
    <b v="0"/>
    <s v="publishing/children's books"/>
    <n v="28"/>
    <n v="35"/>
    <x v="3"/>
    <s v="children's books"/>
    <x v="274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7"/>
    <b v="0"/>
    <n v="4"/>
    <b v="0"/>
    <s v="publishing/children's books"/>
    <n v="1"/>
    <n v="13.25"/>
    <x v="3"/>
    <s v="children's books"/>
    <x v="274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8"/>
    <b v="0"/>
    <n v="2"/>
    <b v="0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9"/>
    <b v="0"/>
    <n v="0"/>
    <b v="0"/>
    <s v="publishing/children's books"/>
    <n v="0"/>
    <n v="0"/>
    <x v="3"/>
    <s v="children's books"/>
    <x v="274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0"/>
    <b v="0"/>
    <n v="0"/>
    <b v="0"/>
    <s v="publishing/children's books"/>
    <n v="0"/>
    <n v="0"/>
    <x v="3"/>
    <s v="children's books"/>
    <x v="275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1"/>
    <b v="0"/>
    <n v="14"/>
    <b v="0"/>
    <s v="publishing/children's books"/>
    <n v="11"/>
    <n v="39.29"/>
    <x v="3"/>
    <s v="children's books"/>
    <x v="275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2"/>
    <b v="0"/>
    <n v="8"/>
    <b v="0"/>
    <s v="publishing/children's books"/>
    <n v="19"/>
    <n v="47.5"/>
    <x v="3"/>
    <s v="children's books"/>
    <x v="275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3"/>
    <b v="0"/>
    <n v="0"/>
    <b v="0"/>
    <s v="publishing/children's books"/>
    <n v="0"/>
    <n v="0"/>
    <x v="3"/>
    <s v="children's books"/>
    <x v="275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4"/>
    <b v="0"/>
    <n v="15"/>
    <b v="0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5"/>
    <b v="0"/>
    <n v="33"/>
    <b v="0"/>
    <s v="publishing/children's books"/>
    <n v="10"/>
    <n v="31.76"/>
    <x v="3"/>
    <s v="children's books"/>
    <x v="275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6"/>
    <b v="0"/>
    <n v="2"/>
    <b v="0"/>
    <s v="publishing/children's books"/>
    <n v="1"/>
    <n v="5"/>
    <x v="3"/>
    <s v="children's books"/>
    <x v="275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7"/>
    <b v="0"/>
    <n v="6"/>
    <b v="0"/>
    <s v="publishing/children's books"/>
    <n v="12"/>
    <n v="39"/>
    <x v="3"/>
    <s v="children's books"/>
    <x v="275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8"/>
    <b v="0"/>
    <n v="2"/>
    <b v="0"/>
    <s v="publishing/children's books"/>
    <n v="11"/>
    <n v="52.5"/>
    <x v="3"/>
    <s v="children's books"/>
    <x v="275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9"/>
    <b v="0"/>
    <n v="0"/>
    <b v="0"/>
    <s v="publishing/children's books"/>
    <n v="0"/>
    <n v="0"/>
    <x v="3"/>
    <s v="children's books"/>
    <x v="275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0"/>
    <b v="0"/>
    <n v="4"/>
    <b v="0"/>
    <s v="publishing/children's books"/>
    <n v="1"/>
    <n v="9"/>
    <x v="3"/>
    <s v="children's books"/>
    <x v="276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1"/>
    <b v="0"/>
    <n v="1"/>
    <b v="0"/>
    <s v="publishing/children's books"/>
    <n v="1"/>
    <n v="25"/>
    <x v="3"/>
    <s v="children's books"/>
    <x v="276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2"/>
    <b v="0"/>
    <n v="3"/>
    <b v="0"/>
    <s v="publishing/children's books"/>
    <n v="0"/>
    <n v="30"/>
    <x v="3"/>
    <s v="children's books"/>
    <x v="276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3"/>
    <b v="0"/>
    <n v="4"/>
    <b v="0"/>
    <s v="publishing/children's books"/>
    <n v="1"/>
    <n v="11.25"/>
    <x v="3"/>
    <s v="children's books"/>
    <x v="276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4"/>
    <b v="0"/>
    <n v="0"/>
    <b v="0"/>
    <s v="publishing/children's books"/>
    <n v="0"/>
    <n v="0"/>
    <x v="3"/>
    <s v="children's books"/>
    <x v="276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5"/>
    <b v="0"/>
    <n v="4"/>
    <b v="0"/>
    <s v="publishing/children's books"/>
    <n v="2"/>
    <n v="25"/>
    <x v="3"/>
    <s v="children's books"/>
    <x v="276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6"/>
    <b v="0"/>
    <n v="3"/>
    <b v="0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7"/>
    <b v="0"/>
    <n v="34"/>
    <b v="0"/>
    <s v="publishing/children's books"/>
    <n v="14"/>
    <n v="29.47"/>
    <x v="3"/>
    <s v="children's books"/>
    <x v="276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8"/>
    <b v="0"/>
    <n v="2"/>
    <b v="0"/>
    <s v="publishing/children's books"/>
    <n v="0"/>
    <n v="1"/>
    <x v="3"/>
    <s v="children's books"/>
    <x v="276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9"/>
    <b v="0"/>
    <n v="33"/>
    <b v="0"/>
    <s v="publishing/children's books"/>
    <n v="10"/>
    <n v="63.1"/>
    <x v="3"/>
    <s v="children's books"/>
    <x v="276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0"/>
    <b v="0"/>
    <n v="0"/>
    <b v="0"/>
    <s v="publishing/children's books"/>
    <n v="0"/>
    <n v="0"/>
    <x v="3"/>
    <s v="children's books"/>
    <x v="277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1"/>
    <b v="0"/>
    <n v="0"/>
    <b v="0"/>
    <s v="publishing/children's books"/>
    <n v="0"/>
    <n v="0"/>
    <x v="3"/>
    <s v="children's books"/>
    <x v="277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2"/>
    <b v="0"/>
    <n v="1"/>
    <b v="0"/>
    <s v="publishing/children's books"/>
    <n v="0"/>
    <n v="1"/>
    <x v="3"/>
    <s v="children's books"/>
    <x v="277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3"/>
    <b v="0"/>
    <n v="13"/>
    <b v="0"/>
    <s v="publishing/children's books"/>
    <n v="14"/>
    <n v="43.85"/>
    <x v="3"/>
    <s v="children's books"/>
    <x v="277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4"/>
    <b v="0"/>
    <n v="2"/>
    <b v="0"/>
    <s v="publishing/children's books"/>
    <n v="3"/>
    <n v="75"/>
    <x v="3"/>
    <s v="children's books"/>
    <x v="277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5"/>
    <b v="0"/>
    <n v="36"/>
    <b v="0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6"/>
    <b v="0"/>
    <n v="1"/>
    <b v="0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7"/>
    <b v="0"/>
    <n v="15"/>
    <b v="0"/>
    <s v="publishing/children's books"/>
    <n v="26"/>
    <n v="93.67"/>
    <x v="3"/>
    <s v="children's books"/>
    <x v="277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8"/>
    <b v="0"/>
    <n v="1"/>
    <b v="0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9"/>
    <b v="0"/>
    <n v="0"/>
    <b v="0"/>
    <s v="publishing/children's books"/>
    <n v="0"/>
    <n v="0"/>
    <x v="3"/>
    <s v="children's books"/>
    <x v="277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0"/>
    <b v="0"/>
    <n v="28"/>
    <b v="1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1"/>
    <b v="0"/>
    <n v="18"/>
    <b v="1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2"/>
    <b v="0"/>
    <n v="61"/>
    <b v="1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3"/>
    <b v="0"/>
    <n v="108"/>
    <b v="1"/>
    <s v="theater/plays"/>
    <n v="119"/>
    <n v="66.11"/>
    <x v="1"/>
    <s v="plays"/>
    <x v="278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4"/>
    <b v="0"/>
    <n v="142"/>
    <b v="1"/>
    <s v="theater/plays"/>
    <n v="105"/>
    <n v="36.86"/>
    <x v="1"/>
    <s v="plays"/>
    <x v="278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5"/>
    <b v="0"/>
    <n v="74"/>
    <b v="1"/>
    <s v="theater/plays"/>
    <n v="118"/>
    <n v="39.81"/>
    <x v="1"/>
    <s v="plays"/>
    <x v="278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6"/>
    <b v="0"/>
    <n v="38"/>
    <b v="1"/>
    <s v="theater/plays"/>
    <n v="120"/>
    <n v="31.5"/>
    <x v="1"/>
    <s v="plays"/>
    <x v="278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7"/>
    <b v="0"/>
    <n v="20"/>
    <b v="1"/>
    <s v="theater/plays"/>
    <n v="103"/>
    <n v="102.5"/>
    <x v="1"/>
    <s v="plays"/>
    <x v="278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8"/>
    <b v="0"/>
    <n v="24"/>
    <b v="1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9"/>
    <b v="0"/>
    <n v="66"/>
    <b v="1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0"/>
    <b v="0"/>
    <n v="28"/>
    <b v="1"/>
    <s v="theater/plays"/>
    <n v="103"/>
    <n v="73.209999999999994"/>
    <x v="1"/>
    <s v="plays"/>
    <x v="279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1"/>
    <b v="0"/>
    <n v="24"/>
    <b v="1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2"/>
    <b v="0"/>
    <n v="73"/>
    <b v="1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3"/>
    <b v="0"/>
    <n v="3"/>
    <b v="1"/>
    <s v="theater/plays"/>
    <n v="150"/>
    <n v="25"/>
    <x v="1"/>
    <s v="plays"/>
    <x v="279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4"/>
    <b v="0"/>
    <n v="20"/>
    <b v="1"/>
    <s v="theater/plays"/>
    <n v="104"/>
    <n v="36.5"/>
    <x v="1"/>
    <s v="plays"/>
    <x v="279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5"/>
    <b v="0"/>
    <n v="21"/>
    <b v="1"/>
    <s v="theater/plays"/>
    <n v="116"/>
    <n v="44"/>
    <x v="1"/>
    <s v="plays"/>
    <x v="279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6"/>
    <b v="0"/>
    <n v="94"/>
    <b v="1"/>
    <s v="theater/plays"/>
    <n v="103"/>
    <n v="87.36"/>
    <x v="1"/>
    <s v="plays"/>
    <x v="279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7"/>
    <b v="0"/>
    <n v="139"/>
    <b v="1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8"/>
    <b v="0"/>
    <n v="130"/>
    <b v="1"/>
    <s v="theater/plays"/>
    <n v="117"/>
    <n v="44.86"/>
    <x v="1"/>
    <s v="plays"/>
    <x v="279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9"/>
    <b v="0"/>
    <n v="31"/>
    <b v="1"/>
    <s v="theater/plays"/>
    <n v="133"/>
    <n v="42.9"/>
    <x v="1"/>
    <s v="plays"/>
    <x v="279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0"/>
    <b v="0"/>
    <n v="13"/>
    <b v="1"/>
    <s v="theater/plays"/>
    <n v="133"/>
    <n v="51.23"/>
    <x v="1"/>
    <s v="plays"/>
    <x v="280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1"/>
    <b v="0"/>
    <n v="90"/>
    <b v="1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2"/>
    <b v="0"/>
    <n v="141"/>
    <b v="1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3"/>
    <b v="0"/>
    <n v="23"/>
    <b v="1"/>
    <s v="theater/plays"/>
    <n v="115"/>
    <n v="50"/>
    <x v="1"/>
    <s v="plays"/>
    <x v="280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4"/>
    <b v="0"/>
    <n v="18"/>
    <b v="1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5"/>
    <b v="0"/>
    <n v="76"/>
    <b v="1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6"/>
    <b v="0"/>
    <n v="93"/>
    <b v="1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7"/>
    <b v="0"/>
    <n v="69"/>
    <b v="1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8"/>
    <b v="0"/>
    <n v="21"/>
    <b v="1"/>
    <s v="theater/plays"/>
    <n v="102"/>
    <n v="121.9"/>
    <x v="1"/>
    <s v="plays"/>
    <x v="280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9"/>
    <b v="0"/>
    <n v="57"/>
    <b v="1"/>
    <s v="theater/plays"/>
    <n v="108"/>
    <n v="47.46"/>
    <x v="1"/>
    <s v="plays"/>
    <x v="280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0"/>
    <b v="0"/>
    <n v="108"/>
    <b v="1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1"/>
    <b v="0"/>
    <n v="83"/>
    <b v="1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2"/>
    <b v="0"/>
    <n v="96"/>
    <b v="1"/>
    <s v="theater/plays"/>
    <n v="128"/>
    <n v="37.21"/>
    <x v="1"/>
    <s v="plays"/>
    <x v="281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3"/>
    <b v="0"/>
    <n v="64"/>
    <b v="1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4"/>
    <b v="0"/>
    <n v="14"/>
    <b v="1"/>
    <s v="theater/plays"/>
    <n v="242"/>
    <n v="43.21"/>
    <x v="1"/>
    <s v="plays"/>
    <x v="281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5"/>
    <b v="0"/>
    <n v="169"/>
    <b v="1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6"/>
    <b v="0"/>
    <n v="33"/>
    <b v="1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7"/>
    <b v="0"/>
    <n v="102"/>
    <b v="1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8"/>
    <b v="0"/>
    <n v="104"/>
    <b v="1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9"/>
    <b v="0"/>
    <n v="20"/>
    <b v="1"/>
    <s v="theater/plays"/>
    <n v="136"/>
    <n v="13.6"/>
    <x v="1"/>
    <s v="plays"/>
    <x v="281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0"/>
    <b v="0"/>
    <n v="35"/>
    <b v="1"/>
    <s v="theater/plays"/>
    <n v="100"/>
    <n v="28.57"/>
    <x v="1"/>
    <s v="plays"/>
    <x v="282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1"/>
    <b v="0"/>
    <n v="94"/>
    <b v="1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2"/>
    <b v="0"/>
    <n v="14"/>
    <b v="1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3"/>
    <b v="0"/>
    <n v="15"/>
    <b v="1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4"/>
    <b v="0"/>
    <n v="51"/>
    <b v="1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5"/>
    <b v="0"/>
    <n v="19"/>
    <b v="1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6"/>
    <b v="0"/>
    <n v="23"/>
    <b v="1"/>
    <s v="theater/plays"/>
    <n v="120"/>
    <n v="104.57"/>
    <x v="1"/>
    <s v="plays"/>
    <x v="28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7"/>
    <b v="0"/>
    <n v="97"/>
    <b v="1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8"/>
    <b v="0"/>
    <n v="76"/>
    <b v="1"/>
    <s v="theater/plays"/>
    <n v="107"/>
    <n v="35.04"/>
    <x v="1"/>
    <s v="plays"/>
    <x v="282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9"/>
    <b v="0"/>
    <n v="11"/>
    <b v="1"/>
    <s v="theater/plays"/>
    <n v="100"/>
    <n v="272.73"/>
    <x v="1"/>
    <s v="plays"/>
    <x v="282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0"/>
    <b v="0"/>
    <n v="52"/>
    <b v="1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1"/>
    <b v="0"/>
    <n v="95"/>
    <b v="1"/>
    <s v="theater/plays"/>
    <n v="115"/>
    <n v="30.19"/>
    <x v="1"/>
    <s v="plays"/>
    <x v="283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2"/>
    <b v="0"/>
    <n v="35"/>
    <b v="1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3"/>
    <b v="0"/>
    <n v="21"/>
    <b v="1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4"/>
    <b v="0"/>
    <n v="93"/>
    <b v="1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5"/>
    <b v="0"/>
    <n v="11"/>
    <b v="1"/>
    <s v="theater/plays"/>
    <n v="108"/>
    <n v="44.09"/>
    <x v="1"/>
    <s v="plays"/>
    <x v="283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6"/>
    <b v="0"/>
    <n v="21"/>
    <b v="1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7"/>
    <b v="0"/>
    <n v="54"/>
    <b v="1"/>
    <s v="theater/plays"/>
    <n v="120"/>
    <n v="44.54"/>
    <x v="1"/>
    <s v="plays"/>
    <x v="283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8"/>
    <b v="0"/>
    <n v="31"/>
    <b v="1"/>
    <s v="theater/plays"/>
    <n v="111"/>
    <n v="125.81"/>
    <x v="1"/>
    <s v="plays"/>
    <x v="283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9"/>
    <b v="0"/>
    <n v="132"/>
    <b v="1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0"/>
    <b v="0"/>
    <n v="1"/>
    <b v="0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1"/>
    <b v="0"/>
    <n v="0"/>
    <b v="0"/>
    <s v="theater/plays"/>
    <n v="0"/>
    <n v="0"/>
    <x v="1"/>
    <s v="plays"/>
    <x v="284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2"/>
    <b v="0"/>
    <n v="0"/>
    <b v="0"/>
    <s v="theater/plays"/>
    <n v="0"/>
    <n v="0"/>
    <x v="1"/>
    <s v="plays"/>
    <x v="284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3"/>
    <b v="0"/>
    <n v="1"/>
    <b v="0"/>
    <s v="theater/plays"/>
    <n v="5"/>
    <n v="30"/>
    <x v="1"/>
    <s v="plays"/>
    <x v="284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4"/>
    <b v="0"/>
    <n v="39"/>
    <b v="0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5"/>
    <b v="0"/>
    <n v="0"/>
    <b v="0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6"/>
    <b v="0"/>
    <n v="0"/>
    <b v="0"/>
    <s v="theater/plays"/>
    <n v="0"/>
    <n v="0"/>
    <x v="1"/>
    <s v="plays"/>
    <x v="284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7"/>
    <b v="0"/>
    <n v="3"/>
    <b v="0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8"/>
    <b v="0"/>
    <n v="1"/>
    <b v="0"/>
    <s v="theater/plays"/>
    <n v="1"/>
    <n v="5"/>
    <x v="1"/>
    <s v="plays"/>
    <x v="284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9"/>
    <b v="0"/>
    <n v="13"/>
    <b v="0"/>
    <s v="theater/plays"/>
    <n v="4"/>
    <n v="23.92"/>
    <x v="1"/>
    <s v="plays"/>
    <x v="284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0"/>
    <b v="0"/>
    <n v="0"/>
    <b v="0"/>
    <s v="theater/plays"/>
    <n v="0"/>
    <n v="0"/>
    <x v="1"/>
    <s v="plays"/>
    <x v="285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1"/>
    <b v="0"/>
    <n v="6"/>
    <b v="0"/>
    <s v="theater/plays"/>
    <n v="2"/>
    <n v="15.83"/>
    <x v="1"/>
    <s v="plays"/>
    <x v="285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2"/>
    <b v="0"/>
    <n v="0"/>
    <b v="0"/>
    <s v="theater/plays"/>
    <n v="0"/>
    <n v="0"/>
    <x v="1"/>
    <s v="plays"/>
    <x v="285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3"/>
    <b v="0"/>
    <n v="14"/>
    <b v="0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4"/>
    <b v="0"/>
    <n v="5"/>
    <b v="0"/>
    <s v="theater/plays"/>
    <n v="50"/>
    <n v="60"/>
    <x v="1"/>
    <s v="plays"/>
    <x v="285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5"/>
    <b v="0"/>
    <n v="6"/>
    <b v="0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6"/>
    <b v="0"/>
    <n v="15"/>
    <b v="0"/>
    <s v="theater/plays"/>
    <n v="20"/>
    <n v="500"/>
    <x v="1"/>
    <s v="plays"/>
    <x v="285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7"/>
    <b v="0"/>
    <n v="0"/>
    <b v="0"/>
    <s v="theater/plays"/>
    <n v="0"/>
    <n v="0"/>
    <x v="1"/>
    <s v="plays"/>
    <x v="285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8"/>
    <b v="0"/>
    <n v="1"/>
    <b v="0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9"/>
    <b v="0"/>
    <n v="9"/>
    <b v="0"/>
    <s v="theater/plays"/>
    <n v="7"/>
    <n v="29.56"/>
    <x v="1"/>
    <s v="plays"/>
    <x v="285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0"/>
    <b v="0"/>
    <n v="3"/>
    <b v="0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1"/>
    <b v="0"/>
    <n v="3"/>
    <b v="0"/>
    <s v="theater/plays"/>
    <n v="0"/>
    <n v="18.329999999999998"/>
    <x v="1"/>
    <s v="plays"/>
    <x v="286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2"/>
    <b v="0"/>
    <n v="1"/>
    <b v="0"/>
    <s v="theater/plays"/>
    <n v="0"/>
    <n v="20"/>
    <x v="1"/>
    <s v="plays"/>
    <x v="286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3"/>
    <b v="0"/>
    <n v="3"/>
    <b v="0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4"/>
    <b v="0"/>
    <n v="0"/>
    <b v="0"/>
    <s v="theater/plays"/>
    <n v="0"/>
    <n v="0"/>
    <x v="1"/>
    <s v="plays"/>
    <x v="286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5"/>
    <b v="0"/>
    <n v="2"/>
    <b v="0"/>
    <s v="theater/plays"/>
    <n v="1"/>
    <n v="22.5"/>
    <x v="1"/>
    <s v="plays"/>
    <x v="286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6"/>
    <b v="0"/>
    <n v="10"/>
    <b v="0"/>
    <s v="theater/plays"/>
    <n v="20"/>
    <n v="50.4"/>
    <x v="1"/>
    <s v="plays"/>
    <x v="286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7"/>
    <b v="0"/>
    <n v="60"/>
    <b v="0"/>
    <s v="theater/plays"/>
    <n v="42"/>
    <n v="105.03"/>
    <x v="1"/>
    <s v="plays"/>
    <x v="286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8"/>
    <b v="0"/>
    <n v="5"/>
    <b v="0"/>
    <s v="theater/plays"/>
    <n v="1"/>
    <n v="35.4"/>
    <x v="1"/>
    <s v="plays"/>
    <x v="286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9"/>
    <b v="0"/>
    <n v="9"/>
    <b v="0"/>
    <s v="theater/plays"/>
    <n v="15"/>
    <n v="83.33"/>
    <x v="1"/>
    <s v="plays"/>
    <x v="286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0"/>
    <b v="0"/>
    <n v="13"/>
    <b v="0"/>
    <s v="theater/plays"/>
    <n v="5"/>
    <n v="35.92"/>
    <x v="1"/>
    <s v="plays"/>
    <x v="287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1"/>
    <b v="0"/>
    <n v="0"/>
    <b v="0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2"/>
    <b v="0"/>
    <n v="8"/>
    <b v="0"/>
    <s v="theater/plays"/>
    <n v="38"/>
    <n v="119.13"/>
    <x v="1"/>
    <s v="plays"/>
    <x v="287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3"/>
    <b v="0"/>
    <n v="3"/>
    <b v="0"/>
    <s v="theater/plays"/>
    <n v="5"/>
    <n v="90.33"/>
    <x v="1"/>
    <s v="plays"/>
    <x v="287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4"/>
    <b v="0"/>
    <n v="3"/>
    <b v="0"/>
    <s v="theater/plays"/>
    <n v="0"/>
    <n v="2.33"/>
    <x v="1"/>
    <s v="plays"/>
    <x v="287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5"/>
    <b v="0"/>
    <n v="0"/>
    <b v="0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6"/>
    <b v="0"/>
    <n v="6"/>
    <b v="0"/>
    <s v="theater/plays"/>
    <n v="11"/>
    <n v="108.33"/>
    <x v="1"/>
    <s v="plays"/>
    <x v="287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7"/>
    <b v="0"/>
    <n v="4"/>
    <b v="0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8"/>
    <b v="0"/>
    <n v="1"/>
    <b v="0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9"/>
    <b v="0"/>
    <n v="29"/>
    <b v="0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0"/>
    <b v="0"/>
    <n v="0"/>
    <b v="0"/>
    <s v="theater/plays"/>
    <n v="0"/>
    <n v="0"/>
    <x v="1"/>
    <s v="plays"/>
    <x v="288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1"/>
    <b v="0"/>
    <n v="4"/>
    <b v="0"/>
    <s v="theater/plays"/>
    <n v="34"/>
    <n v="63"/>
    <x v="1"/>
    <s v="plays"/>
    <x v="288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2"/>
    <b v="0"/>
    <n v="5"/>
    <b v="0"/>
    <s v="theater/plays"/>
    <n v="19"/>
    <n v="381.6"/>
    <x v="1"/>
    <s v="plays"/>
    <x v="288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3"/>
    <b v="0"/>
    <n v="4"/>
    <b v="0"/>
    <s v="theater/plays"/>
    <n v="0"/>
    <n v="46.25"/>
    <x v="1"/>
    <s v="plays"/>
    <x v="288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4"/>
    <b v="0"/>
    <n v="5"/>
    <b v="0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5"/>
    <b v="0"/>
    <n v="1"/>
    <b v="0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6"/>
    <b v="0"/>
    <n v="1"/>
    <b v="0"/>
    <s v="theater/plays"/>
    <n v="0"/>
    <n v="5"/>
    <x v="1"/>
    <s v="plays"/>
    <x v="288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7"/>
    <b v="0"/>
    <n v="0"/>
    <b v="0"/>
    <s v="theater/plays"/>
    <n v="0"/>
    <n v="0"/>
    <x v="1"/>
    <s v="plays"/>
    <x v="288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8"/>
    <b v="0"/>
    <n v="14"/>
    <b v="0"/>
    <s v="theater/plays"/>
    <n v="38"/>
    <n v="81.569999999999993"/>
    <x v="1"/>
    <s v="plays"/>
    <x v="288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9"/>
    <b v="0"/>
    <n v="3"/>
    <b v="0"/>
    <s v="theater/plays"/>
    <n v="1"/>
    <n v="7"/>
    <x v="1"/>
    <s v="plays"/>
    <x v="288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0"/>
    <b v="0"/>
    <n v="10"/>
    <b v="0"/>
    <s v="theater/plays"/>
    <n v="3"/>
    <n v="27.3"/>
    <x v="1"/>
    <s v="plays"/>
    <x v="289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1"/>
    <b v="0"/>
    <n v="17"/>
    <b v="0"/>
    <s v="theater/plays"/>
    <n v="9"/>
    <n v="29.41"/>
    <x v="1"/>
    <s v="plays"/>
    <x v="289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2"/>
    <b v="0"/>
    <n v="2"/>
    <b v="0"/>
    <s v="theater/plays"/>
    <n v="1"/>
    <n v="12.5"/>
    <x v="1"/>
    <s v="plays"/>
    <x v="289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3"/>
    <b v="0"/>
    <n v="0"/>
    <b v="0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4"/>
    <b v="0"/>
    <n v="4"/>
    <b v="0"/>
    <s v="theater/plays"/>
    <n v="5"/>
    <n v="5.75"/>
    <x v="1"/>
    <s v="plays"/>
    <x v="289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5"/>
    <b v="0"/>
    <n v="12"/>
    <b v="0"/>
    <s v="theater/plays"/>
    <n v="21"/>
    <n v="52.08"/>
    <x v="1"/>
    <s v="plays"/>
    <x v="289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6"/>
    <b v="0"/>
    <n v="3"/>
    <b v="0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7"/>
    <b v="0"/>
    <n v="12"/>
    <b v="0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8"/>
    <b v="0"/>
    <n v="0"/>
    <b v="0"/>
    <s v="theater/plays"/>
    <n v="0"/>
    <n v="0"/>
    <x v="1"/>
    <s v="plays"/>
    <x v="289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9"/>
    <b v="0"/>
    <n v="7"/>
    <b v="0"/>
    <s v="theater/plays"/>
    <n v="62"/>
    <n v="486.43"/>
    <x v="1"/>
    <s v="plays"/>
    <x v="289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0"/>
    <b v="0"/>
    <n v="2"/>
    <b v="0"/>
    <s v="theater/plays"/>
    <n v="1"/>
    <n v="3"/>
    <x v="1"/>
    <s v="plays"/>
    <x v="290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1"/>
    <b v="0"/>
    <n v="1"/>
    <b v="0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2"/>
    <b v="0"/>
    <n v="4"/>
    <b v="0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3"/>
    <b v="0"/>
    <n v="4"/>
    <b v="0"/>
    <s v="theater/plays"/>
    <n v="5"/>
    <n v="18.75"/>
    <x v="1"/>
    <s v="plays"/>
    <x v="290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4"/>
    <b v="0"/>
    <n v="17"/>
    <b v="0"/>
    <s v="theater/plays"/>
    <n v="18"/>
    <n v="36.590000000000003"/>
    <x v="1"/>
    <s v="plays"/>
    <x v="290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5"/>
    <b v="0"/>
    <n v="7"/>
    <b v="0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6"/>
    <b v="0"/>
    <n v="2"/>
    <b v="0"/>
    <s v="theater/plays"/>
    <n v="0"/>
    <n v="1"/>
    <x v="1"/>
    <s v="plays"/>
    <x v="290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7"/>
    <b v="0"/>
    <n v="5"/>
    <b v="0"/>
    <s v="theater/plays"/>
    <n v="3"/>
    <n v="52.8"/>
    <x v="1"/>
    <s v="plays"/>
    <x v="290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8"/>
    <b v="0"/>
    <n v="1"/>
    <b v="0"/>
    <s v="theater/plays"/>
    <n v="0"/>
    <n v="20"/>
    <x v="1"/>
    <s v="plays"/>
    <x v="290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9"/>
    <b v="0"/>
    <n v="1"/>
    <b v="0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0"/>
    <b v="0"/>
    <n v="14"/>
    <b v="0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1"/>
    <b v="0"/>
    <n v="26"/>
    <b v="0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2"/>
    <b v="0"/>
    <n v="2"/>
    <b v="0"/>
    <s v="theater/plays"/>
    <n v="0"/>
    <n v="1"/>
    <x v="1"/>
    <s v="plays"/>
    <x v="291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3"/>
    <b v="0"/>
    <n v="1"/>
    <b v="0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4"/>
    <b v="0"/>
    <n v="3"/>
    <b v="0"/>
    <s v="theater/plays"/>
    <n v="61"/>
    <n v="203.67"/>
    <x v="1"/>
    <s v="plays"/>
    <x v="291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5"/>
    <b v="0"/>
    <n v="7"/>
    <b v="0"/>
    <s v="theater/plays"/>
    <n v="8"/>
    <n v="20.71"/>
    <x v="1"/>
    <s v="plays"/>
    <x v="291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6"/>
    <b v="0"/>
    <n v="9"/>
    <b v="0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7"/>
    <b v="0"/>
    <n v="20"/>
    <b v="0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8"/>
    <b v="0"/>
    <n v="6"/>
    <b v="0"/>
    <s v="theater/plays"/>
    <n v="9"/>
    <n v="8.5"/>
    <x v="1"/>
    <s v="plays"/>
    <x v="291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9"/>
    <b v="0"/>
    <n v="13"/>
    <b v="0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0"/>
    <b v="0"/>
    <n v="3"/>
    <b v="1"/>
    <s v="theater/musical"/>
    <n v="129"/>
    <n v="43"/>
    <x v="1"/>
    <s v="musical"/>
    <x v="29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1"/>
    <b v="0"/>
    <n v="6"/>
    <b v="1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2"/>
    <b v="0"/>
    <n v="10"/>
    <b v="1"/>
    <s v="theater/musical"/>
    <n v="100"/>
    <n v="30"/>
    <x v="1"/>
    <s v="musical"/>
    <x v="292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3"/>
    <b v="0"/>
    <n v="147"/>
    <b v="1"/>
    <s v="theater/musical"/>
    <n v="103"/>
    <n v="175.51"/>
    <x v="1"/>
    <s v="musical"/>
    <x v="292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4"/>
    <b v="0"/>
    <n v="199"/>
    <b v="1"/>
    <s v="theater/musical"/>
    <n v="102"/>
    <n v="231.66"/>
    <x v="1"/>
    <s v="musical"/>
    <x v="292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5"/>
    <b v="0"/>
    <n v="50"/>
    <b v="1"/>
    <s v="theater/musical"/>
    <n v="125"/>
    <n v="75"/>
    <x v="1"/>
    <s v="musical"/>
    <x v="292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6"/>
    <b v="0"/>
    <n v="21"/>
    <b v="1"/>
    <s v="theater/musical"/>
    <n v="131"/>
    <n v="112.14"/>
    <x v="1"/>
    <s v="musical"/>
    <x v="292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7"/>
    <b v="0"/>
    <n v="24"/>
    <b v="1"/>
    <s v="theater/musical"/>
    <n v="100"/>
    <n v="41.67"/>
    <x v="1"/>
    <s v="musical"/>
    <x v="292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8"/>
    <b v="0"/>
    <n v="32"/>
    <b v="1"/>
    <s v="theater/musical"/>
    <n v="102"/>
    <n v="255.17"/>
    <x v="1"/>
    <s v="musical"/>
    <x v="292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9"/>
    <b v="0"/>
    <n v="62"/>
    <b v="1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0"/>
    <b v="0"/>
    <n v="9"/>
    <b v="1"/>
    <s v="theater/musical"/>
    <n v="106"/>
    <n v="88.33"/>
    <x v="1"/>
    <s v="musical"/>
    <x v="293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1"/>
    <b v="0"/>
    <n v="38"/>
    <b v="1"/>
    <s v="theater/musical"/>
    <n v="105"/>
    <n v="85.74"/>
    <x v="1"/>
    <s v="musical"/>
    <x v="293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2"/>
    <b v="0"/>
    <n v="54"/>
    <b v="1"/>
    <s v="theater/musical"/>
    <n v="103"/>
    <n v="47.57"/>
    <x v="1"/>
    <s v="musical"/>
    <x v="293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3"/>
    <b v="0"/>
    <n v="37"/>
    <b v="1"/>
    <s v="theater/musical"/>
    <n v="108"/>
    <n v="72.97"/>
    <x v="1"/>
    <s v="musical"/>
    <x v="293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4"/>
    <b v="0"/>
    <n v="39"/>
    <b v="1"/>
    <s v="theater/musical"/>
    <n v="101"/>
    <n v="90.54"/>
    <x v="1"/>
    <s v="musical"/>
    <x v="293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5"/>
    <b v="0"/>
    <n v="34"/>
    <b v="1"/>
    <s v="theater/musical"/>
    <n v="128"/>
    <n v="37.65"/>
    <x v="1"/>
    <s v="musical"/>
    <x v="293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6"/>
    <b v="0"/>
    <n v="55"/>
    <b v="1"/>
    <s v="theater/musical"/>
    <n v="133"/>
    <n v="36.36"/>
    <x v="1"/>
    <s v="musical"/>
    <x v="29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7"/>
    <b v="0"/>
    <n v="32"/>
    <b v="1"/>
    <s v="theater/musical"/>
    <n v="101"/>
    <n v="126.72"/>
    <x v="1"/>
    <s v="musical"/>
    <x v="293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8"/>
    <b v="0"/>
    <n v="25"/>
    <b v="1"/>
    <s v="theater/musical"/>
    <n v="103"/>
    <n v="329.2"/>
    <x v="1"/>
    <s v="musical"/>
    <x v="293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9"/>
    <b v="0"/>
    <n v="33"/>
    <b v="1"/>
    <s v="theater/musical"/>
    <n v="107"/>
    <n v="81.239999999999995"/>
    <x v="1"/>
    <s v="musical"/>
    <x v="293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0"/>
    <b v="0"/>
    <n v="1"/>
    <b v="0"/>
    <s v="theater/spaces"/>
    <n v="0"/>
    <n v="1"/>
    <x v="1"/>
    <s v="spaces"/>
    <x v="294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1"/>
    <b v="0"/>
    <n v="202"/>
    <b v="0"/>
    <s v="theater/spaces"/>
    <n v="20"/>
    <n v="202.23"/>
    <x v="1"/>
    <s v="spaces"/>
    <x v="294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2"/>
    <b v="0"/>
    <n v="0"/>
    <b v="0"/>
    <s v="theater/spaces"/>
    <n v="0"/>
    <n v="0"/>
    <x v="1"/>
    <s v="spaces"/>
    <x v="294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3"/>
    <b v="0"/>
    <n v="1"/>
    <b v="0"/>
    <s v="theater/spaces"/>
    <n v="1"/>
    <n v="100"/>
    <x v="1"/>
    <s v="spaces"/>
    <x v="294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4"/>
    <b v="0"/>
    <n v="0"/>
    <b v="0"/>
    <s v="theater/spaces"/>
    <n v="0"/>
    <n v="0"/>
    <x v="1"/>
    <s v="spaces"/>
    <x v="294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5"/>
    <b v="0"/>
    <n v="2"/>
    <b v="0"/>
    <s v="theater/spaces"/>
    <n v="0"/>
    <n v="1"/>
    <x v="1"/>
    <s v="spaces"/>
    <x v="294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6"/>
    <b v="0"/>
    <n v="13"/>
    <b v="0"/>
    <s v="theater/spaces"/>
    <n v="4"/>
    <n v="82.46"/>
    <x v="1"/>
    <s v="spaces"/>
    <x v="294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7"/>
    <b v="0"/>
    <n v="9"/>
    <b v="0"/>
    <s v="theater/spaces"/>
    <n v="0"/>
    <n v="2.67"/>
    <x v="1"/>
    <s v="spaces"/>
    <x v="294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8"/>
    <b v="0"/>
    <n v="2"/>
    <b v="0"/>
    <s v="theater/spaces"/>
    <n v="3"/>
    <n v="12.5"/>
    <x v="1"/>
    <s v="spaces"/>
    <x v="294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9"/>
    <b v="0"/>
    <n v="0"/>
    <b v="0"/>
    <s v="theater/spaces"/>
    <n v="0"/>
    <n v="0"/>
    <x v="1"/>
    <s v="spaces"/>
    <x v="294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0"/>
    <b v="0"/>
    <n v="58"/>
    <b v="0"/>
    <s v="theater/spaces"/>
    <n v="2"/>
    <n v="18.899999999999999"/>
    <x v="1"/>
    <s v="spaces"/>
    <x v="295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1"/>
    <b v="0"/>
    <n v="8"/>
    <b v="0"/>
    <s v="theater/spaces"/>
    <n v="8"/>
    <n v="200.63"/>
    <x v="1"/>
    <s v="spaces"/>
    <x v="295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2"/>
    <b v="0"/>
    <n v="3"/>
    <b v="0"/>
    <s v="theater/spaces"/>
    <n v="0"/>
    <n v="201.67"/>
    <x v="1"/>
    <s v="spaces"/>
    <x v="2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3"/>
    <b v="0"/>
    <n v="0"/>
    <b v="0"/>
    <s v="theater/spaces"/>
    <n v="0"/>
    <n v="0"/>
    <x v="1"/>
    <s v="spaces"/>
    <x v="295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4"/>
    <b v="0"/>
    <n v="11"/>
    <b v="0"/>
    <s v="theater/spaces"/>
    <n v="60"/>
    <n v="65"/>
    <x v="1"/>
    <s v="spaces"/>
    <x v="295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5"/>
    <b v="0"/>
    <n v="20"/>
    <b v="0"/>
    <s v="theater/spaces"/>
    <n v="17"/>
    <n v="66.099999999999994"/>
    <x v="1"/>
    <s v="spaces"/>
    <x v="295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6"/>
    <b v="0"/>
    <n v="3"/>
    <b v="0"/>
    <s v="theater/spaces"/>
    <n v="2"/>
    <n v="93.33"/>
    <x v="1"/>
    <s v="spaces"/>
    <x v="295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7"/>
    <b v="0"/>
    <n v="0"/>
    <b v="0"/>
    <s v="theater/spaces"/>
    <n v="0"/>
    <n v="0"/>
    <x v="1"/>
    <s v="spaces"/>
    <x v="29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8"/>
    <b v="0"/>
    <n v="0"/>
    <b v="0"/>
    <s v="theater/spaces"/>
    <n v="0"/>
    <n v="0"/>
    <x v="1"/>
    <s v="spaces"/>
    <x v="295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9"/>
    <b v="0"/>
    <n v="0"/>
    <b v="0"/>
    <s v="theater/spaces"/>
    <n v="0"/>
    <n v="0"/>
    <x v="1"/>
    <s v="spaces"/>
    <x v="295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0"/>
    <b v="0"/>
    <n v="108"/>
    <b v="1"/>
    <s v="theater/plays"/>
    <n v="110"/>
    <n v="50.75"/>
    <x v="1"/>
    <s v="plays"/>
    <x v="296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1"/>
    <b v="0"/>
    <n v="20"/>
    <b v="1"/>
    <s v="theater/plays"/>
    <n v="122"/>
    <n v="60.9"/>
    <x v="1"/>
    <s v="plays"/>
    <x v="296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2"/>
    <b v="0"/>
    <n v="98"/>
    <b v="1"/>
    <s v="theater/plays"/>
    <n v="107"/>
    <n v="109.03"/>
    <x v="1"/>
    <s v="plays"/>
    <x v="296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3"/>
    <b v="0"/>
    <n v="196"/>
    <b v="1"/>
    <s v="theater/plays"/>
    <n v="101"/>
    <n v="25.69"/>
    <x v="1"/>
    <s v="plays"/>
    <x v="296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4"/>
    <b v="0"/>
    <n v="39"/>
    <b v="1"/>
    <s v="theater/plays"/>
    <n v="109"/>
    <n v="41.92"/>
    <x v="1"/>
    <s v="plays"/>
    <x v="296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5"/>
    <b v="0"/>
    <n v="128"/>
    <b v="1"/>
    <s v="theater/plays"/>
    <n v="114"/>
    <n v="88.77"/>
    <x v="1"/>
    <s v="plays"/>
    <x v="296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6"/>
    <b v="0"/>
    <n v="71"/>
    <b v="1"/>
    <s v="theater/plays"/>
    <n v="114"/>
    <n v="80.23"/>
    <x v="1"/>
    <s v="plays"/>
    <x v="296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7"/>
    <b v="0"/>
    <n v="47"/>
    <b v="1"/>
    <s v="theater/plays"/>
    <n v="106"/>
    <n v="78.94"/>
    <x v="1"/>
    <s v="plays"/>
    <x v="296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8"/>
    <b v="0"/>
    <n v="17"/>
    <b v="1"/>
    <s v="theater/plays"/>
    <n v="163"/>
    <n v="95.59"/>
    <x v="1"/>
    <s v="plays"/>
    <x v="296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9"/>
    <b v="0"/>
    <n v="91"/>
    <b v="1"/>
    <s v="theater/plays"/>
    <n v="106"/>
    <n v="69.89"/>
    <x v="1"/>
    <s v="plays"/>
    <x v="296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0"/>
    <b v="0"/>
    <n v="43"/>
    <b v="1"/>
    <s v="theater/plays"/>
    <n v="100"/>
    <n v="74.53"/>
    <x v="1"/>
    <s v="plays"/>
    <x v="297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1"/>
    <b v="0"/>
    <n v="17"/>
    <b v="1"/>
    <s v="theater/plays"/>
    <n v="105"/>
    <n v="123.94"/>
    <x v="1"/>
    <s v="plays"/>
    <x v="297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2"/>
    <b v="0"/>
    <n v="33"/>
    <b v="1"/>
    <s v="theater/plays"/>
    <n v="175"/>
    <n v="264.85000000000002"/>
    <x v="1"/>
    <s v="plays"/>
    <x v="297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3"/>
    <b v="0"/>
    <n v="87"/>
    <b v="1"/>
    <s v="theater/plays"/>
    <n v="102"/>
    <n v="58.62"/>
    <x v="1"/>
    <s v="plays"/>
    <x v="297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4"/>
    <b v="0"/>
    <n v="113"/>
    <b v="1"/>
    <s v="theater/plays"/>
    <n v="100"/>
    <n v="70.88"/>
    <x v="1"/>
    <s v="plays"/>
    <x v="297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5"/>
    <b v="0"/>
    <n v="14"/>
    <b v="1"/>
    <s v="theater/plays"/>
    <n v="171"/>
    <n v="8.57"/>
    <x v="1"/>
    <s v="plays"/>
    <x v="297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6"/>
    <b v="0"/>
    <n v="30"/>
    <b v="1"/>
    <s v="theater/plays"/>
    <n v="114"/>
    <n v="113.57"/>
    <x v="1"/>
    <s v="plays"/>
    <x v="297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7"/>
    <b v="0"/>
    <n v="16"/>
    <b v="1"/>
    <s v="theater/plays"/>
    <n v="129"/>
    <n v="60.69"/>
    <x v="1"/>
    <s v="plays"/>
    <x v="297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8"/>
    <b v="0"/>
    <n v="46"/>
    <b v="1"/>
    <s v="theater/plays"/>
    <n v="101"/>
    <n v="110.22"/>
    <x v="1"/>
    <s v="plays"/>
    <x v="297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9"/>
    <b v="0"/>
    <n v="24"/>
    <b v="1"/>
    <s v="theater/plays"/>
    <n v="109"/>
    <n v="136.46"/>
    <x v="1"/>
    <s v="plays"/>
    <x v="297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0"/>
    <b v="1"/>
    <n v="97"/>
    <b v="1"/>
    <s v="theater/spaces"/>
    <n v="129"/>
    <n v="53.16"/>
    <x v="1"/>
    <s v="spaces"/>
    <x v="298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1"/>
    <b v="1"/>
    <n v="59"/>
    <b v="1"/>
    <s v="theater/spaces"/>
    <n v="102"/>
    <n v="86.49"/>
    <x v="1"/>
    <s v="spaces"/>
    <x v="298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2"/>
    <b v="1"/>
    <n v="1095"/>
    <b v="1"/>
    <s v="theater/spaces"/>
    <n v="147"/>
    <n v="155.24"/>
    <x v="1"/>
    <s v="spaces"/>
    <x v="298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3"/>
    <b v="1"/>
    <n v="218"/>
    <b v="1"/>
    <s v="theater/spaces"/>
    <n v="100"/>
    <n v="115.08"/>
    <x v="1"/>
    <s v="spaces"/>
    <x v="298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4"/>
    <b v="0"/>
    <n v="111"/>
    <b v="1"/>
    <s v="theater/spaces"/>
    <n v="122"/>
    <n v="109.59"/>
    <x v="1"/>
    <s v="spaces"/>
    <x v="298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5"/>
    <b v="0"/>
    <n v="56"/>
    <b v="1"/>
    <s v="theater/spaces"/>
    <n v="106"/>
    <n v="45.21"/>
    <x v="1"/>
    <s v="spaces"/>
    <x v="298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6"/>
    <b v="0"/>
    <n v="265"/>
    <b v="1"/>
    <s v="theater/spaces"/>
    <n v="110"/>
    <n v="104.15"/>
    <x v="1"/>
    <s v="spaces"/>
    <x v="298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7"/>
    <b v="0"/>
    <n v="28"/>
    <b v="1"/>
    <s v="theater/spaces"/>
    <n v="100"/>
    <n v="35.71"/>
    <x v="1"/>
    <s v="spaces"/>
    <x v="298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8"/>
    <b v="0"/>
    <n v="364"/>
    <b v="1"/>
    <s v="theater/spaces"/>
    <n v="177"/>
    <n v="97"/>
    <x v="1"/>
    <s v="spaces"/>
    <x v="298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9"/>
    <b v="0"/>
    <n v="27"/>
    <b v="1"/>
    <s v="theater/spaces"/>
    <n v="100"/>
    <n v="370.37"/>
    <x v="1"/>
    <s v="spaces"/>
    <x v="298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0"/>
    <b v="0"/>
    <n v="93"/>
    <b v="1"/>
    <s v="theater/spaces"/>
    <n v="103"/>
    <n v="94.41"/>
    <x v="1"/>
    <s v="spaces"/>
    <x v="299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1"/>
    <b v="0"/>
    <n v="64"/>
    <b v="1"/>
    <s v="theater/spaces"/>
    <n v="105"/>
    <n v="48.98"/>
    <x v="1"/>
    <s v="spaces"/>
    <x v="299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2"/>
    <b v="0"/>
    <n v="22"/>
    <b v="1"/>
    <s v="theater/spaces"/>
    <n v="100"/>
    <n v="45.59"/>
    <x v="1"/>
    <s v="spaces"/>
    <x v="299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3"/>
    <b v="0"/>
    <n v="59"/>
    <b v="1"/>
    <s v="theater/spaces"/>
    <n v="458"/>
    <n v="23.28"/>
    <x v="1"/>
    <s v="spaces"/>
    <x v="299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4"/>
    <b v="0"/>
    <n v="249"/>
    <b v="1"/>
    <s v="theater/spaces"/>
    <n v="105"/>
    <n v="63.23"/>
    <x v="1"/>
    <s v="spaces"/>
    <x v="299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5"/>
    <b v="0"/>
    <n v="392"/>
    <b v="1"/>
    <s v="theater/spaces"/>
    <n v="172"/>
    <n v="153.52000000000001"/>
    <x v="1"/>
    <s v="spaces"/>
    <x v="299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6"/>
    <b v="0"/>
    <n v="115"/>
    <b v="1"/>
    <s v="theater/spaces"/>
    <n v="104"/>
    <n v="90.2"/>
    <x v="1"/>
    <s v="spaces"/>
    <x v="299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7"/>
    <b v="0"/>
    <n v="433"/>
    <b v="1"/>
    <s v="theater/spaces"/>
    <n v="103"/>
    <n v="118.97"/>
    <x v="1"/>
    <s v="spaces"/>
    <x v="299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8"/>
    <b v="0"/>
    <n v="20"/>
    <b v="1"/>
    <s v="theater/spaces"/>
    <n v="119"/>
    <n v="80.25"/>
    <x v="1"/>
    <s v="spaces"/>
    <x v="299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9"/>
    <b v="0"/>
    <n v="8"/>
    <b v="1"/>
    <s v="theater/spaces"/>
    <n v="100"/>
    <n v="62.5"/>
    <x v="1"/>
    <s v="spaces"/>
    <x v="299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0"/>
    <b v="0"/>
    <n v="175"/>
    <b v="1"/>
    <s v="theater/spaces"/>
    <n v="319"/>
    <n v="131.38"/>
    <x v="1"/>
    <s v="spaces"/>
    <x v="300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1"/>
    <b v="0"/>
    <n v="104"/>
    <b v="1"/>
    <s v="theater/spaces"/>
    <n v="109"/>
    <n v="73.03"/>
    <x v="1"/>
    <s v="spaces"/>
    <x v="300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2"/>
    <b v="0"/>
    <n v="17"/>
    <b v="1"/>
    <s v="theater/spaces"/>
    <n v="101"/>
    <n v="178.53"/>
    <x v="1"/>
    <s v="spaces"/>
    <x v="300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3"/>
    <b v="0"/>
    <n v="277"/>
    <b v="1"/>
    <s v="theater/spaces"/>
    <n v="113"/>
    <n v="162.91"/>
    <x v="1"/>
    <s v="spaces"/>
    <x v="300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4"/>
    <b v="0"/>
    <n v="118"/>
    <b v="1"/>
    <s v="theater/spaces"/>
    <n v="120"/>
    <n v="108.24"/>
    <x v="1"/>
    <s v="spaces"/>
    <x v="300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5"/>
    <b v="0"/>
    <n v="97"/>
    <b v="1"/>
    <s v="theater/spaces"/>
    <n v="108"/>
    <n v="88.87"/>
    <x v="1"/>
    <s v="spaces"/>
    <x v="300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6"/>
    <b v="0"/>
    <n v="20"/>
    <b v="1"/>
    <s v="theater/spaces"/>
    <n v="180"/>
    <n v="54"/>
    <x v="1"/>
    <s v="spaces"/>
    <x v="300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7"/>
    <b v="0"/>
    <n v="26"/>
    <b v="1"/>
    <s v="theater/spaces"/>
    <n v="101"/>
    <n v="116.73"/>
    <x v="1"/>
    <s v="spaces"/>
    <x v="300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8"/>
    <b v="0"/>
    <n v="128"/>
    <b v="1"/>
    <s v="theater/spaces"/>
    <n v="120"/>
    <n v="233.9"/>
    <x v="1"/>
    <s v="spaces"/>
    <x v="300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9"/>
    <b v="0"/>
    <n v="15"/>
    <b v="1"/>
    <s v="theater/spaces"/>
    <n v="158"/>
    <n v="158"/>
    <x v="1"/>
    <s v="spaces"/>
    <x v="300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0"/>
    <b v="0"/>
    <n v="25"/>
    <b v="1"/>
    <s v="theater/spaces"/>
    <n v="124"/>
    <n v="14.84"/>
    <x v="1"/>
    <s v="spaces"/>
    <x v="301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1"/>
    <b v="0"/>
    <n v="55"/>
    <b v="1"/>
    <s v="theater/spaces"/>
    <n v="117"/>
    <n v="85.18"/>
    <x v="1"/>
    <s v="spaces"/>
    <x v="301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2"/>
    <b v="0"/>
    <n v="107"/>
    <b v="1"/>
    <s v="theater/spaces"/>
    <n v="157"/>
    <n v="146.69"/>
    <x v="1"/>
    <s v="spaces"/>
    <x v="301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3"/>
    <b v="0"/>
    <n v="557"/>
    <b v="1"/>
    <s v="theater/spaces"/>
    <n v="113"/>
    <n v="50.76"/>
    <x v="1"/>
    <s v="spaces"/>
    <x v="301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4"/>
    <b v="0"/>
    <n v="40"/>
    <b v="1"/>
    <s v="theater/spaces"/>
    <n v="103"/>
    <n v="87.7"/>
    <x v="1"/>
    <s v="spaces"/>
    <x v="301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5"/>
    <b v="0"/>
    <n v="36"/>
    <b v="1"/>
    <s v="theater/spaces"/>
    <n v="103"/>
    <n v="242.28"/>
    <x v="1"/>
    <s v="spaces"/>
    <x v="301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6"/>
    <b v="0"/>
    <n v="159"/>
    <b v="1"/>
    <s v="theater/spaces"/>
    <n v="106"/>
    <n v="146.44999999999999"/>
    <x v="1"/>
    <s v="spaces"/>
    <x v="301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7"/>
    <b v="0"/>
    <n v="41"/>
    <b v="1"/>
    <s v="theater/spaces"/>
    <n v="101"/>
    <n v="103.17"/>
    <x v="1"/>
    <s v="spaces"/>
    <x v="301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8"/>
    <b v="0"/>
    <n v="226"/>
    <b v="1"/>
    <s v="theater/spaces"/>
    <n v="121"/>
    <n v="80.459999999999994"/>
    <x v="1"/>
    <s v="spaces"/>
    <x v="301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9"/>
    <b v="0"/>
    <n v="30"/>
    <b v="1"/>
    <s v="theater/spaces"/>
    <n v="101"/>
    <n v="234.67"/>
    <x v="1"/>
    <s v="spaces"/>
    <x v="301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0"/>
    <b v="0"/>
    <n v="103"/>
    <b v="1"/>
    <s v="theater/spaces"/>
    <n v="116"/>
    <n v="50.69"/>
    <x v="1"/>
    <s v="spaces"/>
    <x v="302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1"/>
    <b v="0"/>
    <n v="62"/>
    <b v="1"/>
    <s v="theater/spaces"/>
    <n v="101"/>
    <n v="162.71"/>
    <x v="1"/>
    <s v="spaces"/>
    <x v="302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2"/>
    <b v="0"/>
    <n v="6"/>
    <b v="1"/>
    <s v="theater/spaces"/>
    <n v="103"/>
    <n v="120.17"/>
    <x v="1"/>
    <s v="spaces"/>
    <x v="302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3"/>
    <b v="0"/>
    <n v="182"/>
    <b v="1"/>
    <s v="theater/spaces"/>
    <n v="246"/>
    <n v="67.7"/>
    <x v="1"/>
    <s v="spaces"/>
    <x v="302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4"/>
    <b v="0"/>
    <n v="145"/>
    <b v="1"/>
    <s v="theater/spaces"/>
    <n v="302"/>
    <n v="52.1"/>
    <x v="1"/>
    <s v="spaces"/>
    <x v="302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5"/>
    <b v="0"/>
    <n v="25"/>
    <b v="1"/>
    <s v="theater/spaces"/>
    <n v="143"/>
    <n v="51.6"/>
    <x v="1"/>
    <s v="spaces"/>
    <x v="302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6"/>
    <b v="0"/>
    <n v="320"/>
    <b v="1"/>
    <s v="theater/spaces"/>
    <n v="131"/>
    <n v="164.3"/>
    <x v="1"/>
    <s v="spaces"/>
    <x v="302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7"/>
    <b v="0"/>
    <n v="99"/>
    <b v="1"/>
    <s v="theater/spaces"/>
    <n v="168"/>
    <n v="84.86"/>
    <x v="1"/>
    <s v="spaces"/>
    <x v="302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8"/>
    <b v="0"/>
    <n v="348"/>
    <b v="1"/>
    <s v="theater/spaces"/>
    <n v="110"/>
    <n v="94.55"/>
    <x v="1"/>
    <s v="spaces"/>
    <x v="302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9"/>
    <b v="0"/>
    <n v="41"/>
    <b v="1"/>
    <s v="theater/spaces"/>
    <n v="107"/>
    <n v="45.54"/>
    <x v="1"/>
    <s v="spaces"/>
    <x v="302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0"/>
    <b v="0"/>
    <n v="29"/>
    <b v="1"/>
    <s v="theater/spaces"/>
    <n v="100"/>
    <n v="51.72"/>
    <x v="1"/>
    <s v="spaces"/>
    <x v="303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1"/>
    <b v="0"/>
    <n v="25"/>
    <b v="1"/>
    <s v="theater/spaces"/>
    <n v="127"/>
    <n v="50.88"/>
    <x v="1"/>
    <s v="spaces"/>
    <x v="303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2"/>
    <b v="0"/>
    <n v="23"/>
    <b v="1"/>
    <s v="theater/spaces"/>
    <n v="147"/>
    <n v="191.13"/>
    <x v="1"/>
    <s v="spaces"/>
    <x v="303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3"/>
    <b v="0"/>
    <n v="1260"/>
    <b v="1"/>
    <s v="theater/spaces"/>
    <n v="113"/>
    <n v="89.31"/>
    <x v="1"/>
    <s v="spaces"/>
    <x v="303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4"/>
    <b v="0"/>
    <n v="307"/>
    <b v="1"/>
    <s v="theater/spaces"/>
    <n v="109"/>
    <n v="88.59"/>
    <x v="1"/>
    <s v="spaces"/>
    <x v="303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5"/>
    <b v="0"/>
    <n v="329"/>
    <b v="1"/>
    <s v="theater/spaces"/>
    <n v="127"/>
    <n v="96.3"/>
    <x v="1"/>
    <s v="spaces"/>
    <x v="303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6"/>
    <b v="0"/>
    <n v="32"/>
    <b v="1"/>
    <s v="theater/spaces"/>
    <n v="213"/>
    <n v="33.31"/>
    <x v="1"/>
    <s v="spaces"/>
    <x v="303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7"/>
    <b v="0"/>
    <n v="27"/>
    <b v="1"/>
    <s v="theater/spaces"/>
    <n v="101"/>
    <n v="37.22"/>
    <x v="1"/>
    <s v="spaces"/>
    <x v="303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8"/>
    <b v="0"/>
    <n v="236"/>
    <b v="1"/>
    <s v="theater/spaces"/>
    <n v="109"/>
    <n v="92.13"/>
    <x v="1"/>
    <s v="spaces"/>
    <x v="303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9"/>
    <b v="0"/>
    <n v="42"/>
    <b v="1"/>
    <s v="theater/spaces"/>
    <n v="108"/>
    <n v="76.790000000000006"/>
    <x v="1"/>
    <s v="spaces"/>
    <x v="303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0"/>
    <b v="0"/>
    <n v="95"/>
    <b v="1"/>
    <s v="theater/spaces"/>
    <n v="110"/>
    <n v="96.53"/>
    <x v="1"/>
    <s v="spaces"/>
    <x v="304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1"/>
    <b v="0"/>
    <n v="37"/>
    <b v="1"/>
    <s v="theater/spaces"/>
    <n v="128"/>
    <n v="51.89"/>
    <x v="1"/>
    <s v="spaces"/>
    <x v="304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2"/>
    <b v="0"/>
    <n v="128"/>
    <b v="1"/>
    <s v="theater/spaces"/>
    <n v="110"/>
    <n v="128.91"/>
    <x v="1"/>
    <s v="spaces"/>
    <x v="304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3"/>
    <b v="0"/>
    <n v="156"/>
    <b v="1"/>
    <s v="theater/spaces"/>
    <n v="109"/>
    <n v="84.11"/>
    <x v="1"/>
    <s v="spaces"/>
    <x v="304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4"/>
    <b v="0"/>
    <n v="64"/>
    <b v="1"/>
    <s v="theater/spaces"/>
    <n v="133"/>
    <n v="82.94"/>
    <x v="1"/>
    <s v="spaces"/>
    <x v="304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5"/>
    <b v="0"/>
    <n v="58"/>
    <b v="1"/>
    <s v="theater/spaces"/>
    <n v="191"/>
    <n v="259.95"/>
    <x v="1"/>
    <s v="spaces"/>
    <x v="304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6"/>
    <b v="0"/>
    <n v="20"/>
    <b v="1"/>
    <s v="theater/spaces"/>
    <n v="149"/>
    <n v="37.25"/>
    <x v="1"/>
    <s v="spaces"/>
    <x v="304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7"/>
    <b v="0"/>
    <n v="47"/>
    <b v="1"/>
    <s v="theater/spaces"/>
    <n v="166"/>
    <n v="177.02"/>
    <x v="1"/>
    <s v="spaces"/>
    <x v="304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8"/>
    <b v="0"/>
    <n v="54"/>
    <b v="1"/>
    <s v="theater/spaces"/>
    <n v="107"/>
    <n v="74.069999999999993"/>
    <x v="1"/>
    <s v="spaces"/>
    <x v="304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9"/>
    <b v="0"/>
    <n v="9"/>
    <b v="1"/>
    <s v="theater/spaces"/>
    <n v="106"/>
    <n v="70.67"/>
    <x v="1"/>
    <s v="spaces"/>
    <x v="304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0"/>
    <b v="1"/>
    <n v="35"/>
    <b v="0"/>
    <s v="theater/spaces"/>
    <n v="24"/>
    <n v="23.63"/>
    <x v="1"/>
    <s v="spaces"/>
    <x v="305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1"/>
    <b v="0"/>
    <n v="2"/>
    <b v="0"/>
    <s v="theater/spaces"/>
    <n v="0"/>
    <n v="37.5"/>
    <x v="1"/>
    <s v="spaces"/>
    <x v="305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2"/>
    <b v="0"/>
    <n v="3"/>
    <b v="0"/>
    <s v="theater/spaces"/>
    <n v="0"/>
    <n v="13.33"/>
    <x v="1"/>
    <s v="spaces"/>
    <x v="305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3"/>
    <b v="0"/>
    <n v="0"/>
    <b v="0"/>
    <s v="theater/spaces"/>
    <n v="0"/>
    <n v="0"/>
    <x v="1"/>
    <s v="spaces"/>
    <x v="305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4"/>
    <b v="0"/>
    <n v="1"/>
    <b v="0"/>
    <s v="theater/spaces"/>
    <n v="0"/>
    <n v="1"/>
    <x v="1"/>
    <s v="spaces"/>
    <x v="305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5"/>
    <b v="0"/>
    <n v="0"/>
    <b v="0"/>
    <s v="theater/spaces"/>
    <n v="0"/>
    <n v="0"/>
    <x v="1"/>
    <s v="spaces"/>
    <x v="305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6"/>
    <b v="0"/>
    <n v="0"/>
    <b v="0"/>
    <s v="theater/spaces"/>
    <n v="0"/>
    <n v="0"/>
    <x v="1"/>
    <s v="spaces"/>
    <x v="305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7"/>
    <b v="0"/>
    <n v="3"/>
    <b v="0"/>
    <s v="theater/spaces"/>
    <n v="0"/>
    <n v="1"/>
    <x v="1"/>
    <s v="spaces"/>
    <x v="305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8"/>
    <b v="0"/>
    <n v="11"/>
    <b v="0"/>
    <s v="theater/spaces"/>
    <n v="3"/>
    <n v="41"/>
    <x v="1"/>
    <s v="spaces"/>
    <x v="305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9"/>
    <b v="0"/>
    <n v="6"/>
    <b v="0"/>
    <s v="theater/spaces"/>
    <n v="0"/>
    <n v="55.83"/>
    <x v="1"/>
    <s v="spaces"/>
    <x v="305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0"/>
    <b v="0"/>
    <n v="0"/>
    <b v="0"/>
    <s v="theater/spaces"/>
    <n v="0"/>
    <n v="0"/>
    <x v="1"/>
    <s v="spaces"/>
    <x v="306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1"/>
    <b v="0"/>
    <n v="67"/>
    <b v="0"/>
    <s v="theater/spaces"/>
    <n v="67"/>
    <n v="99.76"/>
    <x v="1"/>
    <s v="spaces"/>
    <x v="306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2"/>
    <b v="0"/>
    <n v="23"/>
    <b v="0"/>
    <s v="theater/spaces"/>
    <n v="20"/>
    <n v="25.52"/>
    <x v="1"/>
    <s v="spaces"/>
    <x v="306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3"/>
    <b v="0"/>
    <n v="72"/>
    <b v="0"/>
    <s v="theater/spaces"/>
    <n v="11"/>
    <n v="117.65"/>
    <x v="1"/>
    <s v="spaces"/>
    <x v="306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4"/>
    <b v="0"/>
    <n v="2"/>
    <b v="0"/>
    <s v="theater/spaces"/>
    <n v="0"/>
    <n v="5"/>
    <x v="1"/>
    <s v="spaces"/>
    <x v="306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5"/>
    <b v="0"/>
    <n v="15"/>
    <b v="0"/>
    <s v="theater/spaces"/>
    <n v="12"/>
    <n v="2796.67"/>
    <x v="1"/>
    <s v="spaces"/>
    <x v="306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6"/>
    <b v="0"/>
    <n v="1"/>
    <b v="0"/>
    <s v="theater/spaces"/>
    <n v="3"/>
    <n v="200"/>
    <x v="1"/>
    <s v="spaces"/>
    <x v="306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7"/>
    <b v="0"/>
    <n v="2"/>
    <b v="0"/>
    <s v="theater/spaces"/>
    <n v="0"/>
    <n v="87.5"/>
    <x v="1"/>
    <s v="spaces"/>
    <x v="306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8"/>
    <b v="0"/>
    <n v="7"/>
    <b v="0"/>
    <s v="theater/spaces"/>
    <n v="14"/>
    <n v="20.14"/>
    <x v="1"/>
    <s v="spaces"/>
    <x v="306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9"/>
    <b v="0"/>
    <n v="16"/>
    <b v="0"/>
    <s v="theater/spaces"/>
    <n v="3"/>
    <n v="20.88"/>
    <x v="1"/>
    <s v="spaces"/>
    <x v="306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0"/>
    <b v="0"/>
    <n v="117"/>
    <b v="0"/>
    <s v="theater/spaces"/>
    <n v="60"/>
    <n v="61.31"/>
    <x v="1"/>
    <s v="spaces"/>
    <x v="307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1"/>
    <b v="0"/>
    <n v="2"/>
    <b v="0"/>
    <s v="theater/spaces"/>
    <n v="0"/>
    <n v="1"/>
    <x v="1"/>
    <s v="spaces"/>
    <x v="307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2"/>
    <b v="0"/>
    <n v="7"/>
    <b v="0"/>
    <s v="theater/spaces"/>
    <n v="0"/>
    <n v="92.14"/>
    <x v="1"/>
    <s v="spaces"/>
    <x v="307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3"/>
    <b v="0"/>
    <n v="3"/>
    <b v="0"/>
    <s v="theater/spaces"/>
    <n v="0"/>
    <n v="7.33"/>
    <x v="1"/>
    <s v="spaces"/>
    <x v="307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4"/>
    <b v="0"/>
    <n v="20"/>
    <b v="0"/>
    <s v="theater/spaces"/>
    <n v="9"/>
    <n v="64.8"/>
    <x v="1"/>
    <s v="spaces"/>
    <x v="307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5"/>
    <b v="0"/>
    <n v="50"/>
    <b v="0"/>
    <s v="theater/spaces"/>
    <n v="15"/>
    <n v="30.12"/>
    <x v="1"/>
    <s v="spaces"/>
    <x v="307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6"/>
    <b v="0"/>
    <n v="2"/>
    <b v="0"/>
    <s v="theater/spaces"/>
    <n v="0"/>
    <n v="52.5"/>
    <x v="1"/>
    <s v="spaces"/>
    <x v="307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7"/>
    <b v="0"/>
    <n v="3"/>
    <b v="0"/>
    <s v="theater/spaces"/>
    <n v="0"/>
    <n v="23.67"/>
    <x v="1"/>
    <s v="spaces"/>
    <x v="307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8"/>
    <b v="0"/>
    <n v="27"/>
    <b v="0"/>
    <s v="theater/spaces"/>
    <n v="1"/>
    <n v="415.78"/>
    <x v="1"/>
    <s v="spaces"/>
    <x v="307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9"/>
    <b v="0"/>
    <n v="7"/>
    <b v="0"/>
    <s v="theater/spaces"/>
    <n v="0"/>
    <n v="53.71"/>
    <x v="1"/>
    <s v="spaces"/>
    <x v="307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0"/>
    <b v="0"/>
    <n v="5"/>
    <b v="0"/>
    <s v="theater/spaces"/>
    <n v="0"/>
    <n v="420.6"/>
    <x v="1"/>
    <s v="spaces"/>
    <x v="308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1"/>
    <b v="0"/>
    <n v="0"/>
    <b v="0"/>
    <s v="theater/spaces"/>
    <n v="0"/>
    <n v="0"/>
    <x v="1"/>
    <s v="spaces"/>
    <x v="308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2"/>
    <b v="0"/>
    <n v="3"/>
    <b v="0"/>
    <s v="theater/spaces"/>
    <n v="0"/>
    <n v="18.670000000000002"/>
    <x v="1"/>
    <s v="spaces"/>
    <x v="308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3"/>
    <b v="0"/>
    <n v="6"/>
    <b v="0"/>
    <s v="theater/spaces"/>
    <n v="12"/>
    <n v="78.33"/>
    <x v="1"/>
    <s v="spaces"/>
    <x v="308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4"/>
    <b v="0"/>
    <n v="9"/>
    <b v="0"/>
    <s v="theater/spaces"/>
    <n v="2"/>
    <n v="67.78"/>
    <x v="1"/>
    <s v="spaces"/>
    <x v="308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5"/>
    <b v="0"/>
    <n v="3"/>
    <b v="0"/>
    <s v="theater/spaces"/>
    <n v="0"/>
    <n v="16.670000000000002"/>
    <x v="1"/>
    <s v="spaces"/>
    <x v="308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6"/>
    <b v="0"/>
    <n v="2"/>
    <b v="0"/>
    <s v="theater/spaces"/>
    <n v="1"/>
    <n v="62.5"/>
    <x v="1"/>
    <s v="spaces"/>
    <x v="308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7"/>
    <b v="0"/>
    <n v="3"/>
    <b v="0"/>
    <s v="theater/spaces"/>
    <n v="0"/>
    <n v="42"/>
    <x v="1"/>
    <s v="spaces"/>
    <x v="308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8"/>
    <b v="0"/>
    <n v="45"/>
    <b v="0"/>
    <s v="theater/spaces"/>
    <n v="23"/>
    <n v="130.09"/>
    <x v="1"/>
    <s v="spaces"/>
    <x v="308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9"/>
    <b v="0"/>
    <n v="9"/>
    <b v="0"/>
    <s v="theater/spaces"/>
    <n v="5"/>
    <n v="1270.22"/>
    <x v="1"/>
    <s v="spaces"/>
    <x v="308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0"/>
    <b v="0"/>
    <n v="9"/>
    <b v="0"/>
    <s v="theater/spaces"/>
    <n v="16"/>
    <n v="88.44"/>
    <x v="1"/>
    <s v="spaces"/>
    <x v="309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1"/>
    <b v="0"/>
    <n v="21"/>
    <b v="0"/>
    <s v="theater/spaces"/>
    <n v="1"/>
    <n v="56.34"/>
    <x v="1"/>
    <s v="spaces"/>
    <x v="309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2"/>
    <b v="0"/>
    <n v="17"/>
    <b v="0"/>
    <s v="theater/spaces"/>
    <n v="23"/>
    <n v="53.53"/>
    <x v="1"/>
    <s v="spaces"/>
    <x v="309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3"/>
    <b v="0"/>
    <n v="1"/>
    <b v="0"/>
    <s v="theater/spaces"/>
    <n v="0"/>
    <n v="25"/>
    <x v="1"/>
    <s v="spaces"/>
    <x v="309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4"/>
    <b v="0"/>
    <n v="1"/>
    <b v="0"/>
    <s v="theater/spaces"/>
    <n v="0"/>
    <n v="50"/>
    <x v="1"/>
    <s v="spaces"/>
    <x v="309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5"/>
    <b v="0"/>
    <n v="14"/>
    <b v="0"/>
    <s v="theater/spaces"/>
    <n v="4"/>
    <n v="56.79"/>
    <x v="1"/>
    <s v="spaces"/>
    <x v="309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6"/>
    <b v="0"/>
    <n v="42"/>
    <b v="0"/>
    <s v="theater/spaces"/>
    <n v="17"/>
    <n v="40.83"/>
    <x v="1"/>
    <s v="spaces"/>
    <x v="309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7"/>
    <b v="0"/>
    <n v="27"/>
    <b v="0"/>
    <s v="theater/spaces"/>
    <n v="4"/>
    <n v="65.11"/>
    <x v="1"/>
    <s v="spaces"/>
    <x v="309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8"/>
    <b v="0"/>
    <n v="5"/>
    <b v="0"/>
    <s v="theater/spaces"/>
    <n v="14"/>
    <n v="55.6"/>
    <x v="1"/>
    <s v="spaces"/>
    <x v="309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9"/>
    <b v="0"/>
    <n v="13"/>
    <b v="0"/>
    <s v="theater/spaces"/>
    <n v="15"/>
    <n v="140.54"/>
    <x v="1"/>
    <s v="spaces"/>
    <x v="309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0"/>
    <b v="0"/>
    <n v="12"/>
    <b v="0"/>
    <s v="theater/spaces"/>
    <n v="12"/>
    <n v="25"/>
    <x v="1"/>
    <s v="spaces"/>
    <x v="310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1"/>
    <b v="0"/>
    <n v="90"/>
    <b v="0"/>
    <s v="theater/spaces"/>
    <n v="39"/>
    <n v="69.53"/>
    <x v="1"/>
    <s v="spaces"/>
    <x v="310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2"/>
    <b v="0"/>
    <n v="2"/>
    <b v="0"/>
    <s v="theater/spaces"/>
    <n v="0"/>
    <n v="5.5"/>
    <x v="1"/>
    <s v="spaces"/>
    <x v="310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3"/>
    <b v="0"/>
    <n v="5"/>
    <b v="0"/>
    <s v="theater/spaces"/>
    <n v="30"/>
    <n v="237"/>
    <x v="1"/>
    <s v="spaces"/>
    <x v="310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4"/>
    <b v="0"/>
    <n v="31"/>
    <b v="0"/>
    <s v="theater/spaces"/>
    <n v="42"/>
    <n v="79.87"/>
    <x v="1"/>
    <s v="spaces"/>
    <x v="310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5"/>
    <b v="0"/>
    <n v="4"/>
    <b v="0"/>
    <s v="theater/spaces"/>
    <n v="4"/>
    <n v="10.25"/>
    <x v="1"/>
    <s v="spaces"/>
    <x v="310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6"/>
    <b v="0"/>
    <n v="29"/>
    <b v="0"/>
    <s v="theater/spaces"/>
    <n v="20"/>
    <n v="272.58999999999997"/>
    <x v="1"/>
    <s v="spaces"/>
    <x v="310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7"/>
    <b v="0"/>
    <n v="2"/>
    <b v="0"/>
    <s v="theater/spaces"/>
    <n v="0"/>
    <n v="13"/>
    <x v="1"/>
    <s v="spaces"/>
    <x v="310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8"/>
    <b v="0"/>
    <n v="114"/>
    <b v="0"/>
    <s v="theater/spaces"/>
    <n v="25"/>
    <n v="58.18"/>
    <x v="1"/>
    <s v="spaces"/>
    <x v="310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9"/>
    <b v="0"/>
    <n v="1"/>
    <b v="0"/>
    <s v="theater/spaces"/>
    <n v="0"/>
    <n v="10"/>
    <x v="1"/>
    <s v="spaces"/>
    <x v="310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0"/>
    <b v="0"/>
    <n v="76"/>
    <b v="0"/>
    <s v="theater/spaces"/>
    <n v="27"/>
    <n v="70.11"/>
    <x v="1"/>
    <s v="spaces"/>
    <x v="311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1"/>
    <b v="0"/>
    <n v="9"/>
    <b v="0"/>
    <s v="theater/spaces"/>
    <n v="5"/>
    <n v="57.89"/>
    <x v="1"/>
    <s v="spaces"/>
    <x v="311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2"/>
    <b v="0"/>
    <n v="37"/>
    <b v="0"/>
    <s v="theater/spaces"/>
    <n v="4"/>
    <n v="125.27"/>
    <x v="1"/>
    <s v="spaces"/>
    <x v="311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3"/>
    <b v="0"/>
    <n v="0"/>
    <b v="0"/>
    <s v="theater/spaces"/>
    <n v="0"/>
    <n v="0"/>
    <x v="1"/>
    <s v="spaces"/>
    <x v="311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4"/>
    <b v="0"/>
    <n v="1"/>
    <b v="0"/>
    <s v="theater/spaces"/>
    <n v="3"/>
    <n v="300"/>
    <x v="1"/>
    <s v="spaces"/>
    <x v="311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5"/>
    <b v="0"/>
    <n v="10"/>
    <b v="0"/>
    <s v="theater/spaces"/>
    <n v="57"/>
    <n v="43"/>
    <x v="1"/>
    <s v="spaces"/>
    <x v="311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6"/>
    <b v="0"/>
    <n v="1"/>
    <b v="0"/>
    <s v="theater/spaces"/>
    <n v="0"/>
    <n v="1"/>
    <x v="1"/>
    <s v="spaces"/>
    <x v="311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7"/>
    <b v="0"/>
    <n v="2"/>
    <b v="0"/>
    <s v="theater/spaces"/>
    <n v="0"/>
    <n v="775"/>
    <x v="1"/>
    <s v="spaces"/>
    <x v="311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8"/>
    <b v="0"/>
    <n v="1"/>
    <b v="0"/>
    <s v="theater/spaces"/>
    <n v="0"/>
    <n v="5"/>
    <x v="1"/>
    <s v="spaces"/>
    <x v="311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9"/>
    <b v="0"/>
    <n v="10"/>
    <b v="0"/>
    <s v="theater/spaces"/>
    <n v="0"/>
    <n v="12.8"/>
    <x v="1"/>
    <s v="spaces"/>
    <x v="311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0"/>
    <b v="0"/>
    <n v="1"/>
    <b v="0"/>
    <s v="theater/spaces"/>
    <n v="1"/>
    <n v="10"/>
    <x v="1"/>
    <s v="spaces"/>
    <x v="3120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1"/>
    <b v="0"/>
    <n v="2"/>
    <b v="0"/>
    <s v="theater/spaces"/>
    <n v="58"/>
    <n v="58"/>
    <x v="1"/>
    <s v="spaces"/>
    <x v="312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2"/>
    <b v="0"/>
    <n v="348"/>
    <b v="0"/>
    <s v="theater/spaces"/>
    <n v="68"/>
    <n v="244.8"/>
    <x v="1"/>
    <s v="spaces"/>
    <x v="312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3"/>
    <b v="0"/>
    <n v="4"/>
    <b v="0"/>
    <s v="theater/spaces"/>
    <n v="0"/>
    <n v="6.5"/>
    <x v="1"/>
    <s v="spaces"/>
    <x v="3123"/>
    <d v="2015-02-02T18:43:21"/>
    <x v="3"/>
  </r>
  <r>
    <n v="3125"/>
    <s v="N/A (Canceled)"/>
    <s v="N/A"/>
    <n v="1500000"/>
    <n v="0"/>
    <x v="1"/>
    <s v="US"/>
    <s v="USD"/>
    <n v="1452142672"/>
    <x v="3124"/>
    <b v="0"/>
    <n v="0"/>
    <b v="0"/>
    <s v="theater/spaces"/>
    <n v="0"/>
    <n v="0"/>
    <x v="1"/>
    <s v="spaces"/>
    <x v="312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5"/>
    <b v="0"/>
    <n v="17"/>
    <b v="0"/>
    <s v="theater/spaces"/>
    <n v="4"/>
    <n v="61.18"/>
    <x v="1"/>
    <s v="spaces"/>
    <x v="312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6"/>
    <b v="0"/>
    <n v="0"/>
    <b v="0"/>
    <s v="theater/spaces"/>
    <n v="0"/>
    <n v="0"/>
    <x v="1"/>
    <s v="spaces"/>
    <x v="312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7"/>
    <b v="0"/>
    <n v="117"/>
    <b v="0"/>
    <s v="theater/plays"/>
    <n v="109"/>
    <n v="139.24"/>
    <x v="1"/>
    <s v="plays"/>
    <x v="3127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8"/>
    <b v="0"/>
    <n v="1"/>
    <b v="0"/>
    <s v="theater/plays"/>
    <n v="1"/>
    <n v="10"/>
    <x v="1"/>
    <s v="plays"/>
    <x v="3128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9"/>
    <b v="0"/>
    <n v="4"/>
    <b v="0"/>
    <s v="theater/plays"/>
    <n v="4"/>
    <n v="93.75"/>
    <x v="1"/>
    <s v="plays"/>
    <x v="3129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0"/>
    <b v="0"/>
    <n v="12"/>
    <b v="0"/>
    <s v="theater/plays"/>
    <n v="16"/>
    <n v="53.75"/>
    <x v="1"/>
    <s v="plays"/>
    <x v="3130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1"/>
    <b v="0"/>
    <n v="1"/>
    <b v="0"/>
    <s v="theater/plays"/>
    <n v="0"/>
    <n v="10"/>
    <x v="1"/>
    <s v="plays"/>
    <x v="3131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2"/>
    <b v="0"/>
    <n v="16"/>
    <b v="0"/>
    <s v="theater/plays"/>
    <n v="108"/>
    <n v="33.75"/>
    <x v="1"/>
    <s v="plays"/>
    <x v="3132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3"/>
    <b v="0"/>
    <n v="12"/>
    <b v="0"/>
    <s v="theater/plays"/>
    <n v="23"/>
    <n v="18.75"/>
    <x v="1"/>
    <s v="plays"/>
    <x v="3133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4"/>
    <b v="0"/>
    <n v="7"/>
    <b v="0"/>
    <s v="theater/plays"/>
    <n v="21"/>
    <n v="23.14"/>
    <x v="1"/>
    <s v="plays"/>
    <x v="3134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5"/>
    <b v="0"/>
    <n v="22"/>
    <b v="0"/>
    <s v="theater/plays"/>
    <n v="128"/>
    <n v="29.05"/>
    <x v="1"/>
    <s v="plays"/>
    <x v="3135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6"/>
    <b v="0"/>
    <n v="1"/>
    <b v="0"/>
    <s v="theater/plays"/>
    <n v="3"/>
    <n v="50"/>
    <x v="1"/>
    <s v="plays"/>
    <x v="3136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7"/>
    <b v="0"/>
    <n v="0"/>
    <b v="0"/>
    <s v="theater/plays"/>
    <n v="0"/>
    <n v="0"/>
    <x v="1"/>
    <s v="plays"/>
    <x v="313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8"/>
    <b v="0"/>
    <n v="6"/>
    <b v="0"/>
    <s v="theater/plays"/>
    <n v="5"/>
    <n v="450"/>
    <x v="1"/>
    <s v="plays"/>
    <x v="313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9"/>
    <b v="0"/>
    <n v="4"/>
    <b v="0"/>
    <s v="theater/plays"/>
    <n v="1"/>
    <n v="24"/>
    <x v="1"/>
    <s v="plays"/>
    <x v="313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0"/>
    <b v="0"/>
    <n v="8"/>
    <b v="0"/>
    <s v="theater/plays"/>
    <n v="52"/>
    <n v="32.25"/>
    <x v="1"/>
    <s v="plays"/>
    <x v="314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1"/>
    <b v="0"/>
    <n v="3"/>
    <b v="0"/>
    <s v="theater/plays"/>
    <n v="2"/>
    <n v="15"/>
    <x v="1"/>
    <s v="plays"/>
    <x v="314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2"/>
    <b v="0"/>
    <n v="0"/>
    <b v="0"/>
    <s v="theater/plays"/>
    <n v="0"/>
    <n v="0"/>
    <x v="1"/>
    <s v="plays"/>
    <x v="314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3"/>
    <b v="0"/>
    <n v="30"/>
    <b v="0"/>
    <s v="theater/plays"/>
    <n v="75"/>
    <n v="251.33"/>
    <x v="1"/>
    <s v="plays"/>
    <x v="314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4"/>
    <b v="0"/>
    <n v="0"/>
    <b v="0"/>
    <s v="theater/plays"/>
    <n v="0"/>
    <n v="0"/>
    <x v="1"/>
    <s v="plays"/>
    <x v="314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5"/>
    <b v="0"/>
    <n v="12"/>
    <b v="0"/>
    <s v="theater/plays"/>
    <n v="11"/>
    <n v="437.5"/>
    <x v="1"/>
    <s v="plays"/>
    <x v="314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6"/>
    <b v="1"/>
    <n v="213"/>
    <b v="1"/>
    <s v="theater/plays"/>
    <n v="118"/>
    <n v="110.35"/>
    <x v="1"/>
    <s v="plays"/>
    <x v="3146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7"/>
    <b v="1"/>
    <n v="57"/>
    <b v="1"/>
    <s v="theater/plays"/>
    <n v="131"/>
    <n v="41.42"/>
    <x v="1"/>
    <s v="plays"/>
    <x v="3147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8"/>
    <b v="1"/>
    <n v="25"/>
    <b v="1"/>
    <s v="theater/plays"/>
    <n v="104"/>
    <n v="52"/>
    <x v="1"/>
    <s v="plays"/>
    <x v="314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9"/>
    <b v="1"/>
    <n v="104"/>
    <b v="1"/>
    <s v="theater/plays"/>
    <n v="101"/>
    <n v="33.99"/>
    <x v="1"/>
    <s v="plays"/>
    <x v="3149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0"/>
    <b v="1"/>
    <n v="34"/>
    <b v="1"/>
    <s v="theater/plays"/>
    <n v="100"/>
    <n v="103.35"/>
    <x v="1"/>
    <s v="plays"/>
    <x v="3150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1"/>
    <b v="1"/>
    <n v="67"/>
    <b v="1"/>
    <s v="theater/plays"/>
    <n v="106"/>
    <n v="34.79"/>
    <x v="1"/>
    <s v="plays"/>
    <x v="3151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2"/>
    <b v="1"/>
    <n v="241"/>
    <b v="1"/>
    <s v="theater/plays"/>
    <n v="336"/>
    <n v="41.77"/>
    <x v="1"/>
    <s v="plays"/>
    <x v="3152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3"/>
    <b v="1"/>
    <n v="123"/>
    <b v="1"/>
    <s v="theater/plays"/>
    <n v="113"/>
    <n v="64.27"/>
    <x v="1"/>
    <s v="plays"/>
    <x v="315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4"/>
    <b v="1"/>
    <n v="302"/>
    <b v="1"/>
    <s v="theater/plays"/>
    <n v="189"/>
    <n v="31.21"/>
    <x v="1"/>
    <s v="plays"/>
    <x v="315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5"/>
    <b v="1"/>
    <n v="89"/>
    <b v="1"/>
    <s v="theater/plays"/>
    <n v="102"/>
    <n v="62.92"/>
    <x v="1"/>
    <s v="plays"/>
    <x v="3155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6"/>
    <b v="1"/>
    <n v="41"/>
    <b v="1"/>
    <s v="theater/plays"/>
    <n v="101"/>
    <n v="98.54"/>
    <x v="1"/>
    <s v="plays"/>
    <x v="3156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7"/>
    <b v="1"/>
    <n v="69"/>
    <b v="1"/>
    <s v="theater/plays"/>
    <n v="114"/>
    <n v="82.61"/>
    <x v="1"/>
    <s v="plays"/>
    <x v="3157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8"/>
    <b v="1"/>
    <n v="52"/>
    <b v="1"/>
    <s v="theater/plays"/>
    <n v="133"/>
    <n v="38.5"/>
    <x v="1"/>
    <s v="plays"/>
    <x v="3158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9"/>
    <b v="1"/>
    <n v="57"/>
    <b v="1"/>
    <s v="theater/plays"/>
    <n v="102"/>
    <n v="80.16"/>
    <x v="1"/>
    <s v="plays"/>
    <x v="3159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0"/>
    <b v="1"/>
    <n v="74"/>
    <b v="1"/>
    <s v="theater/plays"/>
    <n v="105"/>
    <n v="28.41"/>
    <x v="1"/>
    <s v="plays"/>
    <x v="3160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1"/>
    <b v="1"/>
    <n v="63"/>
    <b v="1"/>
    <s v="theater/plays"/>
    <n v="127"/>
    <n v="80.73"/>
    <x v="1"/>
    <s v="plays"/>
    <x v="316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2"/>
    <b v="1"/>
    <n v="72"/>
    <b v="1"/>
    <s v="theater/plays"/>
    <n v="111"/>
    <n v="200.69"/>
    <x v="1"/>
    <s v="plays"/>
    <x v="3162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3"/>
    <b v="1"/>
    <n v="71"/>
    <b v="1"/>
    <s v="theater/plays"/>
    <n v="107"/>
    <n v="37.590000000000003"/>
    <x v="1"/>
    <s v="plays"/>
    <x v="3163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4"/>
    <b v="1"/>
    <n v="21"/>
    <b v="1"/>
    <s v="theater/plays"/>
    <n v="163"/>
    <n v="58.1"/>
    <x v="1"/>
    <s v="plays"/>
    <x v="3164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5"/>
    <b v="1"/>
    <n v="930"/>
    <b v="1"/>
    <s v="theater/plays"/>
    <n v="160"/>
    <n v="60.3"/>
    <x v="1"/>
    <s v="plays"/>
    <x v="3165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6"/>
    <b v="1"/>
    <n v="55"/>
    <b v="1"/>
    <s v="theater/plays"/>
    <n v="116"/>
    <n v="63.36"/>
    <x v="1"/>
    <s v="plays"/>
    <x v="3166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7"/>
    <b v="1"/>
    <n v="61"/>
    <b v="1"/>
    <s v="theater/plays"/>
    <n v="124"/>
    <n v="50.9"/>
    <x v="1"/>
    <s v="plays"/>
    <x v="316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8"/>
    <b v="1"/>
    <n v="82"/>
    <b v="1"/>
    <s v="theater/plays"/>
    <n v="103"/>
    <n v="100.5"/>
    <x v="1"/>
    <s v="plays"/>
    <x v="316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9"/>
    <b v="1"/>
    <n v="71"/>
    <b v="1"/>
    <s v="theater/plays"/>
    <n v="112"/>
    <n v="31.62"/>
    <x v="1"/>
    <s v="plays"/>
    <x v="3169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0"/>
    <b v="1"/>
    <n v="117"/>
    <b v="1"/>
    <s v="theater/plays"/>
    <n v="109"/>
    <n v="65.099999999999994"/>
    <x v="1"/>
    <s v="plays"/>
    <x v="3170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1"/>
    <b v="1"/>
    <n v="29"/>
    <b v="1"/>
    <s v="theater/plays"/>
    <n v="115"/>
    <n v="79.31"/>
    <x v="1"/>
    <s v="plays"/>
    <x v="317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2"/>
    <b v="1"/>
    <n v="74"/>
    <b v="1"/>
    <s v="theater/plays"/>
    <n v="103"/>
    <n v="139.19"/>
    <x v="1"/>
    <s v="plays"/>
    <x v="317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3"/>
    <b v="1"/>
    <n v="23"/>
    <b v="1"/>
    <s v="theater/plays"/>
    <n v="101"/>
    <n v="131.91"/>
    <x v="1"/>
    <s v="plays"/>
    <x v="317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4"/>
    <b v="1"/>
    <n v="60"/>
    <b v="1"/>
    <s v="theater/plays"/>
    <n v="110"/>
    <n v="91.3"/>
    <x v="1"/>
    <s v="plays"/>
    <x v="3174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5"/>
    <b v="1"/>
    <n v="55"/>
    <b v="1"/>
    <s v="theater/plays"/>
    <n v="115"/>
    <n v="39.67"/>
    <x v="1"/>
    <s v="plays"/>
    <x v="3175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6"/>
    <b v="1"/>
    <n v="51"/>
    <b v="1"/>
    <s v="theater/plays"/>
    <n v="117"/>
    <n v="57.55"/>
    <x v="1"/>
    <s v="plays"/>
    <x v="317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7"/>
    <b v="1"/>
    <n v="78"/>
    <b v="1"/>
    <s v="theater/plays"/>
    <n v="172"/>
    <n v="33.03"/>
    <x v="1"/>
    <s v="plays"/>
    <x v="317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8"/>
    <b v="1"/>
    <n v="62"/>
    <b v="1"/>
    <s v="theater/plays"/>
    <n v="114"/>
    <n v="77.34"/>
    <x v="1"/>
    <s v="plays"/>
    <x v="3178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9"/>
    <b v="1"/>
    <n v="45"/>
    <b v="1"/>
    <s v="theater/plays"/>
    <n v="120"/>
    <n v="31.93"/>
    <x v="1"/>
    <s v="plays"/>
    <x v="317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0"/>
    <b v="1"/>
    <n v="15"/>
    <b v="1"/>
    <s v="theater/plays"/>
    <n v="109"/>
    <n v="36.33"/>
    <x v="1"/>
    <s v="plays"/>
    <x v="318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1"/>
    <b v="1"/>
    <n v="151"/>
    <b v="1"/>
    <s v="theater/plays"/>
    <n v="101"/>
    <n v="46.77"/>
    <x v="1"/>
    <s v="plays"/>
    <x v="318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2"/>
    <b v="1"/>
    <n v="68"/>
    <b v="1"/>
    <s v="theater/plays"/>
    <n v="109"/>
    <n v="40.07"/>
    <x v="1"/>
    <s v="plays"/>
    <x v="3182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3"/>
    <b v="1"/>
    <n v="46"/>
    <b v="1"/>
    <s v="theater/plays"/>
    <n v="107"/>
    <n v="100.22"/>
    <x v="1"/>
    <s v="plays"/>
    <x v="318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4"/>
    <b v="1"/>
    <n v="24"/>
    <b v="1"/>
    <s v="theater/plays"/>
    <n v="100"/>
    <n v="41.67"/>
    <x v="1"/>
    <s v="plays"/>
    <x v="318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5"/>
    <b v="1"/>
    <n v="70"/>
    <b v="1"/>
    <s v="theater/plays"/>
    <n v="102"/>
    <n v="46.71"/>
    <x v="1"/>
    <s v="plays"/>
    <x v="3185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6"/>
    <b v="1"/>
    <n v="244"/>
    <b v="1"/>
    <s v="theater/plays"/>
    <n v="116"/>
    <n v="71.489999999999995"/>
    <x v="1"/>
    <s v="plays"/>
    <x v="3186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7"/>
    <b v="0"/>
    <n v="9"/>
    <b v="0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8"/>
    <b v="0"/>
    <n v="19"/>
    <b v="0"/>
    <s v="theater/musical"/>
    <n v="12"/>
    <n v="356.84"/>
    <x v="1"/>
    <s v="musical"/>
    <x v="3188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9"/>
    <b v="0"/>
    <n v="0"/>
    <b v="0"/>
    <s v="theater/musical"/>
    <n v="0"/>
    <n v="0"/>
    <x v="1"/>
    <s v="musical"/>
    <x v="3189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0"/>
    <b v="0"/>
    <n v="4"/>
    <b v="0"/>
    <s v="theater/musical"/>
    <n v="4"/>
    <n v="37.75"/>
    <x v="1"/>
    <s v="musical"/>
    <x v="3190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1"/>
    <b v="0"/>
    <n v="8"/>
    <b v="0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2"/>
    <b v="0"/>
    <n v="24"/>
    <b v="0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3"/>
    <b v="0"/>
    <n v="0"/>
    <b v="0"/>
    <s v="theater/musical"/>
    <n v="0"/>
    <n v="0"/>
    <x v="1"/>
    <s v="musical"/>
    <x v="3193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4"/>
    <b v="0"/>
    <n v="39"/>
    <b v="0"/>
    <s v="theater/musical"/>
    <n v="59"/>
    <n v="53.08"/>
    <x v="1"/>
    <s v="musical"/>
    <x v="3194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5"/>
    <b v="0"/>
    <n v="6"/>
    <b v="0"/>
    <s v="theater/musical"/>
    <n v="0"/>
    <n v="300"/>
    <x v="1"/>
    <s v="musical"/>
    <x v="319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6"/>
    <b v="0"/>
    <n v="4"/>
    <b v="0"/>
    <s v="theater/musical"/>
    <n v="11"/>
    <n v="286.25"/>
    <x v="1"/>
    <s v="musical"/>
    <x v="3196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7"/>
    <b v="0"/>
    <n v="3"/>
    <b v="0"/>
    <s v="theater/musical"/>
    <n v="0"/>
    <n v="36.67"/>
    <x v="1"/>
    <s v="musical"/>
    <x v="319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8"/>
    <b v="0"/>
    <n v="53"/>
    <b v="0"/>
    <s v="theater/musical"/>
    <n v="52"/>
    <n v="49.21"/>
    <x v="1"/>
    <s v="musical"/>
    <x v="319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9"/>
    <b v="0"/>
    <n v="1"/>
    <b v="0"/>
    <s v="theater/musical"/>
    <n v="0"/>
    <n v="1"/>
    <x v="1"/>
    <s v="musical"/>
    <x v="3199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0"/>
    <b v="0"/>
    <n v="2"/>
    <b v="0"/>
    <s v="theater/musical"/>
    <n v="1"/>
    <n v="12.5"/>
    <x v="1"/>
    <s v="musical"/>
    <x v="3200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1"/>
    <b v="0"/>
    <n v="25"/>
    <b v="0"/>
    <s v="theater/musical"/>
    <n v="55"/>
    <n v="109.04"/>
    <x v="1"/>
    <s v="musical"/>
    <x v="3201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2"/>
    <b v="0"/>
    <n v="6"/>
    <b v="0"/>
    <s v="theater/musical"/>
    <n v="25"/>
    <n v="41.67"/>
    <x v="1"/>
    <s v="musical"/>
    <x v="320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3"/>
    <b v="0"/>
    <n v="0"/>
    <b v="0"/>
    <s v="theater/musical"/>
    <n v="0"/>
    <n v="0"/>
    <x v="1"/>
    <s v="musical"/>
    <x v="320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4"/>
    <b v="0"/>
    <n v="12"/>
    <b v="0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5"/>
    <b v="0"/>
    <n v="0"/>
    <b v="0"/>
    <s v="theater/musical"/>
    <n v="0"/>
    <n v="0"/>
    <x v="1"/>
    <s v="musical"/>
    <x v="320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6"/>
    <b v="0"/>
    <n v="36"/>
    <b v="0"/>
    <s v="theater/musical"/>
    <n v="46"/>
    <n v="70.83"/>
    <x v="1"/>
    <s v="musical"/>
    <x v="320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7"/>
    <b v="1"/>
    <n v="82"/>
    <b v="1"/>
    <s v="theater/plays"/>
    <n v="104"/>
    <n v="63.11"/>
    <x v="1"/>
    <s v="plays"/>
    <x v="320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8"/>
    <b v="1"/>
    <n v="226"/>
    <b v="1"/>
    <s v="theater/plays"/>
    <n v="119"/>
    <n v="50.16"/>
    <x v="1"/>
    <s v="plays"/>
    <x v="320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9"/>
    <b v="1"/>
    <n v="60"/>
    <b v="1"/>
    <s v="theater/plays"/>
    <n v="126"/>
    <n v="62.88"/>
    <x v="1"/>
    <s v="plays"/>
    <x v="320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0"/>
    <b v="1"/>
    <n v="322"/>
    <b v="1"/>
    <s v="theater/plays"/>
    <n v="120"/>
    <n v="85.53"/>
    <x v="1"/>
    <s v="plays"/>
    <x v="321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1"/>
    <b v="1"/>
    <n v="94"/>
    <b v="1"/>
    <s v="theater/plays"/>
    <n v="126"/>
    <n v="53.72"/>
    <x v="1"/>
    <s v="plays"/>
    <x v="321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2"/>
    <b v="1"/>
    <n v="47"/>
    <b v="1"/>
    <s v="theater/plays"/>
    <n v="100"/>
    <n v="127.81"/>
    <x v="1"/>
    <s v="plays"/>
    <x v="321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3"/>
    <b v="1"/>
    <n v="115"/>
    <b v="1"/>
    <s v="theater/plays"/>
    <n v="102"/>
    <n v="106.57"/>
    <x v="1"/>
    <s v="plays"/>
    <x v="32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4"/>
    <b v="1"/>
    <n v="134"/>
    <b v="1"/>
    <s v="theater/plays"/>
    <n v="100"/>
    <n v="262.11"/>
    <x v="1"/>
    <s v="plays"/>
    <x v="321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5"/>
    <b v="1"/>
    <n v="35"/>
    <b v="1"/>
    <s v="theater/plays"/>
    <n v="100"/>
    <n v="57.17"/>
    <x v="1"/>
    <s v="plays"/>
    <x v="321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6"/>
    <b v="1"/>
    <n v="104"/>
    <b v="1"/>
    <s v="theater/plays"/>
    <n v="116"/>
    <n v="50.2"/>
    <x v="1"/>
    <s v="plays"/>
    <x v="3216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7"/>
    <b v="1"/>
    <n v="184"/>
    <b v="1"/>
    <s v="theater/plays"/>
    <n v="102"/>
    <n v="66.59"/>
    <x v="1"/>
    <s v="plays"/>
    <x v="3217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8"/>
    <b v="1"/>
    <n v="119"/>
    <b v="1"/>
    <s v="theater/plays"/>
    <n v="100"/>
    <n v="168.25"/>
    <x v="1"/>
    <s v="plays"/>
    <x v="3218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19"/>
    <b v="1"/>
    <n v="59"/>
    <b v="1"/>
    <s v="theater/plays"/>
    <n v="101"/>
    <n v="256.37"/>
    <x v="1"/>
    <s v="plays"/>
    <x v="3219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0"/>
    <b v="1"/>
    <n v="113"/>
    <b v="1"/>
    <s v="theater/plays"/>
    <n v="103"/>
    <n v="36.61"/>
    <x v="1"/>
    <s v="plays"/>
    <x v="3220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1"/>
    <b v="1"/>
    <n v="84"/>
    <b v="1"/>
    <s v="theater/plays"/>
    <n v="125"/>
    <n v="37.14"/>
    <x v="1"/>
    <s v="plays"/>
    <x v="3221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2"/>
    <b v="1"/>
    <n v="74"/>
    <b v="1"/>
    <s v="theater/plays"/>
    <n v="110"/>
    <n v="45.88"/>
    <x v="1"/>
    <s v="plays"/>
    <x v="3222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3"/>
    <b v="1"/>
    <n v="216"/>
    <b v="1"/>
    <s v="theater/plays"/>
    <n v="102"/>
    <n v="141.71"/>
    <x v="1"/>
    <s v="plays"/>
    <x v="322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4"/>
    <b v="1"/>
    <n v="39"/>
    <b v="1"/>
    <s v="theater/plays"/>
    <n v="102"/>
    <n v="52.49"/>
    <x v="1"/>
    <s v="plays"/>
    <x v="3224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5"/>
    <b v="1"/>
    <n v="21"/>
    <b v="1"/>
    <s v="theater/plays"/>
    <n v="104"/>
    <n v="59.52"/>
    <x v="1"/>
    <s v="plays"/>
    <x v="322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6"/>
    <b v="0"/>
    <n v="30"/>
    <b v="1"/>
    <s v="theater/plays"/>
    <n v="125"/>
    <n v="50"/>
    <x v="1"/>
    <s v="plays"/>
    <x v="322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7"/>
    <b v="1"/>
    <n v="37"/>
    <b v="1"/>
    <s v="theater/plays"/>
    <n v="102"/>
    <n v="193.62"/>
    <x v="1"/>
    <s v="plays"/>
    <x v="3227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8"/>
    <b v="1"/>
    <n v="202"/>
    <b v="1"/>
    <s v="theater/plays"/>
    <n v="108"/>
    <n v="106.8"/>
    <x v="1"/>
    <s v="plays"/>
    <x v="322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29"/>
    <b v="1"/>
    <n v="37"/>
    <b v="1"/>
    <s v="theater/plays"/>
    <n v="110"/>
    <n v="77.22"/>
    <x v="1"/>
    <s v="plays"/>
    <x v="3229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0"/>
    <b v="0"/>
    <n v="28"/>
    <b v="1"/>
    <s v="theater/plays"/>
    <n v="161"/>
    <n v="57.5"/>
    <x v="1"/>
    <s v="plays"/>
    <x v="3230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1"/>
    <b v="1"/>
    <n v="26"/>
    <b v="1"/>
    <s v="theater/plays"/>
    <n v="131"/>
    <n v="50.46"/>
    <x v="1"/>
    <s v="plays"/>
    <x v="3231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2"/>
    <b v="0"/>
    <n v="61"/>
    <b v="1"/>
    <s v="theater/plays"/>
    <n v="119"/>
    <n v="97.38"/>
    <x v="1"/>
    <s v="plays"/>
    <x v="3232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3"/>
    <b v="0"/>
    <n v="115"/>
    <b v="1"/>
    <s v="theater/plays"/>
    <n v="100"/>
    <n v="34.92"/>
    <x v="1"/>
    <s v="plays"/>
    <x v="3233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4"/>
    <b v="1"/>
    <n v="181"/>
    <b v="1"/>
    <s v="theater/plays"/>
    <n v="103"/>
    <n v="85.53"/>
    <x v="1"/>
    <s v="plays"/>
    <x v="323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5"/>
    <b v="0"/>
    <n v="110"/>
    <b v="1"/>
    <s v="theater/plays"/>
    <n v="101"/>
    <n v="182.91"/>
    <x v="1"/>
    <s v="plays"/>
    <x v="323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6"/>
    <b v="1"/>
    <n v="269"/>
    <b v="1"/>
    <s v="theater/plays"/>
    <n v="101"/>
    <n v="131.13999999999999"/>
    <x v="1"/>
    <s v="plays"/>
    <x v="323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7"/>
    <b v="1"/>
    <n v="79"/>
    <b v="1"/>
    <s v="theater/plays"/>
    <n v="112"/>
    <n v="39.81"/>
    <x v="1"/>
    <s v="plays"/>
    <x v="3237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8"/>
    <b v="1"/>
    <n v="104"/>
    <b v="1"/>
    <s v="theater/plays"/>
    <n v="106"/>
    <n v="59.7"/>
    <x v="1"/>
    <s v="plays"/>
    <x v="323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9"/>
    <b v="0"/>
    <n v="34"/>
    <b v="1"/>
    <s v="theater/plays"/>
    <n v="101"/>
    <n v="88.74"/>
    <x v="1"/>
    <s v="plays"/>
    <x v="3239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0"/>
    <b v="1"/>
    <n v="167"/>
    <b v="1"/>
    <s v="theater/plays"/>
    <n v="115"/>
    <n v="58.69"/>
    <x v="1"/>
    <s v="plays"/>
    <x v="324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1"/>
    <b v="1"/>
    <n v="183"/>
    <b v="1"/>
    <s v="theater/plays"/>
    <n v="127"/>
    <n v="69.569999999999993"/>
    <x v="1"/>
    <s v="plays"/>
    <x v="3241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2"/>
    <b v="1"/>
    <n v="71"/>
    <b v="1"/>
    <s v="theater/plays"/>
    <n v="103"/>
    <n v="115.87"/>
    <x v="1"/>
    <s v="plays"/>
    <x v="324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3"/>
    <b v="0"/>
    <n v="69"/>
    <b v="1"/>
    <s v="theater/plays"/>
    <n v="103"/>
    <n v="23.87"/>
    <x v="1"/>
    <s v="plays"/>
    <x v="3243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4"/>
    <b v="0"/>
    <n v="270"/>
    <b v="1"/>
    <s v="theater/plays"/>
    <n v="104"/>
    <n v="81.13"/>
    <x v="1"/>
    <s v="plays"/>
    <x v="3244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5"/>
    <b v="1"/>
    <n v="193"/>
    <b v="1"/>
    <s v="theater/plays"/>
    <n v="111"/>
    <n v="57.63"/>
    <x v="1"/>
    <s v="plays"/>
    <x v="3245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6"/>
    <b v="1"/>
    <n v="57"/>
    <b v="1"/>
    <s v="theater/plays"/>
    <n v="106"/>
    <n v="46.43"/>
    <x v="1"/>
    <s v="plays"/>
    <x v="3246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7"/>
    <b v="1"/>
    <n v="200"/>
    <b v="1"/>
    <s v="theater/plays"/>
    <n v="101"/>
    <n v="60.48"/>
    <x v="1"/>
    <s v="plays"/>
    <x v="324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8"/>
    <b v="1"/>
    <n v="88"/>
    <b v="1"/>
    <s v="theater/plays"/>
    <n v="105"/>
    <n v="65.58"/>
    <x v="1"/>
    <s v="plays"/>
    <x v="324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9"/>
    <b v="1"/>
    <n v="213"/>
    <b v="1"/>
    <s v="theater/plays"/>
    <n v="102"/>
    <n v="119.19"/>
    <x v="1"/>
    <s v="plays"/>
    <x v="3249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0"/>
    <b v="1"/>
    <n v="20"/>
    <b v="1"/>
    <s v="theater/plays"/>
    <n v="111"/>
    <n v="83.05"/>
    <x v="1"/>
    <s v="plays"/>
    <x v="3250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1"/>
    <b v="1"/>
    <n v="50"/>
    <b v="1"/>
    <s v="theater/plays"/>
    <n v="128"/>
    <n v="57.52"/>
    <x v="1"/>
    <s v="plays"/>
    <x v="3251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2"/>
    <b v="1"/>
    <n v="115"/>
    <b v="1"/>
    <s v="theater/plays"/>
    <n v="102"/>
    <n v="177.09"/>
    <x v="1"/>
    <s v="plays"/>
    <x v="3252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3"/>
    <b v="1"/>
    <n v="186"/>
    <b v="1"/>
    <s v="theater/plays"/>
    <n v="101"/>
    <n v="70.77"/>
    <x v="1"/>
    <s v="plays"/>
    <x v="325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4"/>
    <b v="1"/>
    <n v="18"/>
    <b v="1"/>
    <s v="theater/plays"/>
    <n v="175"/>
    <n v="29.17"/>
    <x v="1"/>
    <s v="plays"/>
    <x v="3254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5"/>
    <b v="1"/>
    <n v="176"/>
    <b v="1"/>
    <s v="theater/plays"/>
    <n v="128"/>
    <n v="72.760000000000005"/>
    <x v="1"/>
    <s v="plays"/>
    <x v="325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6"/>
    <b v="0"/>
    <n v="41"/>
    <b v="1"/>
    <s v="theater/plays"/>
    <n v="106"/>
    <n v="51.85"/>
    <x v="1"/>
    <s v="plays"/>
    <x v="3256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7"/>
    <b v="1"/>
    <n v="75"/>
    <b v="1"/>
    <s v="theater/plays"/>
    <n v="105"/>
    <n v="98.2"/>
    <x v="1"/>
    <s v="plays"/>
    <x v="3257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8"/>
    <b v="1"/>
    <n v="97"/>
    <b v="1"/>
    <s v="theater/plays"/>
    <n v="106"/>
    <n v="251.74"/>
    <x v="1"/>
    <s v="plays"/>
    <x v="3258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9"/>
    <b v="1"/>
    <n v="73"/>
    <b v="1"/>
    <s v="theater/plays"/>
    <n v="109"/>
    <n v="74.819999999999993"/>
    <x v="1"/>
    <s v="plays"/>
    <x v="325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0"/>
    <b v="1"/>
    <n v="49"/>
    <b v="1"/>
    <s v="theater/plays"/>
    <n v="100"/>
    <n v="67.650000000000006"/>
    <x v="1"/>
    <s v="plays"/>
    <x v="3260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1"/>
    <b v="1"/>
    <n v="134"/>
    <b v="1"/>
    <s v="theater/plays"/>
    <n v="103"/>
    <n v="93.81"/>
    <x v="1"/>
    <s v="plays"/>
    <x v="3261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2"/>
    <b v="1"/>
    <n v="68"/>
    <b v="1"/>
    <s v="theater/plays"/>
    <n v="112"/>
    <n v="41.24"/>
    <x v="1"/>
    <s v="plays"/>
    <x v="3262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3"/>
    <b v="1"/>
    <n v="49"/>
    <b v="1"/>
    <s v="theater/plays"/>
    <n v="103"/>
    <n v="52.55"/>
    <x v="1"/>
    <s v="plays"/>
    <x v="3263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4"/>
    <b v="1"/>
    <n v="63"/>
    <b v="1"/>
    <s v="theater/plays"/>
    <n v="164"/>
    <n v="70.290000000000006"/>
    <x v="1"/>
    <s v="plays"/>
    <x v="326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5"/>
    <b v="1"/>
    <n v="163"/>
    <b v="1"/>
    <s v="theater/plays"/>
    <n v="131"/>
    <n v="48.33"/>
    <x v="1"/>
    <s v="plays"/>
    <x v="3265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6"/>
    <b v="1"/>
    <n v="288"/>
    <b v="1"/>
    <s v="theater/plays"/>
    <n v="102"/>
    <n v="53.18"/>
    <x v="1"/>
    <s v="plays"/>
    <x v="326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7"/>
    <b v="1"/>
    <n v="42"/>
    <b v="1"/>
    <s v="theater/plays"/>
    <n v="128"/>
    <n v="60.95"/>
    <x v="1"/>
    <s v="plays"/>
    <x v="3267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8"/>
    <b v="1"/>
    <n v="70"/>
    <b v="1"/>
    <s v="theater/plays"/>
    <n v="102"/>
    <n v="116"/>
    <x v="1"/>
    <s v="plays"/>
    <x v="3268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9"/>
    <b v="1"/>
    <n v="30"/>
    <b v="1"/>
    <s v="theater/plays"/>
    <n v="102"/>
    <n v="61"/>
    <x v="1"/>
    <s v="plays"/>
    <x v="3269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0"/>
    <b v="1"/>
    <n v="51"/>
    <b v="1"/>
    <s v="theater/plays"/>
    <n v="130"/>
    <n v="38.24"/>
    <x v="1"/>
    <s v="plays"/>
    <x v="3270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1"/>
    <b v="1"/>
    <n v="145"/>
    <b v="1"/>
    <s v="theater/plays"/>
    <n v="154"/>
    <n v="106.5"/>
    <x v="1"/>
    <s v="plays"/>
    <x v="327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2"/>
    <b v="1"/>
    <n v="21"/>
    <b v="1"/>
    <s v="theater/plays"/>
    <n v="107"/>
    <n v="204.57"/>
    <x v="1"/>
    <s v="plays"/>
    <x v="327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3"/>
    <b v="1"/>
    <n v="286"/>
    <b v="1"/>
    <s v="theater/plays"/>
    <n v="101"/>
    <n v="54.91"/>
    <x v="1"/>
    <s v="plays"/>
    <x v="3273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4"/>
    <b v="1"/>
    <n v="12"/>
    <b v="1"/>
    <s v="theater/plays"/>
    <n v="100"/>
    <n v="150.41999999999999"/>
    <x v="1"/>
    <s v="plays"/>
    <x v="327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5"/>
    <b v="1"/>
    <n v="100"/>
    <b v="1"/>
    <s v="theater/plays"/>
    <n v="117"/>
    <n v="52.58"/>
    <x v="1"/>
    <s v="plays"/>
    <x v="3275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6"/>
    <b v="1"/>
    <n v="100"/>
    <b v="1"/>
    <s v="theater/plays"/>
    <n v="109"/>
    <n v="54.3"/>
    <x v="1"/>
    <s v="plays"/>
    <x v="327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7"/>
    <b v="1"/>
    <n v="34"/>
    <b v="1"/>
    <s v="theater/plays"/>
    <n v="103"/>
    <n v="76.03"/>
    <x v="1"/>
    <s v="plays"/>
    <x v="327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8"/>
    <b v="0"/>
    <n v="63"/>
    <b v="1"/>
    <s v="theater/plays"/>
    <n v="114"/>
    <n v="105.21"/>
    <x v="1"/>
    <s v="plays"/>
    <x v="327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9"/>
    <b v="0"/>
    <n v="30"/>
    <b v="1"/>
    <s v="theater/plays"/>
    <n v="103"/>
    <n v="68.67"/>
    <x v="1"/>
    <s v="plays"/>
    <x v="327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0"/>
    <b v="0"/>
    <n v="47"/>
    <b v="1"/>
    <s v="theater/plays"/>
    <n v="122"/>
    <n v="129.36000000000001"/>
    <x v="1"/>
    <s v="plays"/>
    <x v="328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1"/>
    <b v="0"/>
    <n v="237"/>
    <b v="1"/>
    <s v="theater/plays"/>
    <n v="103"/>
    <n v="134.26"/>
    <x v="1"/>
    <s v="plays"/>
    <x v="3281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2"/>
    <b v="0"/>
    <n v="47"/>
    <b v="1"/>
    <s v="theater/plays"/>
    <n v="105"/>
    <n v="17.829999999999998"/>
    <x v="1"/>
    <s v="plays"/>
    <x v="3282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3"/>
    <b v="0"/>
    <n v="15"/>
    <b v="1"/>
    <s v="theater/plays"/>
    <n v="102"/>
    <n v="203.2"/>
    <x v="1"/>
    <s v="plays"/>
    <x v="3283"/>
    <d v="2016-01-29T05:59:00"/>
    <x v="2"/>
  </r>
  <r>
    <n v="3285"/>
    <s v="By Morning"/>
    <s v="A new play by Matthew Gasda"/>
    <n v="4999"/>
    <n v="5604"/>
    <x v="0"/>
    <s v="US"/>
    <s v="USD"/>
    <n v="1488258000"/>
    <x v="3284"/>
    <b v="0"/>
    <n v="81"/>
    <b v="1"/>
    <s v="theater/plays"/>
    <n v="112"/>
    <n v="69.19"/>
    <x v="1"/>
    <s v="plays"/>
    <x v="3284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5"/>
    <b v="0"/>
    <n v="122"/>
    <b v="1"/>
    <s v="theater/plays"/>
    <n v="102"/>
    <n v="125.12"/>
    <x v="1"/>
    <s v="plays"/>
    <x v="3285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6"/>
    <b v="0"/>
    <n v="34"/>
    <b v="1"/>
    <s v="theater/plays"/>
    <n v="100"/>
    <n v="73.53"/>
    <x v="1"/>
    <s v="plays"/>
    <x v="328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7"/>
    <b v="0"/>
    <n v="207"/>
    <b v="1"/>
    <s v="theater/plays"/>
    <n v="100"/>
    <n v="48.44"/>
    <x v="1"/>
    <s v="plays"/>
    <x v="3287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8"/>
    <b v="0"/>
    <n v="25"/>
    <b v="1"/>
    <s v="theater/plays"/>
    <n v="133"/>
    <n v="26.61"/>
    <x v="1"/>
    <s v="plays"/>
    <x v="3288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9"/>
    <b v="0"/>
    <n v="72"/>
    <b v="1"/>
    <s v="theater/plays"/>
    <n v="121"/>
    <n v="33.67"/>
    <x v="1"/>
    <s v="plays"/>
    <x v="3289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0"/>
    <b v="0"/>
    <n v="14"/>
    <b v="1"/>
    <s v="theater/plays"/>
    <n v="114"/>
    <n v="40.71"/>
    <x v="1"/>
    <s v="plays"/>
    <x v="329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1"/>
    <b v="0"/>
    <n v="15"/>
    <b v="1"/>
    <s v="theater/plays"/>
    <n v="286"/>
    <n v="19.27"/>
    <x v="1"/>
    <s v="plays"/>
    <x v="329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2"/>
    <b v="0"/>
    <n v="91"/>
    <b v="1"/>
    <s v="theater/plays"/>
    <n v="170"/>
    <n v="84.29"/>
    <x v="1"/>
    <s v="plays"/>
    <x v="329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3"/>
    <b v="0"/>
    <n v="24"/>
    <b v="1"/>
    <s v="theater/plays"/>
    <n v="118"/>
    <n v="29.58"/>
    <x v="1"/>
    <s v="plays"/>
    <x v="3293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4"/>
    <b v="0"/>
    <n v="27"/>
    <b v="1"/>
    <s v="theater/plays"/>
    <n v="103"/>
    <n v="26.67"/>
    <x v="1"/>
    <s v="plays"/>
    <x v="329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5"/>
    <b v="0"/>
    <n v="47"/>
    <b v="1"/>
    <s v="theater/plays"/>
    <n v="144"/>
    <n v="45.98"/>
    <x v="1"/>
    <s v="plays"/>
    <x v="3295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6"/>
    <b v="0"/>
    <n v="44"/>
    <b v="1"/>
    <s v="theater/plays"/>
    <n v="100"/>
    <n v="125.09"/>
    <x v="1"/>
    <s v="plays"/>
    <x v="329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7"/>
    <b v="0"/>
    <n v="72"/>
    <b v="1"/>
    <s v="theater/plays"/>
    <n v="102"/>
    <n v="141.29"/>
    <x v="1"/>
    <s v="plays"/>
    <x v="329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8"/>
    <b v="0"/>
    <n v="63"/>
    <b v="1"/>
    <s v="theater/plays"/>
    <n v="116"/>
    <n v="55.33"/>
    <x v="1"/>
    <s v="plays"/>
    <x v="3298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9"/>
    <b v="0"/>
    <n v="88"/>
    <b v="1"/>
    <s v="theater/plays"/>
    <n v="136"/>
    <n v="46.42"/>
    <x v="1"/>
    <s v="plays"/>
    <x v="3299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0"/>
    <b v="0"/>
    <n v="70"/>
    <b v="1"/>
    <s v="theater/plays"/>
    <n v="133"/>
    <n v="57.2"/>
    <x v="1"/>
    <s v="plays"/>
    <x v="3300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1"/>
    <b v="0"/>
    <n v="50"/>
    <b v="1"/>
    <s v="theater/plays"/>
    <n v="103"/>
    <n v="173.7"/>
    <x v="1"/>
    <s v="plays"/>
    <x v="3301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2"/>
    <b v="0"/>
    <n v="35"/>
    <b v="1"/>
    <s v="theater/plays"/>
    <n v="116"/>
    <n v="59.6"/>
    <x v="1"/>
    <s v="plays"/>
    <x v="330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3"/>
    <b v="0"/>
    <n v="175"/>
    <b v="1"/>
    <s v="theater/plays"/>
    <n v="105"/>
    <n v="89.59"/>
    <x v="1"/>
    <s v="plays"/>
    <x v="330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4"/>
    <b v="0"/>
    <n v="20"/>
    <b v="1"/>
    <s v="theater/plays"/>
    <n v="102"/>
    <n v="204.05"/>
    <x v="1"/>
    <s v="plays"/>
    <x v="330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5"/>
    <b v="0"/>
    <n v="54"/>
    <b v="1"/>
    <s v="theater/plays"/>
    <n v="175"/>
    <n v="48.7"/>
    <x v="1"/>
    <s v="plays"/>
    <x v="330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6"/>
    <b v="0"/>
    <n v="20"/>
    <b v="1"/>
    <s v="theater/plays"/>
    <n v="107"/>
    <n v="53.34"/>
    <x v="1"/>
    <s v="plays"/>
    <x v="330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7"/>
    <b v="0"/>
    <n v="57"/>
    <b v="1"/>
    <s v="theater/plays"/>
    <n v="122"/>
    <n v="75.09"/>
    <x v="1"/>
    <s v="plays"/>
    <x v="3307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8"/>
    <b v="0"/>
    <n v="31"/>
    <b v="1"/>
    <s v="theater/plays"/>
    <n v="159"/>
    <n v="18"/>
    <x v="1"/>
    <s v="plays"/>
    <x v="330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9"/>
    <b v="0"/>
    <n v="31"/>
    <b v="1"/>
    <s v="theater/plays"/>
    <n v="100"/>
    <n v="209.84"/>
    <x v="1"/>
    <s v="plays"/>
    <x v="330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0"/>
    <b v="0"/>
    <n v="45"/>
    <b v="1"/>
    <s v="theater/plays"/>
    <n v="110"/>
    <n v="61.02"/>
    <x v="1"/>
    <s v="plays"/>
    <x v="33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1"/>
    <b v="0"/>
    <n v="41"/>
    <b v="1"/>
    <s v="theater/plays"/>
    <n v="100"/>
    <n v="61"/>
    <x v="1"/>
    <s v="plays"/>
    <x v="331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2"/>
    <b v="0"/>
    <n v="29"/>
    <b v="1"/>
    <s v="theater/plays"/>
    <n v="116"/>
    <n v="80.03"/>
    <x v="1"/>
    <s v="plays"/>
    <x v="331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3"/>
    <b v="0"/>
    <n v="58"/>
    <b v="1"/>
    <s v="theater/plays"/>
    <n v="211"/>
    <n v="29.07"/>
    <x v="1"/>
    <s v="plays"/>
    <x v="331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4"/>
    <b v="0"/>
    <n v="89"/>
    <b v="1"/>
    <s v="theater/plays"/>
    <n v="110"/>
    <n v="49.44"/>
    <x v="1"/>
    <s v="plays"/>
    <x v="331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5"/>
    <b v="0"/>
    <n v="125"/>
    <b v="1"/>
    <s v="theater/plays"/>
    <n v="100"/>
    <n v="93.98"/>
    <x v="1"/>
    <s v="plays"/>
    <x v="331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6"/>
    <b v="0"/>
    <n v="18"/>
    <b v="1"/>
    <s v="theater/plays"/>
    <n v="106"/>
    <n v="61.94"/>
    <x v="1"/>
    <s v="plays"/>
    <x v="331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7"/>
    <b v="0"/>
    <n v="32"/>
    <b v="1"/>
    <s v="theater/plays"/>
    <n v="126"/>
    <n v="78.5"/>
    <x v="1"/>
    <s v="plays"/>
    <x v="331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8"/>
    <b v="0"/>
    <n v="16"/>
    <b v="1"/>
    <s v="theater/plays"/>
    <n v="108"/>
    <n v="33.75"/>
    <x v="1"/>
    <s v="plays"/>
    <x v="3318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9"/>
    <b v="0"/>
    <n v="38"/>
    <b v="1"/>
    <s v="theater/plays"/>
    <n v="101"/>
    <n v="66.45"/>
    <x v="1"/>
    <s v="plays"/>
    <x v="331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0"/>
    <b v="0"/>
    <n v="15"/>
    <b v="1"/>
    <s v="theater/plays"/>
    <n v="107"/>
    <n v="35.799999999999997"/>
    <x v="1"/>
    <s v="plays"/>
    <x v="3320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1"/>
    <b v="0"/>
    <n v="23"/>
    <b v="1"/>
    <s v="theater/plays"/>
    <n v="102"/>
    <n v="145.65"/>
    <x v="1"/>
    <s v="plays"/>
    <x v="3321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2"/>
    <b v="0"/>
    <n v="49"/>
    <b v="1"/>
    <s v="theater/plays"/>
    <n v="126"/>
    <n v="25.69"/>
    <x v="1"/>
    <s v="plays"/>
    <x v="332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3"/>
    <b v="0"/>
    <n v="10"/>
    <b v="1"/>
    <s v="theater/plays"/>
    <n v="102"/>
    <n v="152.5"/>
    <x v="1"/>
    <s v="plays"/>
    <x v="332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4"/>
    <b v="0"/>
    <n v="15"/>
    <b v="1"/>
    <s v="theater/plays"/>
    <n v="113"/>
    <n v="30"/>
    <x v="1"/>
    <s v="plays"/>
    <x v="332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5"/>
    <b v="0"/>
    <n v="57"/>
    <b v="1"/>
    <s v="theater/plays"/>
    <n v="101"/>
    <n v="142.28"/>
    <x v="1"/>
    <s v="plays"/>
    <x v="33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6"/>
    <b v="0"/>
    <n v="33"/>
    <b v="1"/>
    <s v="theater/plays"/>
    <n v="101"/>
    <n v="24.55"/>
    <x v="1"/>
    <s v="plays"/>
    <x v="33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7"/>
    <b v="0"/>
    <n v="9"/>
    <b v="1"/>
    <s v="theater/plays"/>
    <n v="146"/>
    <n v="292.77999999999997"/>
    <x v="1"/>
    <s v="plays"/>
    <x v="3327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8"/>
    <b v="0"/>
    <n v="26"/>
    <b v="1"/>
    <s v="theater/plays"/>
    <n v="117"/>
    <n v="44.92"/>
    <x v="1"/>
    <s v="plays"/>
    <x v="332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9"/>
    <b v="0"/>
    <n v="69"/>
    <b v="1"/>
    <s v="theater/plays"/>
    <n v="106"/>
    <n v="23.1"/>
    <x v="1"/>
    <s v="plays"/>
    <x v="3329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0"/>
    <b v="0"/>
    <n v="65"/>
    <b v="1"/>
    <s v="theater/plays"/>
    <n v="105"/>
    <n v="80.400000000000006"/>
    <x v="1"/>
    <s v="plays"/>
    <x v="3330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1"/>
    <b v="0"/>
    <n v="83"/>
    <b v="1"/>
    <s v="theater/plays"/>
    <n v="100"/>
    <n v="72.290000000000006"/>
    <x v="1"/>
    <s v="plays"/>
    <x v="333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2"/>
    <b v="0"/>
    <n v="111"/>
    <b v="1"/>
    <s v="theater/plays"/>
    <n v="105"/>
    <n v="32.97"/>
    <x v="1"/>
    <s v="plays"/>
    <x v="3332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3"/>
    <b v="0"/>
    <n v="46"/>
    <b v="1"/>
    <s v="theater/plays"/>
    <n v="139"/>
    <n v="116.65"/>
    <x v="1"/>
    <s v="plays"/>
    <x v="3333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4"/>
    <b v="0"/>
    <n v="63"/>
    <b v="1"/>
    <s v="theater/plays"/>
    <n v="100"/>
    <n v="79.62"/>
    <x v="1"/>
    <s v="plays"/>
    <x v="3334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5"/>
    <b v="0"/>
    <n v="9"/>
    <b v="1"/>
    <s v="theater/plays"/>
    <n v="100"/>
    <n v="27.78"/>
    <x v="1"/>
    <s v="plays"/>
    <x v="3335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6"/>
    <b v="0"/>
    <n v="34"/>
    <b v="1"/>
    <s v="theater/plays"/>
    <n v="110"/>
    <n v="81.03"/>
    <x v="1"/>
    <s v="plays"/>
    <x v="3336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7"/>
    <b v="0"/>
    <n v="112"/>
    <b v="1"/>
    <s v="theater/plays"/>
    <n v="102"/>
    <n v="136.85"/>
    <x v="1"/>
    <s v="plays"/>
    <x v="3337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8"/>
    <b v="0"/>
    <n v="47"/>
    <b v="1"/>
    <s v="theater/plays"/>
    <n v="104"/>
    <n v="177.62"/>
    <x v="1"/>
    <s v="plays"/>
    <x v="33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9"/>
    <b v="0"/>
    <n v="38"/>
    <b v="1"/>
    <s v="theater/plays"/>
    <n v="138"/>
    <n v="109.08"/>
    <x v="1"/>
    <s v="plays"/>
    <x v="3339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0"/>
    <b v="0"/>
    <n v="28"/>
    <b v="1"/>
    <s v="theater/plays"/>
    <n v="100"/>
    <n v="119.64"/>
    <x v="1"/>
    <s v="plays"/>
    <x v="3340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1"/>
    <b v="0"/>
    <n v="78"/>
    <b v="1"/>
    <s v="theater/plays"/>
    <n v="102"/>
    <n v="78.209999999999994"/>
    <x v="1"/>
    <s v="plays"/>
    <x v="334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2"/>
    <b v="0"/>
    <n v="23"/>
    <b v="1"/>
    <s v="theater/plays"/>
    <n v="171"/>
    <n v="52.17"/>
    <x v="1"/>
    <s v="plays"/>
    <x v="3342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3"/>
    <b v="0"/>
    <n v="40"/>
    <b v="1"/>
    <s v="theater/plays"/>
    <n v="101"/>
    <n v="114.13"/>
    <x v="1"/>
    <s v="plays"/>
    <x v="334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4"/>
    <b v="0"/>
    <n v="13"/>
    <b v="1"/>
    <s v="theater/plays"/>
    <n v="130"/>
    <n v="50"/>
    <x v="1"/>
    <s v="plays"/>
    <x v="334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5"/>
    <b v="0"/>
    <n v="18"/>
    <b v="1"/>
    <s v="theater/plays"/>
    <n v="110"/>
    <n v="91.67"/>
    <x v="1"/>
    <s v="plays"/>
    <x v="3345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6"/>
    <b v="0"/>
    <n v="22"/>
    <b v="1"/>
    <s v="theater/plays"/>
    <n v="119"/>
    <n v="108.59"/>
    <x v="1"/>
    <s v="plays"/>
    <x v="334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7"/>
    <b v="0"/>
    <n v="79"/>
    <b v="1"/>
    <s v="theater/plays"/>
    <n v="100"/>
    <n v="69.819999999999993"/>
    <x v="1"/>
    <s v="plays"/>
    <x v="3347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8"/>
    <b v="0"/>
    <n v="14"/>
    <b v="1"/>
    <s v="theater/plays"/>
    <n v="153"/>
    <n v="109.57"/>
    <x v="1"/>
    <s v="plays"/>
    <x v="3348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9"/>
    <b v="0"/>
    <n v="51"/>
    <b v="1"/>
    <s v="theater/plays"/>
    <n v="104"/>
    <n v="71.67"/>
    <x v="1"/>
    <s v="plays"/>
    <x v="3349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0"/>
    <b v="0"/>
    <n v="54"/>
    <b v="1"/>
    <s v="theater/plays"/>
    <n v="101"/>
    <n v="93.61"/>
    <x v="1"/>
    <s v="plays"/>
    <x v="3350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1"/>
    <b v="0"/>
    <n v="70"/>
    <b v="1"/>
    <s v="theater/plays"/>
    <n v="108"/>
    <n v="76.8"/>
    <x v="1"/>
    <s v="plays"/>
    <x v="335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2"/>
    <b v="0"/>
    <n v="44"/>
    <b v="1"/>
    <s v="theater/plays"/>
    <n v="315"/>
    <n v="35.799999999999997"/>
    <x v="1"/>
    <s v="plays"/>
    <x v="3352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3"/>
    <b v="0"/>
    <n v="55"/>
    <b v="1"/>
    <s v="theater/plays"/>
    <n v="102"/>
    <n v="55.6"/>
    <x v="1"/>
    <s v="plays"/>
    <x v="3353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4"/>
    <b v="0"/>
    <n v="15"/>
    <b v="1"/>
    <s v="theater/plays"/>
    <n v="126"/>
    <n v="147.33000000000001"/>
    <x v="1"/>
    <s v="plays"/>
    <x v="3354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5"/>
    <b v="0"/>
    <n v="27"/>
    <b v="1"/>
    <s v="theater/plays"/>
    <n v="101"/>
    <n v="56.33"/>
    <x v="1"/>
    <s v="plays"/>
    <x v="3355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6"/>
    <b v="0"/>
    <n v="21"/>
    <b v="1"/>
    <s v="theater/plays"/>
    <n v="101"/>
    <n v="96.19"/>
    <x v="1"/>
    <s v="plays"/>
    <x v="3356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7"/>
    <b v="0"/>
    <n v="162"/>
    <b v="1"/>
    <s v="theater/plays"/>
    <n v="103"/>
    <n v="63.57"/>
    <x v="1"/>
    <s v="plays"/>
    <x v="3357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8"/>
    <b v="0"/>
    <n v="23"/>
    <b v="1"/>
    <s v="theater/plays"/>
    <n v="106"/>
    <n v="184.78"/>
    <x v="1"/>
    <s v="plays"/>
    <x v="3358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59"/>
    <b v="0"/>
    <n v="72"/>
    <b v="1"/>
    <s v="theater/plays"/>
    <n v="101"/>
    <n v="126.72"/>
    <x v="1"/>
    <s v="plays"/>
    <x v="335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0"/>
    <b v="0"/>
    <n v="68"/>
    <b v="1"/>
    <s v="theater/plays"/>
    <n v="113"/>
    <n v="83.43"/>
    <x v="1"/>
    <s v="plays"/>
    <x v="336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1"/>
    <b v="0"/>
    <n v="20"/>
    <b v="1"/>
    <s v="theater/plays"/>
    <n v="218"/>
    <n v="54.5"/>
    <x v="1"/>
    <s v="plays"/>
    <x v="3361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2"/>
    <b v="0"/>
    <n v="26"/>
    <b v="1"/>
    <s v="theater/plays"/>
    <n v="101"/>
    <n v="302.31"/>
    <x v="1"/>
    <s v="plays"/>
    <x v="3362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3"/>
    <b v="0"/>
    <n v="72"/>
    <b v="1"/>
    <s v="theater/plays"/>
    <n v="106"/>
    <n v="44.14"/>
    <x v="1"/>
    <s v="plays"/>
    <x v="336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4"/>
    <b v="0"/>
    <n v="3"/>
    <b v="1"/>
    <s v="theater/plays"/>
    <n v="104"/>
    <n v="866.67"/>
    <x v="1"/>
    <s v="plays"/>
    <x v="336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5"/>
    <b v="0"/>
    <n v="18"/>
    <b v="1"/>
    <s v="theater/plays"/>
    <n v="221"/>
    <n v="61.39"/>
    <x v="1"/>
    <s v="plays"/>
    <x v="3365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6"/>
    <b v="0"/>
    <n v="30"/>
    <b v="1"/>
    <s v="theater/plays"/>
    <n v="119"/>
    <n v="29.67"/>
    <x v="1"/>
    <s v="plays"/>
    <x v="3366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7"/>
    <b v="0"/>
    <n v="23"/>
    <b v="1"/>
    <s v="theater/plays"/>
    <n v="105"/>
    <n v="45.48"/>
    <x v="1"/>
    <s v="plays"/>
    <x v="336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8"/>
    <b v="0"/>
    <n v="54"/>
    <b v="1"/>
    <s v="theater/plays"/>
    <n v="104"/>
    <n v="96.2"/>
    <x v="1"/>
    <s v="plays"/>
    <x v="3368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9"/>
    <b v="0"/>
    <n v="26"/>
    <b v="1"/>
    <s v="theater/plays"/>
    <n v="118"/>
    <n v="67.92"/>
    <x v="1"/>
    <s v="plays"/>
    <x v="3369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0"/>
    <b v="0"/>
    <n v="9"/>
    <b v="1"/>
    <s v="theater/plays"/>
    <n v="139"/>
    <n v="30.78"/>
    <x v="1"/>
    <s v="plays"/>
    <x v="3370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1"/>
    <b v="0"/>
    <n v="27"/>
    <b v="1"/>
    <s v="theater/plays"/>
    <n v="104"/>
    <n v="38.33"/>
    <x v="1"/>
    <s v="plays"/>
    <x v="337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2"/>
    <b v="0"/>
    <n v="30"/>
    <b v="1"/>
    <s v="theater/plays"/>
    <n v="100"/>
    <n v="66.83"/>
    <x v="1"/>
    <s v="plays"/>
    <x v="337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3"/>
    <b v="0"/>
    <n v="52"/>
    <b v="1"/>
    <s v="theater/plays"/>
    <n v="107"/>
    <n v="71.73"/>
    <x v="1"/>
    <s v="plays"/>
    <x v="3373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4"/>
    <b v="0"/>
    <n v="17"/>
    <b v="1"/>
    <s v="theater/plays"/>
    <n v="100"/>
    <n v="176.47"/>
    <x v="1"/>
    <s v="plays"/>
    <x v="3374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5"/>
    <b v="0"/>
    <n v="19"/>
    <b v="1"/>
    <s v="theater/plays"/>
    <n v="100"/>
    <n v="421.11"/>
    <x v="1"/>
    <s v="plays"/>
    <x v="337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6"/>
    <b v="0"/>
    <n v="77"/>
    <b v="1"/>
    <s v="theater/plays"/>
    <n v="101"/>
    <n v="104.99"/>
    <x v="1"/>
    <s v="plays"/>
    <x v="337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7"/>
    <b v="0"/>
    <n v="21"/>
    <b v="1"/>
    <s v="theater/plays"/>
    <n v="108"/>
    <n v="28.19"/>
    <x v="1"/>
    <s v="plays"/>
    <x v="3377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8"/>
    <b v="0"/>
    <n v="38"/>
    <b v="1"/>
    <s v="theater/plays"/>
    <n v="104"/>
    <n v="54.55"/>
    <x v="1"/>
    <s v="plays"/>
    <x v="337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9"/>
    <b v="0"/>
    <n v="28"/>
    <b v="1"/>
    <s v="theater/plays"/>
    <n v="104"/>
    <n v="111.89"/>
    <x v="1"/>
    <s v="plays"/>
    <x v="3379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0"/>
    <b v="0"/>
    <n v="48"/>
    <b v="1"/>
    <s v="theater/plays"/>
    <n v="102"/>
    <n v="85.21"/>
    <x v="1"/>
    <s v="plays"/>
    <x v="3380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1"/>
    <b v="0"/>
    <n v="46"/>
    <b v="1"/>
    <s v="theater/plays"/>
    <n v="101"/>
    <n v="76.650000000000006"/>
    <x v="1"/>
    <s v="plays"/>
    <x v="3381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2"/>
    <b v="0"/>
    <n v="30"/>
    <b v="1"/>
    <s v="theater/plays"/>
    <n v="112"/>
    <n v="65.17"/>
    <x v="1"/>
    <s v="plays"/>
    <x v="3382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3"/>
    <b v="0"/>
    <n v="64"/>
    <b v="1"/>
    <s v="theater/plays"/>
    <n v="100"/>
    <n v="93.76"/>
    <x v="1"/>
    <s v="plays"/>
    <x v="338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4"/>
    <b v="0"/>
    <n v="15"/>
    <b v="1"/>
    <s v="theater/plays"/>
    <n v="100"/>
    <n v="133.33000000000001"/>
    <x v="1"/>
    <s v="plays"/>
    <x v="3384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5"/>
    <b v="0"/>
    <n v="41"/>
    <b v="1"/>
    <s v="theater/plays"/>
    <n v="105"/>
    <n v="51.22"/>
    <x v="1"/>
    <s v="plays"/>
    <x v="338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6"/>
    <b v="0"/>
    <n v="35"/>
    <b v="1"/>
    <s v="theater/plays"/>
    <n v="117"/>
    <n v="100.17"/>
    <x v="1"/>
    <s v="plays"/>
    <x v="3386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7"/>
    <b v="0"/>
    <n v="45"/>
    <b v="1"/>
    <s v="theater/plays"/>
    <n v="104"/>
    <n v="34.6"/>
    <x v="1"/>
    <s v="plays"/>
    <x v="338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8"/>
    <b v="0"/>
    <n v="62"/>
    <b v="1"/>
    <s v="theater/plays"/>
    <n v="115"/>
    <n v="184.68"/>
    <x v="1"/>
    <s v="plays"/>
    <x v="3388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9"/>
    <b v="0"/>
    <n v="22"/>
    <b v="1"/>
    <s v="theater/plays"/>
    <n v="102"/>
    <n v="69.819999999999993"/>
    <x v="1"/>
    <s v="plays"/>
    <x v="3389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0"/>
    <b v="0"/>
    <n v="18"/>
    <b v="1"/>
    <s v="theater/plays"/>
    <n v="223"/>
    <n v="61.94"/>
    <x v="1"/>
    <s v="plays"/>
    <x v="339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1"/>
    <b v="0"/>
    <n v="12"/>
    <b v="1"/>
    <s v="theater/plays"/>
    <n v="100"/>
    <n v="41.67"/>
    <x v="1"/>
    <s v="plays"/>
    <x v="3391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2"/>
    <b v="0"/>
    <n v="44"/>
    <b v="1"/>
    <s v="theater/plays"/>
    <n v="106"/>
    <n v="36.07"/>
    <x v="1"/>
    <s v="plays"/>
    <x v="3392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3"/>
    <b v="0"/>
    <n v="27"/>
    <b v="1"/>
    <s v="theater/plays"/>
    <n v="142"/>
    <n v="29"/>
    <x v="1"/>
    <s v="plays"/>
    <x v="3393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4"/>
    <b v="0"/>
    <n v="38"/>
    <b v="1"/>
    <s v="theater/plays"/>
    <n v="184"/>
    <n v="24.21"/>
    <x v="1"/>
    <s v="plays"/>
    <x v="339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5"/>
    <b v="0"/>
    <n v="28"/>
    <b v="1"/>
    <s v="theater/plays"/>
    <n v="104"/>
    <n v="55.89"/>
    <x v="1"/>
    <s v="plays"/>
    <x v="339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6"/>
    <b v="0"/>
    <n v="24"/>
    <b v="1"/>
    <s v="theater/plays"/>
    <n v="112"/>
    <n v="11.67"/>
    <x v="1"/>
    <s v="plays"/>
    <x v="3396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7"/>
    <b v="0"/>
    <n v="65"/>
    <b v="1"/>
    <s v="theater/plays"/>
    <n v="111"/>
    <n v="68.349999999999994"/>
    <x v="1"/>
    <s v="plays"/>
    <x v="339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8"/>
    <b v="0"/>
    <n v="46"/>
    <b v="1"/>
    <s v="theater/plays"/>
    <n v="104"/>
    <n v="27.07"/>
    <x v="1"/>
    <s v="plays"/>
    <x v="339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99"/>
    <b v="0"/>
    <n v="85"/>
    <b v="1"/>
    <s v="theater/plays"/>
    <n v="100"/>
    <n v="118.13"/>
    <x v="1"/>
    <s v="plays"/>
    <x v="3399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0"/>
    <b v="0"/>
    <n v="66"/>
    <b v="1"/>
    <s v="theater/plays"/>
    <n v="102"/>
    <n v="44.76"/>
    <x v="1"/>
    <s v="plays"/>
    <x v="3400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1"/>
    <b v="0"/>
    <n v="165"/>
    <b v="1"/>
    <s v="theater/plays"/>
    <n v="110"/>
    <n v="99.79"/>
    <x v="1"/>
    <s v="plays"/>
    <x v="3401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2"/>
    <b v="0"/>
    <n v="17"/>
    <b v="1"/>
    <s v="theater/plays"/>
    <n v="100"/>
    <n v="117.65"/>
    <x v="1"/>
    <s v="plays"/>
    <x v="3402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3"/>
    <b v="0"/>
    <n v="3"/>
    <b v="1"/>
    <s v="theater/plays"/>
    <n v="122"/>
    <n v="203.33"/>
    <x v="1"/>
    <s v="plays"/>
    <x v="340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4"/>
    <b v="0"/>
    <n v="17"/>
    <b v="1"/>
    <s v="theater/plays"/>
    <n v="138"/>
    <n v="28.32"/>
    <x v="1"/>
    <s v="plays"/>
    <x v="3404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5"/>
    <b v="0"/>
    <n v="91"/>
    <b v="1"/>
    <s v="theater/plays"/>
    <n v="100"/>
    <n v="110.23"/>
    <x v="1"/>
    <s v="plays"/>
    <x v="3405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6"/>
    <b v="0"/>
    <n v="67"/>
    <b v="1"/>
    <s v="theater/plays"/>
    <n v="107"/>
    <n v="31.97"/>
    <x v="1"/>
    <s v="plays"/>
    <x v="340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7"/>
    <b v="0"/>
    <n v="18"/>
    <b v="1"/>
    <s v="theater/plays"/>
    <n v="211"/>
    <n v="58.61"/>
    <x v="1"/>
    <s v="plays"/>
    <x v="3407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8"/>
    <b v="0"/>
    <n v="21"/>
    <b v="1"/>
    <s v="theater/plays"/>
    <n v="124"/>
    <n v="29.43"/>
    <x v="1"/>
    <s v="plays"/>
    <x v="340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09"/>
    <b v="0"/>
    <n v="40"/>
    <b v="1"/>
    <s v="theater/plays"/>
    <n v="109"/>
    <n v="81.38"/>
    <x v="1"/>
    <s v="plays"/>
    <x v="3409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0"/>
    <b v="0"/>
    <n v="78"/>
    <b v="1"/>
    <s v="theater/plays"/>
    <n v="104"/>
    <n v="199.17"/>
    <x v="1"/>
    <s v="plays"/>
    <x v="3410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1"/>
    <b v="0"/>
    <n v="26"/>
    <b v="1"/>
    <s v="theater/plays"/>
    <n v="100"/>
    <n v="115.38"/>
    <x v="1"/>
    <s v="plays"/>
    <x v="3411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2"/>
    <b v="0"/>
    <n v="14"/>
    <b v="1"/>
    <s v="theater/plays"/>
    <n v="130"/>
    <n v="46.43"/>
    <x v="1"/>
    <s v="plays"/>
    <x v="341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3"/>
    <b v="0"/>
    <n v="44"/>
    <b v="1"/>
    <s v="theater/plays"/>
    <n v="104"/>
    <n v="70.569999999999993"/>
    <x v="1"/>
    <s v="plays"/>
    <x v="3413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4"/>
    <b v="0"/>
    <n v="9"/>
    <b v="1"/>
    <s v="theater/plays"/>
    <n v="100"/>
    <n v="22.22"/>
    <x v="1"/>
    <s v="plays"/>
    <x v="3414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5"/>
    <b v="0"/>
    <n v="30"/>
    <b v="1"/>
    <s v="theater/plays"/>
    <n v="120"/>
    <n v="159.47"/>
    <x v="1"/>
    <s v="plays"/>
    <x v="341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6"/>
    <b v="0"/>
    <n v="45"/>
    <b v="1"/>
    <s v="theater/plays"/>
    <n v="100"/>
    <n v="37.78"/>
    <x v="1"/>
    <s v="plays"/>
    <x v="341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7"/>
    <b v="0"/>
    <n v="56"/>
    <b v="1"/>
    <s v="theater/plays"/>
    <n v="101"/>
    <n v="72.05"/>
    <x v="1"/>
    <s v="plays"/>
    <x v="341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8"/>
    <b v="0"/>
    <n v="46"/>
    <b v="1"/>
    <s v="theater/plays"/>
    <n v="107"/>
    <n v="63.7"/>
    <x v="1"/>
    <s v="plays"/>
    <x v="3418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19"/>
    <b v="0"/>
    <n v="34"/>
    <b v="1"/>
    <s v="theater/plays"/>
    <n v="138"/>
    <n v="28.41"/>
    <x v="1"/>
    <s v="plays"/>
    <x v="341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0"/>
    <b v="0"/>
    <n v="98"/>
    <b v="1"/>
    <s v="theater/plays"/>
    <n v="101"/>
    <n v="103.21"/>
    <x v="1"/>
    <s v="plays"/>
    <x v="3420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1"/>
    <b v="0"/>
    <n v="46"/>
    <b v="1"/>
    <s v="theater/plays"/>
    <n v="109"/>
    <n v="71.150000000000006"/>
    <x v="1"/>
    <s v="plays"/>
    <x v="342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2"/>
    <b v="0"/>
    <n v="10"/>
    <b v="1"/>
    <s v="theater/plays"/>
    <n v="140"/>
    <n v="35"/>
    <x v="1"/>
    <s v="plays"/>
    <x v="3422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3"/>
    <b v="0"/>
    <n v="76"/>
    <b v="1"/>
    <s v="theater/plays"/>
    <n v="104"/>
    <n v="81.78"/>
    <x v="1"/>
    <s v="plays"/>
    <x v="342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4"/>
    <b v="0"/>
    <n v="104"/>
    <b v="1"/>
    <s v="theater/plays"/>
    <n v="103"/>
    <n v="297.02999999999997"/>
    <x v="1"/>
    <s v="plays"/>
    <x v="3424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5"/>
    <b v="0"/>
    <n v="87"/>
    <b v="1"/>
    <s v="theater/plays"/>
    <n v="108"/>
    <n v="46.61"/>
    <x v="1"/>
    <s v="plays"/>
    <x v="3425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6"/>
    <b v="0"/>
    <n v="29"/>
    <b v="1"/>
    <s v="theater/plays"/>
    <n v="100"/>
    <n v="51.72"/>
    <x v="1"/>
    <s v="plays"/>
    <x v="3426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7"/>
    <b v="0"/>
    <n v="51"/>
    <b v="1"/>
    <s v="theater/plays"/>
    <n v="103"/>
    <n v="40.29"/>
    <x v="1"/>
    <s v="plays"/>
    <x v="34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8"/>
    <b v="0"/>
    <n v="12"/>
    <b v="1"/>
    <s v="theater/plays"/>
    <n v="130"/>
    <n v="16.25"/>
    <x v="1"/>
    <s v="plays"/>
    <x v="3428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29"/>
    <b v="0"/>
    <n v="72"/>
    <b v="1"/>
    <s v="theater/plays"/>
    <n v="109"/>
    <n v="30.15"/>
    <x v="1"/>
    <s v="plays"/>
    <x v="3429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0"/>
    <b v="0"/>
    <n v="21"/>
    <b v="1"/>
    <s v="theater/plays"/>
    <n v="100"/>
    <n v="95.24"/>
    <x v="1"/>
    <s v="plays"/>
    <x v="343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1"/>
    <b v="0"/>
    <n v="42"/>
    <b v="1"/>
    <s v="theater/plays"/>
    <n v="110"/>
    <n v="52.21"/>
    <x v="1"/>
    <s v="plays"/>
    <x v="3431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2"/>
    <b v="0"/>
    <n v="71"/>
    <b v="1"/>
    <s v="theater/plays"/>
    <n v="100"/>
    <n v="134.15"/>
    <x v="1"/>
    <s v="plays"/>
    <x v="3432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3"/>
    <b v="0"/>
    <n v="168"/>
    <b v="1"/>
    <s v="theater/plays"/>
    <n v="106"/>
    <n v="62.83"/>
    <x v="1"/>
    <s v="plays"/>
    <x v="3433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4"/>
    <b v="0"/>
    <n v="19"/>
    <b v="1"/>
    <s v="theater/plays"/>
    <n v="112"/>
    <n v="58.95"/>
    <x v="1"/>
    <s v="plays"/>
    <x v="3434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5"/>
    <b v="0"/>
    <n v="37"/>
    <b v="1"/>
    <s v="theater/plays"/>
    <n v="106"/>
    <n v="143.11000000000001"/>
    <x v="1"/>
    <s v="plays"/>
    <x v="343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6"/>
    <b v="0"/>
    <n v="36"/>
    <b v="1"/>
    <s v="theater/plays"/>
    <n v="101"/>
    <n v="84.17"/>
    <x v="1"/>
    <s v="plays"/>
    <x v="3436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7"/>
    <b v="0"/>
    <n v="14"/>
    <b v="1"/>
    <s v="theater/plays"/>
    <n v="104"/>
    <n v="186.07"/>
    <x v="1"/>
    <s v="plays"/>
    <x v="343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8"/>
    <b v="0"/>
    <n v="18"/>
    <b v="1"/>
    <s v="theater/plays"/>
    <n v="135"/>
    <n v="89.79"/>
    <x v="1"/>
    <s v="plays"/>
    <x v="3438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39"/>
    <b v="0"/>
    <n v="82"/>
    <b v="1"/>
    <s v="theater/plays"/>
    <n v="105"/>
    <n v="64.16"/>
    <x v="1"/>
    <s v="plays"/>
    <x v="3439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0"/>
    <b v="0"/>
    <n v="43"/>
    <b v="1"/>
    <s v="theater/plays"/>
    <n v="103"/>
    <n v="59.65"/>
    <x v="1"/>
    <s v="plays"/>
    <x v="3440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1"/>
    <b v="0"/>
    <n v="8"/>
    <b v="1"/>
    <s v="theater/plays"/>
    <n v="100"/>
    <n v="31.25"/>
    <x v="1"/>
    <s v="plays"/>
    <x v="3441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2"/>
    <b v="0"/>
    <n v="45"/>
    <b v="1"/>
    <s v="theater/plays"/>
    <n v="186"/>
    <n v="41.22"/>
    <x v="1"/>
    <s v="plays"/>
    <x v="3442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3"/>
    <b v="0"/>
    <n v="20"/>
    <b v="1"/>
    <s v="theater/plays"/>
    <n v="289"/>
    <n v="43.35"/>
    <x v="1"/>
    <s v="plays"/>
    <x v="3443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4"/>
    <b v="0"/>
    <n v="31"/>
    <b v="1"/>
    <s v="theater/plays"/>
    <n v="100"/>
    <n v="64.52"/>
    <x v="1"/>
    <s v="plays"/>
    <x v="3444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5"/>
    <b v="0"/>
    <n v="25"/>
    <b v="1"/>
    <s v="theater/plays"/>
    <n v="108"/>
    <n v="43.28"/>
    <x v="1"/>
    <s v="plays"/>
    <x v="34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6"/>
    <b v="0"/>
    <n v="14"/>
    <b v="1"/>
    <s v="theater/plays"/>
    <n v="108"/>
    <n v="77"/>
    <x v="1"/>
    <s v="plays"/>
    <x v="3446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7"/>
    <b v="0"/>
    <n v="45"/>
    <b v="1"/>
    <s v="theater/plays"/>
    <n v="110"/>
    <n v="51.22"/>
    <x v="1"/>
    <s v="plays"/>
    <x v="3447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8"/>
    <b v="0"/>
    <n v="20"/>
    <b v="1"/>
    <s v="theater/plays"/>
    <n v="171"/>
    <n v="68.25"/>
    <x v="1"/>
    <s v="plays"/>
    <x v="344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49"/>
    <b v="0"/>
    <n v="39"/>
    <b v="1"/>
    <s v="theater/plays"/>
    <n v="152"/>
    <n v="19.489999999999998"/>
    <x v="1"/>
    <s v="plays"/>
    <x v="3449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0"/>
    <b v="0"/>
    <n v="16"/>
    <b v="1"/>
    <s v="theater/plays"/>
    <n v="101"/>
    <n v="41.13"/>
    <x v="1"/>
    <s v="plays"/>
    <x v="345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1"/>
    <b v="0"/>
    <n v="37"/>
    <b v="1"/>
    <s v="theater/plays"/>
    <n v="153"/>
    <n v="41.41"/>
    <x v="1"/>
    <s v="plays"/>
    <x v="3451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2"/>
    <b v="0"/>
    <n v="14"/>
    <b v="1"/>
    <s v="theater/plays"/>
    <n v="128"/>
    <n v="27.5"/>
    <x v="1"/>
    <s v="plays"/>
    <x v="3452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3"/>
    <b v="0"/>
    <n v="21"/>
    <b v="1"/>
    <s v="theater/plays"/>
    <n v="101"/>
    <n v="33.57"/>
    <x v="1"/>
    <s v="plays"/>
    <x v="345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4"/>
    <b v="0"/>
    <n v="69"/>
    <b v="1"/>
    <s v="theater/plays"/>
    <n v="101"/>
    <n v="145.87"/>
    <x v="1"/>
    <s v="plays"/>
    <x v="345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5"/>
    <b v="0"/>
    <n v="16"/>
    <b v="1"/>
    <s v="theater/plays"/>
    <n v="191"/>
    <n v="358.69"/>
    <x v="1"/>
    <s v="plays"/>
    <x v="3455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6"/>
    <b v="0"/>
    <n v="55"/>
    <b v="1"/>
    <s v="theater/plays"/>
    <n v="140"/>
    <n v="50.98"/>
    <x v="1"/>
    <s v="plays"/>
    <x v="345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7"/>
    <b v="0"/>
    <n v="27"/>
    <b v="1"/>
    <s v="theater/plays"/>
    <n v="124"/>
    <n v="45.04"/>
    <x v="1"/>
    <s v="plays"/>
    <x v="3457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8"/>
    <b v="0"/>
    <n v="36"/>
    <b v="1"/>
    <s v="theater/plays"/>
    <n v="126"/>
    <n v="17.53"/>
    <x v="1"/>
    <s v="plays"/>
    <x v="3458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59"/>
    <b v="0"/>
    <n v="19"/>
    <b v="1"/>
    <s v="theater/plays"/>
    <n v="190"/>
    <n v="50"/>
    <x v="1"/>
    <s v="plays"/>
    <x v="3459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0"/>
    <b v="0"/>
    <n v="12"/>
    <b v="1"/>
    <s v="theater/plays"/>
    <n v="139"/>
    <n v="57.92"/>
    <x v="1"/>
    <s v="plays"/>
    <x v="3460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1"/>
    <b v="0"/>
    <n v="17"/>
    <b v="1"/>
    <s v="theater/plays"/>
    <n v="202"/>
    <n v="29.71"/>
    <x v="1"/>
    <s v="plays"/>
    <x v="346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2"/>
    <b v="0"/>
    <n v="114"/>
    <b v="1"/>
    <s v="theater/plays"/>
    <n v="103"/>
    <n v="90.68"/>
    <x v="1"/>
    <s v="plays"/>
    <x v="3462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3"/>
    <b v="0"/>
    <n v="93"/>
    <b v="1"/>
    <s v="theater/plays"/>
    <n v="102"/>
    <n v="55.01"/>
    <x v="1"/>
    <s v="plays"/>
    <x v="346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4"/>
    <b v="0"/>
    <n v="36"/>
    <b v="1"/>
    <s v="theater/plays"/>
    <n v="103"/>
    <n v="57.22"/>
    <x v="1"/>
    <s v="plays"/>
    <x v="3464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5"/>
    <b v="0"/>
    <n v="61"/>
    <b v="1"/>
    <s v="theater/plays"/>
    <n v="127"/>
    <n v="72.95"/>
    <x v="1"/>
    <s v="plays"/>
    <x v="3465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6"/>
    <b v="0"/>
    <n v="47"/>
    <b v="1"/>
    <s v="theater/plays"/>
    <n v="101"/>
    <n v="64.47"/>
    <x v="1"/>
    <s v="plays"/>
    <x v="346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7"/>
    <b v="0"/>
    <n v="17"/>
    <b v="1"/>
    <s v="theater/plays"/>
    <n v="122"/>
    <n v="716.35"/>
    <x v="1"/>
    <s v="plays"/>
    <x v="3467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8"/>
    <b v="0"/>
    <n v="63"/>
    <b v="1"/>
    <s v="theater/plays"/>
    <n v="113"/>
    <n v="50.4"/>
    <x v="1"/>
    <s v="plays"/>
    <x v="3468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69"/>
    <b v="0"/>
    <n v="9"/>
    <b v="1"/>
    <s v="theater/plays"/>
    <n v="150"/>
    <n v="41.67"/>
    <x v="1"/>
    <s v="plays"/>
    <x v="346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0"/>
    <b v="0"/>
    <n v="30"/>
    <b v="1"/>
    <s v="theater/plays"/>
    <n v="215"/>
    <n v="35.770000000000003"/>
    <x v="1"/>
    <s v="plays"/>
    <x v="347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1"/>
    <b v="0"/>
    <n v="23"/>
    <b v="1"/>
    <s v="theater/plays"/>
    <n v="102"/>
    <n v="88.74"/>
    <x v="1"/>
    <s v="plays"/>
    <x v="347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2"/>
    <b v="0"/>
    <n v="33"/>
    <b v="1"/>
    <s v="theater/plays"/>
    <n v="100"/>
    <n v="148.47999999999999"/>
    <x v="1"/>
    <s v="plays"/>
    <x v="347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3"/>
    <b v="0"/>
    <n v="39"/>
    <b v="1"/>
    <s v="theater/plays"/>
    <n v="101"/>
    <n v="51.79"/>
    <x v="1"/>
    <s v="plays"/>
    <x v="347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4"/>
    <b v="0"/>
    <n v="17"/>
    <b v="1"/>
    <s v="theater/plays"/>
    <n v="113"/>
    <n v="20"/>
    <x v="1"/>
    <s v="plays"/>
    <x v="347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5"/>
    <b v="0"/>
    <n v="6"/>
    <b v="1"/>
    <s v="theater/plays"/>
    <n v="104"/>
    <n v="52"/>
    <x v="1"/>
    <s v="plays"/>
    <x v="3475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6"/>
    <b v="0"/>
    <n v="39"/>
    <b v="1"/>
    <s v="theater/plays"/>
    <n v="115"/>
    <n v="53.23"/>
    <x v="1"/>
    <s v="plays"/>
    <x v="3476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7"/>
    <b v="0"/>
    <n v="57"/>
    <b v="1"/>
    <s v="theater/plays"/>
    <n v="113"/>
    <n v="39.6"/>
    <x v="1"/>
    <s v="plays"/>
    <x v="347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8"/>
    <b v="0"/>
    <n v="56"/>
    <b v="1"/>
    <s v="theater/plays"/>
    <n v="128"/>
    <n v="34.25"/>
    <x v="1"/>
    <s v="plays"/>
    <x v="3478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79"/>
    <b v="0"/>
    <n v="13"/>
    <b v="1"/>
    <s v="theater/plays"/>
    <n v="143"/>
    <n v="164.62"/>
    <x v="1"/>
    <s v="plays"/>
    <x v="3479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0"/>
    <b v="0"/>
    <n v="95"/>
    <b v="1"/>
    <s v="theater/plays"/>
    <n v="119"/>
    <n v="125.05"/>
    <x v="1"/>
    <s v="plays"/>
    <x v="3480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1"/>
    <b v="0"/>
    <n v="80"/>
    <b v="1"/>
    <s v="theater/plays"/>
    <n v="138"/>
    <n v="51.88"/>
    <x v="1"/>
    <s v="plays"/>
    <x v="348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2"/>
    <b v="0"/>
    <n v="133"/>
    <b v="1"/>
    <s v="theater/plays"/>
    <n v="160"/>
    <n v="40.29"/>
    <x v="1"/>
    <s v="plays"/>
    <x v="348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3"/>
    <b v="0"/>
    <n v="44"/>
    <b v="1"/>
    <s v="theater/plays"/>
    <n v="114"/>
    <n v="64.91"/>
    <x v="1"/>
    <s v="plays"/>
    <x v="3483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4"/>
    <b v="0"/>
    <n v="30"/>
    <b v="1"/>
    <s v="theater/plays"/>
    <n v="101"/>
    <n v="55.33"/>
    <x v="1"/>
    <s v="plays"/>
    <x v="348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5"/>
    <b v="0"/>
    <n v="56"/>
    <b v="1"/>
    <s v="theater/plays"/>
    <n v="155"/>
    <n v="83.14"/>
    <x v="1"/>
    <s v="plays"/>
    <x v="3485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6"/>
    <b v="0"/>
    <n v="66"/>
    <b v="1"/>
    <s v="theater/plays"/>
    <n v="128"/>
    <n v="38.71"/>
    <x v="1"/>
    <s v="plays"/>
    <x v="3486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7"/>
    <b v="0"/>
    <n v="29"/>
    <b v="1"/>
    <s v="theater/plays"/>
    <n v="121"/>
    <n v="125.38"/>
    <x v="1"/>
    <s v="plays"/>
    <x v="348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8"/>
    <b v="0"/>
    <n v="72"/>
    <b v="1"/>
    <s v="theater/plays"/>
    <n v="113"/>
    <n v="78.260000000000005"/>
    <x v="1"/>
    <s v="plays"/>
    <x v="3488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89"/>
    <b v="0"/>
    <n v="27"/>
    <b v="1"/>
    <s v="theater/plays"/>
    <n v="128"/>
    <n v="47.22"/>
    <x v="1"/>
    <s v="plays"/>
    <x v="3489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0"/>
    <b v="0"/>
    <n v="10"/>
    <b v="1"/>
    <s v="theater/plays"/>
    <n v="158"/>
    <n v="79.099999999999994"/>
    <x v="1"/>
    <s v="plays"/>
    <x v="349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1"/>
    <b v="0"/>
    <n v="35"/>
    <b v="1"/>
    <s v="theater/plays"/>
    <n v="105"/>
    <n v="114.29"/>
    <x v="1"/>
    <s v="plays"/>
    <x v="3491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2"/>
    <b v="0"/>
    <n v="29"/>
    <b v="1"/>
    <s v="theater/plays"/>
    <n v="100"/>
    <n v="51.72"/>
    <x v="1"/>
    <s v="plays"/>
    <x v="349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3"/>
    <b v="0"/>
    <n v="13"/>
    <b v="1"/>
    <s v="theater/plays"/>
    <n v="100"/>
    <n v="30.77"/>
    <x v="1"/>
    <s v="plays"/>
    <x v="3493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4"/>
    <b v="0"/>
    <n v="72"/>
    <b v="1"/>
    <s v="theater/plays"/>
    <n v="107"/>
    <n v="74.209999999999994"/>
    <x v="1"/>
    <s v="plays"/>
    <x v="3494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5"/>
    <b v="0"/>
    <n v="78"/>
    <b v="1"/>
    <s v="theater/plays"/>
    <n v="124"/>
    <n v="47.85"/>
    <x v="1"/>
    <s v="plays"/>
    <x v="349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6"/>
    <b v="0"/>
    <n v="49"/>
    <b v="1"/>
    <s v="theater/plays"/>
    <n v="109"/>
    <n v="34.409999999999997"/>
    <x v="1"/>
    <s v="plays"/>
    <x v="3496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7"/>
    <b v="0"/>
    <n v="42"/>
    <b v="1"/>
    <s v="theater/plays"/>
    <n v="102"/>
    <n v="40.24"/>
    <x v="1"/>
    <s v="plays"/>
    <x v="3497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8"/>
    <b v="0"/>
    <n v="35"/>
    <b v="1"/>
    <s v="theater/plays"/>
    <n v="106"/>
    <n v="60.29"/>
    <x v="1"/>
    <s v="plays"/>
    <x v="349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99"/>
    <b v="0"/>
    <n v="42"/>
    <b v="1"/>
    <s v="theater/plays"/>
    <n v="106"/>
    <n v="25.31"/>
    <x v="1"/>
    <s v="plays"/>
    <x v="3499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0"/>
    <b v="0"/>
    <n v="42"/>
    <b v="1"/>
    <s v="theater/plays"/>
    <n v="101"/>
    <n v="35.950000000000003"/>
    <x v="1"/>
    <s v="plays"/>
    <x v="3500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1"/>
    <b v="0"/>
    <n v="31"/>
    <b v="1"/>
    <s v="theater/plays"/>
    <n v="105"/>
    <n v="136"/>
    <x v="1"/>
    <s v="plays"/>
    <x v="3501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2"/>
    <b v="0"/>
    <n v="38"/>
    <b v="1"/>
    <s v="theater/plays"/>
    <n v="108"/>
    <n v="70.760000000000005"/>
    <x v="1"/>
    <s v="plays"/>
    <x v="3502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3"/>
    <b v="0"/>
    <n v="8"/>
    <b v="1"/>
    <s v="theater/plays"/>
    <n v="100"/>
    <n v="125"/>
    <x v="1"/>
    <s v="plays"/>
    <x v="3503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4"/>
    <b v="0"/>
    <n v="39"/>
    <b v="1"/>
    <s v="theater/plays"/>
    <n v="104"/>
    <n v="66.510000000000005"/>
    <x v="1"/>
    <s v="plays"/>
    <x v="3504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5"/>
    <b v="0"/>
    <n v="29"/>
    <b v="1"/>
    <s v="theater/plays"/>
    <n v="102"/>
    <n v="105"/>
    <x v="1"/>
    <s v="plays"/>
    <x v="350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6"/>
    <b v="0"/>
    <n v="72"/>
    <b v="1"/>
    <s v="theater/plays"/>
    <n v="104"/>
    <n v="145"/>
    <x v="1"/>
    <s v="plays"/>
    <x v="350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7"/>
    <b v="0"/>
    <n v="15"/>
    <b v="1"/>
    <s v="theater/plays"/>
    <n v="180"/>
    <n v="12"/>
    <x v="1"/>
    <s v="plays"/>
    <x v="350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8"/>
    <b v="0"/>
    <n v="33"/>
    <b v="1"/>
    <s v="theater/plays"/>
    <n v="106"/>
    <n v="96.67"/>
    <x v="1"/>
    <s v="plays"/>
    <x v="3508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09"/>
    <b v="0"/>
    <n v="15"/>
    <b v="1"/>
    <s v="theater/plays"/>
    <n v="101"/>
    <n v="60.33"/>
    <x v="1"/>
    <s v="plays"/>
    <x v="3509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0"/>
    <b v="0"/>
    <n v="19"/>
    <b v="1"/>
    <s v="theater/plays"/>
    <n v="101"/>
    <n v="79.89"/>
    <x v="1"/>
    <s v="plays"/>
    <x v="3510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1"/>
    <b v="0"/>
    <n v="17"/>
    <b v="1"/>
    <s v="theater/plays"/>
    <n v="100"/>
    <n v="58.82"/>
    <x v="1"/>
    <s v="plays"/>
    <x v="351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2"/>
    <b v="0"/>
    <n v="44"/>
    <b v="1"/>
    <s v="theater/plays"/>
    <n v="118"/>
    <n v="75.34"/>
    <x v="1"/>
    <s v="plays"/>
    <x v="351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3"/>
    <b v="0"/>
    <n v="10"/>
    <b v="1"/>
    <s v="theater/plays"/>
    <n v="110"/>
    <n v="55"/>
    <x v="1"/>
    <s v="plays"/>
    <x v="3513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4"/>
    <b v="0"/>
    <n v="46"/>
    <b v="1"/>
    <s v="theater/plays"/>
    <n v="103"/>
    <n v="66.959999999999994"/>
    <x v="1"/>
    <s v="plays"/>
    <x v="351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5"/>
    <b v="0"/>
    <n v="11"/>
    <b v="1"/>
    <s v="theater/plays"/>
    <n v="100"/>
    <n v="227.27"/>
    <x v="1"/>
    <s v="plays"/>
    <x v="351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6"/>
    <b v="0"/>
    <n v="13"/>
    <b v="1"/>
    <s v="theater/plays"/>
    <n v="100"/>
    <n v="307.69"/>
    <x v="1"/>
    <s v="plays"/>
    <x v="351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7"/>
    <b v="0"/>
    <n v="33"/>
    <b v="1"/>
    <s v="theater/plays"/>
    <n v="110"/>
    <n v="50.02"/>
    <x v="1"/>
    <s v="plays"/>
    <x v="3517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8"/>
    <b v="0"/>
    <n v="28"/>
    <b v="1"/>
    <s v="theater/plays"/>
    <n v="101"/>
    <n v="72.39"/>
    <x v="1"/>
    <s v="plays"/>
    <x v="3518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19"/>
    <b v="0"/>
    <n v="21"/>
    <b v="1"/>
    <s v="theater/plays"/>
    <n v="101"/>
    <n v="95.95"/>
    <x v="1"/>
    <s v="plays"/>
    <x v="3519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0"/>
    <b v="0"/>
    <n v="13"/>
    <b v="1"/>
    <s v="theater/plays"/>
    <n v="169"/>
    <n v="45.62"/>
    <x v="1"/>
    <s v="plays"/>
    <x v="35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1"/>
    <b v="0"/>
    <n v="34"/>
    <b v="1"/>
    <s v="theater/plays"/>
    <n v="100"/>
    <n v="41.03"/>
    <x v="1"/>
    <s v="plays"/>
    <x v="3521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2"/>
    <b v="0"/>
    <n v="80"/>
    <b v="1"/>
    <s v="theater/plays"/>
    <n v="114"/>
    <n v="56.83"/>
    <x v="1"/>
    <s v="plays"/>
    <x v="3522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3"/>
    <b v="0"/>
    <n v="74"/>
    <b v="1"/>
    <s v="theater/plays"/>
    <n v="102"/>
    <n v="137.24"/>
    <x v="1"/>
    <s v="plays"/>
    <x v="352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4"/>
    <b v="0"/>
    <n v="7"/>
    <b v="1"/>
    <s v="theater/plays"/>
    <n v="106"/>
    <n v="75.709999999999994"/>
    <x v="1"/>
    <s v="plays"/>
    <x v="352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5"/>
    <b v="0"/>
    <n v="34"/>
    <b v="1"/>
    <s v="theater/plays"/>
    <n v="102"/>
    <n v="99"/>
    <x v="1"/>
    <s v="plays"/>
    <x v="3525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6"/>
    <b v="0"/>
    <n v="86"/>
    <b v="1"/>
    <s v="theater/plays"/>
    <n v="117"/>
    <n v="81.569999999999993"/>
    <x v="1"/>
    <s v="plays"/>
    <x v="3526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7"/>
    <b v="0"/>
    <n v="37"/>
    <b v="1"/>
    <s v="theater/plays"/>
    <n v="101"/>
    <n v="45.11"/>
    <x v="1"/>
    <s v="plays"/>
    <x v="3527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8"/>
    <b v="0"/>
    <n v="18"/>
    <b v="1"/>
    <s v="theater/plays"/>
    <n v="132"/>
    <n v="36.67"/>
    <x v="1"/>
    <s v="plays"/>
    <x v="352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29"/>
    <b v="0"/>
    <n v="22"/>
    <b v="1"/>
    <s v="theater/plays"/>
    <n v="100"/>
    <n v="125"/>
    <x v="1"/>
    <s v="plays"/>
    <x v="3529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0"/>
    <b v="0"/>
    <n v="26"/>
    <b v="1"/>
    <s v="theater/plays"/>
    <n v="128"/>
    <n v="49.23"/>
    <x v="1"/>
    <s v="plays"/>
    <x v="3530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1"/>
    <b v="0"/>
    <n v="27"/>
    <b v="1"/>
    <s v="theater/plays"/>
    <n v="119"/>
    <n v="42.3"/>
    <x v="1"/>
    <s v="plays"/>
    <x v="353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2"/>
    <b v="0"/>
    <n v="8"/>
    <b v="1"/>
    <s v="theater/plays"/>
    <n v="126"/>
    <n v="78.88"/>
    <x v="1"/>
    <s v="plays"/>
    <x v="353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3"/>
    <b v="0"/>
    <n v="204"/>
    <b v="1"/>
    <s v="theater/plays"/>
    <n v="156"/>
    <n v="38.28"/>
    <x v="1"/>
    <s v="plays"/>
    <x v="353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4"/>
    <b v="0"/>
    <n v="46"/>
    <b v="1"/>
    <s v="theater/plays"/>
    <n v="103"/>
    <n v="44.85"/>
    <x v="1"/>
    <s v="plays"/>
    <x v="3534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5"/>
    <b v="0"/>
    <n v="17"/>
    <b v="1"/>
    <s v="theater/plays"/>
    <n v="153"/>
    <n v="13.53"/>
    <x v="1"/>
    <s v="plays"/>
    <x v="353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6"/>
    <b v="0"/>
    <n v="28"/>
    <b v="1"/>
    <s v="theater/plays"/>
    <n v="180"/>
    <n v="43.5"/>
    <x v="1"/>
    <s v="plays"/>
    <x v="353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7"/>
    <b v="0"/>
    <n v="83"/>
    <b v="1"/>
    <s v="theater/plays"/>
    <n v="128"/>
    <n v="30.95"/>
    <x v="1"/>
    <s v="plays"/>
    <x v="3537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8"/>
    <b v="0"/>
    <n v="13"/>
    <b v="1"/>
    <s v="theater/plays"/>
    <n v="120"/>
    <n v="55.23"/>
    <x v="1"/>
    <s v="plays"/>
    <x v="353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39"/>
    <b v="0"/>
    <n v="8"/>
    <b v="1"/>
    <s v="theater/plays"/>
    <n v="123"/>
    <n v="46.13"/>
    <x v="1"/>
    <s v="plays"/>
    <x v="3539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0"/>
    <b v="0"/>
    <n v="32"/>
    <b v="1"/>
    <s v="theater/plays"/>
    <n v="105"/>
    <n v="39.380000000000003"/>
    <x v="1"/>
    <s v="plays"/>
    <x v="3540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1"/>
    <b v="0"/>
    <n v="85"/>
    <b v="1"/>
    <s v="theater/plays"/>
    <n v="102"/>
    <n v="66.150000000000006"/>
    <x v="1"/>
    <s v="plays"/>
    <x v="3541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2"/>
    <b v="0"/>
    <n v="29"/>
    <b v="1"/>
    <s v="theater/plays"/>
    <n v="105"/>
    <n v="54.14"/>
    <x v="1"/>
    <s v="plays"/>
    <x v="3542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3"/>
    <b v="0"/>
    <n v="24"/>
    <b v="1"/>
    <s v="theater/plays"/>
    <n v="100"/>
    <n v="104.17"/>
    <x v="1"/>
    <s v="plays"/>
    <x v="354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4"/>
    <b v="0"/>
    <n v="8"/>
    <b v="1"/>
    <s v="theater/plays"/>
    <n v="100"/>
    <n v="31.38"/>
    <x v="1"/>
    <s v="plays"/>
    <x v="354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5"/>
    <b v="0"/>
    <n v="19"/>
    <b v="1"/>
    <s v="theater/plays"/>
    <n v="102"/>
    <n v="59.21"/>
    <x v="1"/>
    <s v="plays"/>
    <x v="354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6"/>
    <b v="0"/>
    <n v="336"/>
    <b v="1"/>
    <s v="theater/plays"/>
    <n v="114"/>
    <n v="119.18"/>
    <x v="1"/>
    <s v="plays"/>
    <x v="3546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7"/>
    <b v="0"/>
    <n v="13"/>
    <b v="1"/>
    <s v="theater/plays"/>
    <n v="102"/>
    <n v="164.62"/>
    <x v="1"/>
    <s v="plays"/>
    <x v="3547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8"/>
    <b v="0"/>
    <n v="42"/>
    <b v="1"/>
    <s v="theater/plays"/>
    <n v="102"/>
    <n v="24.29"/>
    <x v="1"/>
    <s v="plays"/>
    <x v="3548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49"/>
    <b v="0"/>
    <n v="64"/>
    <b v="1"/>
    <s v="theater/plays"/>
    <n v="105"/>
    <n v="40.94"/>
    <x v="1"/>
    <s v="plays"/>
    <x v="354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0"/>
    <b v="0"/>
    <n v="25"/>
    <b v="1"/>
    <s v="theater/plays"/>
    <n v="102"/>
    <n v="61.1"/>
    <x v="1"/>
    <s v="plays"/>
    <x v="35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1"/>
    <b v="0"/>
    <n v="20"/>
    <b v="1"/>
    <s v="theater/plays"/>
    <n v="100"/>
    <n v="38.65"/>
    <x v="1"/>
    <s v="plays"/>
    <x v="3551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2"/>
    <b v="0"/>
    <n v="104"/>
    <b v="1"/>
    <s v="theater/plays"/>
    <n v="106"/>
    <n v="56.2"/>
    <x v="1"/>
    <s v="plays"/>
    <x v="3552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3"/>
    <b v="0"/>
    <n v="53"/>
    <b v="1"/>
    <s v="theater/plays"/>
    <n v="113"/>
    <n v="107"/>
    <x v="1"/>
    <s v="plays"/>
    <x v="355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4"/>
    <b v="0"/>
    <n v="14"/>
    <b v="1"/>
    <s v="theater/plays"/>
    <n v="100"/>
    <n v="171.43"/>
    <x v="1"/>
    <s v="plays"/>
    <x v="355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5"/>
    <b v="0"/>
    <n v="20"/>
    <b v="1"/>
    <s v="theater/plays"/>
    <n v="100"/>
    <n v="110.5"/>
    <x v="1"/>
    <s v="plays"/>
    <x v="3555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6"/>
    <b v="0"/>
    <n v="558"/>
    <b v="1"/>
    <s v="theater/plays"/>
    <n v="100"/>
    <n v="179.28"/>
    <x v="1"/>
    <s v="plays"/>
    <x v="3556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7"/>
    <b v="0"/>
    <n v="22"/>
    <b v="1"/>
    <s v="theater/plays"/>
    <n v="144"/>
    <n v="22.91"/>
    <x v="1"/>
    <s v="plays"/>
    <x v="3557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8"/>
    <b v="0"/>
    <n v="24"/>
    <b v="1"/>
    <s v="theater/plays"/>
    <n v="104"/>
    <n v="43.13"/>
    <x v="1"/>
    <s v="plays"/>
    <x v="355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59"/>
    <b v="0"/>
    <n v="74"/>
    <b v="1"/>
    <s v="theater/plays"/>
    <n v="108"/>
    <n v="46.89"/>
    <x v="1"/>
    <s v="plays"/>
    <x v="355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0"/>
    <b v="0"/>
    <n v="54"/>
    <b v="1"/>
    <s v="theater/plays"/>
    <n v="102"/>
    <n v="47.41"/>
    <x v="1"/>
    <s v="plays"/>
    <x v="3560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1"/>
    <b v="0"/>
    <n v="31"/>
    <b v="1"/>
    <s v="theater/plays"/>
    <n v="149"/>
    <n v="15.13"/>
    <x v="1"/>
    <s v="plays"/>
    <x v="3561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2"/>
    <b v="0"/>
    <n v="25"/>
    <b v="1"/>
    <s v="theater/plays"/>
    <n v="105"/>
    <n v="21.1"/>
    <x v="1"/>
    <s v="plays"/>
    <x v="3562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3"/>
    <b v="0"/>
    <n v="17"/>
    <b v="1"/>
    <s v="theater/plays"/>
    <n v="101"/>
    <n v="59.12"/>
    <x v="1"/>
    <s v="plays"/>
    <x v="356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4"/>
    <b v="0"/>
    <n v="12"/>
    <b v="1"/>
    <s v="theater/plays"/>
    <n v="131"/>
    <n v="97.92"/>
    <x v="1"/>
    <s v="plays"/>
    <x v="3564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5"/>
    <b v="0"/>
    <n v="38"/>
    <b v="1"/>
    <s v="theater/plays"/>
    <n v="105"/>
    <n v="55.13"/>
    <x v="1"/>
    <s v="plays"/>
    <x v="356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6"/>
    <b v="0"/>
    <n v="41"/>
    <b v="1"/>
    <s v="theater/plays"/>
    <n v="109"/>
    <n v="26.54"/>
    <x v="1"/>
    <s v="plays"/>
    <x v="3566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7"/>
    <b v="0"/>
    <n v="19"/>
    <b v="1"/>
    <s v="theater/plays"/>
    <n v="111"/>
    <n v="58.42"/>
    <x v="1"/>
    <s v="plays"/>
    <x v="356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8"/>
    <b v="0"/>
    <n v="41"/>
    <b v="1"/>
    <s v="theater/plays"/>
    <n v="100"/>
    <n v="122.54"/>
    <x v="1"/>
    <s v="plays"/>
    <x v="3568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69"/>
    <b v="0"/>
    <n v="26"/>
    <b v="1"/>
    <s v="theater/plays"/>
    <n v="114"/>
    <n v="87.96"/>
    <x v="1"/>
    <s v="plays"/>
    <x v="3569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0"/>
    <b v="0"/>
    <n v="25"/>
    <b v="1"/>
    <s v="theater/plays"/>
    <n v="122"/>
    <n v="73.239999999999995"/>
    <x v="1"/>
    <s v="plays"/>
    <x v="3570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1"/>
    <b v="0"/>
    <n v="9"/>
    <b v="1"/>
    <s v="theater/plays"/>
    <n v="100"/>
    <n v="55.56"/>
    <x v="1"/>
    <s v="plays"/>
    <x v="357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2"/>
    <b v="0"/>
    <n v="78"/>
    <b v="1"/>
    <s v="theater/plays"/>
    <n v="103"/>
    <n v="39.54"/>
    <x v="1"/>
    <s v="plays"/>
    <x v="3572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3"/>
    <b v="0"/>
    <n v="45"/>
    <b v="1"/>
    <s v="theater/plays"/>
    <n v="106"/>
    <n v="136.78"/>
    <x v="1"/>
    <s v="plays"/>
    <x v="3573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4"/>
    <b v="0"/>
    <n v="102"/>
    <b v="1"/>
    <s v="theater/plays"/>
    <n v="101"/>
    <n v="99.34"/>
    <x v="1"/>
    <s v="plays"/>
    <x v="3574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5"/>
    <b v="0"/>
    <n v="5"/>
    <b v="1"/>
    <s v="theater/plays"/>
    <n v="100"/>
    <n v="20"/>
    <x v="1"/>
    <s v="plays"/>
    <x v="3575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6"/>
    <b v="0"/>
    <n v="27"/>
    <b v="1"/>
    <s v="theater/plays"/>
    <n v="130"/>
    <n v="28.89"/>
    <x v="1"/>
    <s v="plays"/>
    <x v="3576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7"/>
    <b v="0"/>
    <n v="37"/>
    <b v="1"/>
    <s v="theater/plays"/>
    <n v="100"/>
    <n v="40.549999999999997"/>
    <x v="1"/>
    <s v="plays"/>
    <x v="357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8"/>
    <b v="0"/>
    <n v="14"/>
    <b v="1"/>
    <s v="theater/plays"/>
    <n v="100"/>
    <n v="35.71"/>
    <x v="1"/>
    <s v="plays"/>
    <x v="3578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79"/>
    <b v="0"/>
    <n v="27"/>
    <b v="1"/>
    <s v="theater/plays"/>
    <n v="114"/>
    <n v="37.96"/>
    <x v="1"/>
    <s v="plays"/>
    <x v="3579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0"/>
    <b v="0"/>
    <n v="45"/>
    <b v="1"/>
    <s v="theater/plays"/>
    <n v="100"/>
    <n v="33.33"/>
    <x v="1"/>
    <s v="plays"/>
    <x v="358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1"/>
    <b v="0"/>
    <n v="49"/>
    <b v="1"/>
    <s v="theater/plays"/>
    <n v="287"/>
    <n v="58.57"/>
    <x v="1"/>
    <s v="plays"/>
    <x v="3581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2"/>
    <b v="0"/>
    <n v="24"/>
    <b v="1"/>
    <s v="theater/plays"/>
    <n v="109"/>
    <n v="135.63"/>
    <x v="1"/>
    <s v="plays"/>
    <x v="3582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3"/>
    <b v="0"/>
    <n v="112"/>
    <b v="1"/>
    <s v="theater/plays"/>
    <n v="116"/>
    <n v="30.94"/>
    <x v="1"/>
    <s v="plays"/>
    <x v="3583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4"/>
    <b v="0"/>
    <n v="23"/>
    <b v="1"/>
    <s v="theater/plays"/>
    <n v="119"/>
    <n v="176.09"/>
    <x v="1"/>
    <s v="plays"/>
    <x v="358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5"/>
    <b v="0"/>
    <n v="54"/>
    <b v="1"/>
    <s v="theater/plays"/>
    <n v="109"/>
    <n v="151.97999999999999"/>
    <x v="1"/>
    <s v="plays"/>
    <x v="358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6"/>
    <b v="0"/>
    <n v="28"/>
    <b v="1"/>
    <s v="theater/plays"/>
    <n v="127"/>
    <n v="22.61"/>
    <x v="1"/>
    <s v="plays"/>
    <x v="358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7"/>
    <b v="0"/>
    <n v="11"/>
    <b v="1"/>
    <s v="theater/plays"/>
    <n v="101"/>
    <n v="18.27"/>
    <x v="1"/>
    <s v="plays"/>
    <x v="358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8"/>
    <b v="0"/>
    <n v="62"/>
    <b v="1"/>
    <s v="theater/plays"/>
    <n v="128"/>
    <n v="82.26"/>
    <x v="1"/>
    <s v="plays"/>
    <x v="3588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89"/>
    <b v="0"/>
    <n v="73"/>
    <b v="1"/>
    <s v="theater/plays"/>
    <n v="100"/>
    <n v="68.53"/>
    <x v="1"/>
    <s v="plays"/>
    <x v="3589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0"/>
    <b v="0"/>
    <n v="18"/>
    <b v="1"/>
    <s v="theater/plays"/>
    <n v="175"/>
    <n v="68.06"/>
    <x v="1"/>
    <s v="plays"/>
    <x v="3590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1"/>
    <b v="0"/>
    <n v="35"/>
    <b v="1"/>
    <s v="theater/plays"/>
    <n v="127"/>
    <n v="72.709999999999994"/>
    <x v="1"/>
    <s v="plays"/>
    <x v="359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2"/>
    <b v="0"/>
    <n v="43"/>
    <b v="1"/>
    <s v="theater/plays"/>
    <n v="111"/>
    <n v="77.19"/>
    <x v="1"/>
    <s v="plays"/>
    <x v="3592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3"/>
    <b v="0"/>
    <n v="36"/>
    <b v="1"/>
    <s v="theater/plays"/>
    <n v="126"/>
    <n v="55.97"/>
    <x v="1"/>
    <s v="plays"/>
    <x v="359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4"/>
    <b v="0"/>
    <n v="62"/>
    <b v="1"/>
    <s v="theater/plays"/>
    <n v="119"/>
    <n v="49.69"/>
    <x v="1"/>
    <s v="plays"/>
    <x v="359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5"/>
    <b v="0"/>
    <n v="15"/>
    <b v="1"/>
    <s v="theater/plays"/>
    <n v="108"/>
    <n v="79"/>
    <x v="1"/>
    <s v="plays"/>
    <x v="359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6"/>
    <b v="0"/>
    <n v="33"/>
    <b v="1"/>
    <s v="theater/plays"/>
    <n v="103"/>
    <n v="77.73"/>
    <x v="1"/>
    <s v="plays"/>
    <x v="359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7"/>
    <b v="0"/>
    <n v="27"/>
    <b v="1"/>
    <s v="theater/plays"/>
    <n v="110"/>
    <n v="40.78"/>
    <x v="1"/>
    <s v="plays"/>
    <x v="3597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8"/>
    <b v="0"/>
    <n v="17"/>
    <b v="1"/>
    <s v="theater/plays"/>
    <n v="202"/>
    <n v="59.41"/>
    <x v="1"/>
    <s v="plays"/>
    <x v="359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599"/>
    <b v="0"/>
    <n v="4"/>
    <b v="1"/>
    <s v="theater/plays"/>
    <n v="130"/>
    <n v="3.25"/>
    <x v="1"/>
    <s v="plays"/>
    <x v="3599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0"/>
    <b v="0"/>
    <n v="53"/>
    <b v="1"/>
    <s v="theater/plays"/>
    <n v="104"/>
    <n v="39.380000000000003"/>
    <x v="1"/>
    <s v="plays"/>
    <x v="360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1"/>
    <b v="0"/>
    <n v="49"/>
    <b v="1"/>
    <s v="theater/plays"/>
    <n v="100"/>
    <n v="81.67"/>
    <x v="1"/>
    <s v="plays"/>
    <x v="360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2"/>
    <b v="0"/>
    <n v="57"/>
    <b v="1"/>
    <s v="theater/plays"/>
    <n v="171"/>
    <n v="44.91"/>
    <x v="1"/>
    <s v="plays"/>
    <x v="360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3"/>
    <b v="0"/>
    <n v="69"/>
    <b v="1"/>
    <s v="theater/plays"/>
    <n v="113"/>
    <n v="49.06"/>
    <x v="1"/>
    <s v="plays"/>
    <x v="3603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4"/>
    <b v="0"/>
    <n v="15"/>
    <b v="1"/>
    <s v="theater/plays"/>
    <n v="184"/>
    <n v="30.67"/>
    <x v="1"/>
    <s v="plays"/>
    <x v="360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5"/>
    <b v="0"/>
    <n v="64"/>
    <b v="1"/>
    <s v="theater/plays"/>
    <n v="130"/>
    <n v="61.06"/>
    <x v="1"/>
    <s v="plays"/>
    <x v="360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6"/>
    <b v="0"/>
    <n v="20"/>
    <b v="1"/>
    <s v="theater/plays"/>
    <n v="105"/>
    <n v="29"/>
    <x v="1"/>
    <s v="plays"/>
    <x v="360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7"/>
    <b v="0"/>
    <n v="27"/>
    <b v="1"/>
    <s v="theater/plays"/>
    <n v="100"/>
    <n v="29.63"/>
    <x v="1"/>
    <s v="plays"/>
    <x v="360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8"/>
    <b v="0"/>
    <n v="21"/>
    <b v="1"/>
    <s v="theater/plays"/>
    <n v="153"/>
    <n v="143.1"/>
    <x v="1"/>
    <s v="plays"/>
    <x v="3608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09"/>
    <b v="0"/>
    <n v="31"/>
    <b v="1"/>
    <s v="theater/plays"/>
    <n v="162"/>
    <n v="52.35"/>
    <x v="1"/>
    <s v="plays"/>
    <x v="360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0"/>
    <b v="0"/>
    <n v="51"/>
    <b v="1"/>
    <s v="theater/plays"/>
    <n v="136"/>
    <n v="66.67"/>
    <x v="1"/>
    <s v="plays"/>
    <x v="3610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1"/>
    <b v="0"/>
    <n v="57"/>
    <b v="1"/>
    <s v="theater/plays"/>
    <n v="144"/>
    <n v="126.67"/>
    <x v="1"/>
    <s v="plays"/>
    <x v="361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2"/>
    <b v="0"/>
    <n v="20"/>
    <b v="1"/>
    <s v="theater/plays"/>
    <n v="100"/>
    <n v="62.5"/>
    <x v="1"/>
    <s v="plays"/>
    <x v="3612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3"/>
    <b v="0"/>
    <n v="71"/>
    <b v="1"/>
    <s v="theater/plays"/>
    <n v="101"/>
    <n v="35.49"/>
    <x v="1"/>
    <s v="plays"/>
    <x v="361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4"/>
    <b v="0"/>
    <n v="72"/>
    <b v="1"/>
    <s v="theater/plays"/>
    <n v="107"/>
    <n v="37.08"/>
    <x v="1"/>
    <s v="plays"/>
    <x v="361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5"/>
    <b v="0"/>
    <n v="45"/>
    <b v="1"/>
    <s v="theater/plays"/>
    <n v="125"/>
    <n v="69.33"/>
    <x v="1"/>
    <s v="plays"/>
    <x v="3615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6"/>
    <b v="0"/>
    <n v="51"/>
    <b v="1"/>
    <s v="theater/plays"/>
    <n v="119"/>
    <n v="17.25"/>
    <x v="1"/>
    <s v="plays"/>
    <x v="3616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7"/>
    <b v="0"/>
    <n v="56"/>
    <b v="1"/>
    <s v="theater/plays"/>
    <n v="101"/>
    <n v="36.07"/>
    <x v="1"/>
    <s v="plays"/>
    <x v="361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8"/>
    <b v="0"/>
    <n v="17"/>
    <b v="1"/>
    <s v="theater/plays"/>
    <n v="113"/>
    <n v="66.47"/>
    <x v="1"/>
    <s v="plays"/>
    <x v="361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19"/>
    <b v="0"/>
    <n v="197"/>
    <b v="1"/>
    <s v="theater/plays"/>
    <n v="105"/>
    <n v="56.07"/>
    <x v="1"/>
    <s v="plays"/>
    <x v="3619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0"/>
    <b v="0"/>
    <n v="70"/>
    <b v="1"/>
    <s v="theater/plays"/>
    <n v="110"/>
    <n v="47.03"/>
    <x v="1"/>
    <s v="plays"/>
    <x v="3620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1"/>
    <b v="0"/>
    <n v="21"/>
    <b v="1"/>
    <s v="theater/plays"/>
    <n v="100"/>
    <n v="47.67"/>
    <x v="1"/>
    <s v="plays"/>
    <x v="362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2"/>
    <b v="0"/>
    <n v="34"/>
    <b v="1"/>
    <s v="theater/plays"/>
    <n v="120"/>
    <n v="88.24"/>
    <x v="1"/>
    <s v="plays"/>
    <x v="362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3"/>
    <b v="0"/>
    <n v="39"/>
    <b v="1"/>
    <s v="theater/plays"/>
    <n v="105"/>
    <n v="80.72"/>
    <x v="1"/>
    <s v="plays"/>
    <x v="3623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4"/>
    <b v="0"/>
    <n v="78"/>
    <b v="1"/>
    <s v="theater/plays"/>
    <n v="103"/>
    <n v="39.49"/>
    <x v="1"/>
    <s v="plays"/>
    <x v="362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5"/>
    <b v="0"/>
    <n v="48"/>
    <b v="1"/>
    <s v="theater/plays"/>
    <n v="102"/>
    <n v="84.85"/>
    <x v="1"/>
    <s v="plays"/>
    <x v="3625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6"/>
    <b v="0"/>
    <n v="29"/>
    <b v="1"/>
    <s v="theater/plays"/>
    <n v="100"/>
    <n v="68.97"/>
    <x v="1"/>
    <s v="plays"/>
    <x v="3626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7"/>
    <b v="0"/>
    <n v="0"/>
    <b v="0"/>
    <s v="theater/musical"/>
    <n v="0"/>
    <n v="0"/>
    <x v="1"/>
    <s v="musical"/>
    <x v="3627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8"/>
    <b v="0"/>
    <n v="2"/>
    <b v="0"/>
    <s v="theater/musical"/>
    <n v="0"/>
    <n v="1"/>
    <x v="1"/>
    <s v="musical"/>
    <x v="36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29"/>
    <b v="0"/>
    <n v="1"/>
    <b v="0"/>
    <s v="theater/musical"/>
    <n v="0"/>
    <n v="1"/>
    <x v="1"/>
    <s v="musical"/>
    <x v="3629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0"/>
    <b v="0"/>
    <n v="59"/>
    <b v="0"/>
    <s v="theater/musical"/>
    <n v="51"/>
    <n v="147.88"/>
    <x v="1"/>
    <s v="musical"/>
    <x v="3630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1"/>
    <b v="0"/>
    <n v="1"/>
    <b v="0"/>
    <s v="theater/musical"/>
    <n v="20"/>
    <n v="100"/>
    <x v="1"/>
    <s v="musical"/>
    <x v="3631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2"/>
    <b v="0"/>
    <n v="31"/>
    <b v="0"/>
    <s v="theater/musical"/>
    <n v="35"/>
    <n v="56.84"/>
    <x v="1"/>
    <s v="musical"/>
    <x v="3632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3"/>
    <b v="0"/>
    <n v="18"/>
    <b v="0"/>
    <s v="theater/musical"/>
    <n v="4"/>
    <n v="176.94"/>
    <x v="1"/>
    <s v="musical"/>
    <x v="3633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4"/>
    <b v="0"/>
    <n v="10"/>
    <b v="0"/>
    <s v="theater/musical"/>
    <n v="36"/>
    <n v="127.6"/>
    <x v="1"/>
    <s v="musical"/>
    <x v="363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5"/>
    <b v="0"/>
    <n v="0"/>
    <b v="0"/>
    <s v="theater/musical"/>
    <n v="0"/>
    <n v="0"/>
    <x v="1"/>
    <s v="musical"/>
    <x v="363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6"/>
    <b v="0"/>
    <n v="14"/>
    <b v="0"/>
    <s v="theater/musical"/>
    <n v="31"/>
    <n v="66.14"/>
    <x v="1"/>
    <s v="musical"/>
    <x v="363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7"/>
    <b v="0"/>
    <n v="2"/>
    <b v="0"/>
    <s v="theater/musical"/>
    <n v="7"/>
    <n v="108"/>
    <x v="1"/>
    <s v="musical"/>
    <x v="3637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8"/>
    <b v="0"/>
    <n v="1"/>
    <b v="0"/>
    <s v="theater/musical"/>
    <n v="0"/>
    <n v="1"/>
    <x v="1"/>
    <s v="musical"/>
    <x v="3638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39"/>
    <b v="0"/>
    <n v="3"/>
    <b v="0"/>
    <s v="theater/musical"/>
    <n v="6"/>
    <n v="18.329999999999998"/>
    <x v="1"/>
    <s v="musical"/>
    <x v="3639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0"/>
    <b v="0"/>
    <n v="0"/>
    <b v="0"/>
    <s v="theater/musical"/>
    <n v="0"/>
    <n v="0"/>
    <x v="1"/>
    <s v="musical"/>
    <x v="364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1"/>
    <b v="0"/>
    <n v="2"/>
    <b v="0"/>
    <s v="theater/musical"/>
    <n v="2"/>
    <n v="7.5"/>
    <x v="1"/>
    <s v="musical"/>
    <x v="3641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2"/>
    <b v="0"/>
    <n v="0"/>
    <b v="0"/>
    <s v="theater/musical"/>
    <n v="0"/>
    <n v="0"/>
    <x v="1"/>
    <s v="musical"/>
    <x v="3642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3"/>
    <b v="0"/>
    <n v="12"/>
    <b v="0"/>
    <s v="theater/musical"/>
    <n v="16"/>
    <n v="68.42"/>
    <x v="1"/>
    <s v="musical"/>
    <x v="364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4"/>
    <b v="0"/>
    <n v="1"/>
    <b v="0"/>
    <s v="theater/musical"/>
    <n v="0"/>
    <n v="1"/>
    <x v="1"/>
    <s v="musical"/>
    <x v="364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5"/>
    <b v="0"/>
    <n v="8"/>
    <b v="0"/>
    <s v="theater/musical"/>
    <n v="5"/>
    <n v="60.13"/>
    <x v="1"/>
    <s v="musical"/>
    <x v="3645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6"/>
    <b v="0"/>
    <n v="2"/>
    <b v="0"/>
    <s v="theater/musical"/>
    <n v="6"/>
    <n v="15"/>
    <x v="1"/>
    <s v="musical"/>
    <x v="3646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7"/>
    <b v="0"/>
    <n v="73"/>
    <b v="1"/>
    <s v="theater/plays"/>
    <n v="100"/>
    <n v="550.04"/>
    <x v="1"/>
    <s v="plays"/>
    <x v="364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8"/>
    <b v="0"/>
    <n v="8"/>
    <b v="1"/>
    <s v="theater/plays"/>
    <n v="104"/>
    <n v="97.5"/>
    <x v="1"/>
    <s v="plays"/>
    <x v="3648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49"/>
    <b v="0"/>
    <n v="17"/>
    <b v="1"/>
    <s v="theater/plays"/>
    <n v="100"/>
    <n v="29.41"/>
    <x v="1"/>
    <s v="plays"/>
    <x v="364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0"/>
    <b v="0"/>
    <n v="9"/>
    <b v="1"/>
    <s v="theater/plays"/>
    <n v="104"/>
    <n v="57.78"/>
    <x v="1"/>
    <s v="plays"/>
    <x v="3650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1"/>
    <b v="0"/>
    <n v="17"/>
    <b v="1"/>
    <s v="theater/plays"/>
    <n v="251"/>
    <n v="44.24"/>
    <x v="1"/>
    <s v="plays"/>
    <x v="3651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2"/>
    <b v="0"/>
    <n v="33"/>
    <b v="1"/>
    <s v="theater/plays"/>
    <n v="101"/>
    <n v="60.91"/>
    <x v="1"/>
    <s v="plays"/>
    <x v="365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3"/>
    <b v="0"/>
    <n v="38"/>
    <b v="1"/>
    <s v="theater/plays"/>
    <n v="174"/>
    <n v="68.84"/>
    <x v="1"/>
    <s v="plays"/>
    <x v="3653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4"/>
    <b v="0"/>
    <n v="79"/>
    <b v="1"/>
    <s v="theater/plays"/>
    <n v="116"/>
    <n v="73.58"/>
    <x v="1"/>
    <s v="plays"/>
    <x v="3654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5"/>
    <b v="0"/>
    <n v="46"/>
    <b v="1"/>
    <s v="theater/plays"/>
    <n v="106"/>
    <n v="115.02"/>
    <x v="1"/>
    <s v="plays"/>
    <x v="3655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6"/>
    <b v="0"/>
    <n v="20"/>
    <b v="1"/>
    <s v="theater/plays"/>
    <n v="111"/>
    <n v="110.75"/>
    <x v="1"/>
    <s v="plays"/>
    <x v="3656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7"/>
    <b v="0"/>
    <n v="20"/>
    <b v="1"/>
    <s v="theater/plays"/>
    <n v="101"/>
    <n v="75.5"/>
    <x v="1"/>
    <s v="plays"/>
    <x v="3657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8"/>
    <b v="0"/>
    <n v="13"/>
    <b v="1"/>
    <s v="theater/plays"/>
    <n v="102"/>
    <n v="235.46"/>
    <x v="1"/>
    <s v="plays"/>
    <x v="3658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59"/>
    <b v="0"/>
    <n v="22"/>
    <b v="1"/>
    <s v="theater/plays"/>
    <n v="100"/>
    <n v="11.36"/>
    <x v="1"/>
    <s v="plays"/>
    <x v="365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0"/>
    <b v="0"/>
    <n v="36"/>
    <b v="1"/>
    <s v="theater/plays"/>
    <n v="111"/>
    <n v="92.5"/>
    <x v="1"/>
    <s v="plays"/>
    <x v="366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1"/>
    <b v="0"/>
    <n v="40"/>
    <b v="1"/>
    <s v="theater/plays"/>
    <n v="101"/>
    <n v="202.85"/>
    <x v="1"/>
    <s v="plays"/>
    <x v="3661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2"/>
    <b v="0"/>
    <n v="9"/>
    <b v="1"/>
    <s v="theater/plays"/>
    <n v="104"/>
    <n v="26"/>
    <x v="1"/>
    <s v="plays"/>
    <x v="366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3"/>
    <b v="0"/>
    <n v="19"/>
    <b v="1"/>
    <s v="theater/plays"/>
    <n v="109"/>
    <n v="46.05"/>
    <x v="1"/>
    <s v="plays"/>
    <x v="3663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4"/>
    <b v="0"/>
    <n v="14"/>
    <b v="1"/>
    <s v="theater/plays"/>
    <n v="115"/>
    <n v="51"/>
    <x v="1"/>
    <s v="plays"/>
    <x v="3664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5"/>
    <b v="0"/>
    <n v="38"/>
    <b v="1"/>
    <s v="theater/plays"/>
    <n v="100"/>
    <n v="31.58"/>
    <x v="1"/>
    <s v="plays"/>
    <x v="3665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6"/>
    <b v="0"/>
    <n v="58"/>
    <b v="1"/>
    <s v="theater/plays"/>
    <n v="103"/>
    <n v="53.36"/>
    <x v="1"/>
    <s v="plays"/>
    <x v="3666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7"/>
    <b v="0"/>
    <n v="28"/>
    <b v="1"/>
    <s v="theater/plays"/>
    <n v="104"/>
    <n v="36.96"/>
    <x v="1"/>
    <s v="plays"/>
    <x v="366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8"/>
    <b v="0"/>
    <n v="17"/>
    <b v="1"/>
    <s v="theater/plays"/>
    <n v="138"/>
    <n v="81.290000000000006"/>
    <x v="1"/>
    <s v="plays"/>
    <x v="3668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69"/>
    <b v="0"/>
    <n v="12"/>
    <b v="1"/>
    <s v="theater/plays"/>
    <n v="110"/>
    <n v="20.079999999999998"/>
    <x v="1"/>
    <s v="plays"/>
    <x v="366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0"/>
    <b v="0"/>
    <n v="40"/>
    <b v="1"/>
    <s v="theater/plays"/>
    <n v="101"/>
    <n v="88.25"/>
    <x v="1"/>
    <s v="plays"/>
    <x v="367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1"/>
    <b v="0"/>
    <n v="57"/>
    <b v="1"/>
    <s v="theater/plays"/>
    <n v="102"/>
    <n v="53.44"/>
    <x v="1"/>
    <s v="plays"/>
    <x v="3671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2"/>
    <b v="0"/>
    <n v="114"/>
    <b v="1"/>
    <s v="theater/plays"/>
    <n v="114"/>
    <n v="39.869999999999997"/>
    <x v="1"/>
    <s v="plays"/>
    <x v="3672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3"/>
    <b v="0"/>
    <n v="31"/>
    <b v="1"/>
    <s v="theater/plays"/>
    <n v="100"/>
    <n v="145.16"/>
    <x v="1"/>
    <s v="plays"/>
    <x v="367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4"/>
    <b v="0"/>
    <n v="3"/>
    <b v="1"/>
    <s v="theater/plays"/>
    <n v="140"/>
    <n v="23.33"/>
    <x v="1"/>
    <s v="plays"/>
    <x v="367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5"/>
    <b v="0"/>
    <n v="16"/>
    <b v="1"/>
    <s v="theater/plays"/>
    <n v="129"/>
    <n v="64.38"/>
    <x v="1"/>
    <s v="plays"/>
    <x v="3675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6"/>
    <b v="0"/>
    <n v="199"/>
    <b v="1"/>
    <s v="theater/plays"/>
    <n v="103"/>
    <n v="62.05"/>
    <x v="1"/>
    <s v="plays"/>
    <x v="367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7"/>
    <b v="0"/>
    <n v="31"/>
    <b v="1"/>
    <s v="theater/plays"/>
    <n v="103"/>
    <n v="66.13"/>
    <x v="1"/>
    <s v="plays"/>
    <x v="367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8"/>
    <b v="0"/>
    <n v="30"/>
    <b v="1"/>
    <s v="theater/plays"/>
    <n v="110"/>
    <n v="73.400000000000006"/>
    <x v="1"/>
    <s v="plays"/>
    <x v="3678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79"/>
    <b v="0"/>
    <n v="34"/>
    <b v="1"/>
    <s v="theater/plays"/>
    <n v="113"/>
    <n v="99.5"/>
    <x v="1"/>
    <s v="plays"/>
    <x v="3679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0"/>
    <b v="0"/>
    <n v="18"/>
    <b v="1"/>
    <s v="theater/plays"/>
    <n v="112"/>
    <n v="62.17"/>
    <x v="1"/>
    <s v="plays"/>
    <x v="368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1"/>
    <b v="0"/>
    <n v="67"/>
    <b v="1"/>
    <s v="theater/plays"/>
    <n v="139"/>
    <n v="62.33"/>
    <x v="1"/>
    <s v="plays"/>
    <x v="368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2"/>
    <b v="0"/>
    <n v="66"/>
    <b v="1"/>
    <s v="theater/plays"/>
    <n v="111"/>
    <n v="58.79"/>
    <x v="1"/>
    <s v="plays"/>
    <x v="3682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3"/>
    <b v="0"/>
    <n v="23"/>
    <b v="1"/>
    <s v="theater/plays"/>
    <n v="139"/>
    <n v="45.35"/>
    <x v="1"/>
    <s v="plays"/>
    <x v="3683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4"/>
    <b v="0"/>
    <n v="126"/>
    <b v="1"/>
    <s v="theater/plays"/>
    <n v="106"/>
    <n v="41.94"/>
    <x v="1"/>
    <s v="plays"/>
    <x v="3684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5"/>
    <b v="0"/>
    <n v="6"/>
    <b v="1"/>
    <s v="theater/plays"/>
    <n v="101"/>
    <n v="59.17"/>
    <x v="1"/>
    <s v="plays"/>
    <x v="3685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6"/>
    <b v="0"/>
    <n v="25"/>
    <b v="1"/>
    <s v="theater/plays"/>
    <n v="100"/>
    <n v="200.49"/>
    <x v="1"/>
    <s v="plays"/>
    <x v="368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7"/>
    <b v="0"/>
    <n v="39"/>
    <b v="1"/>
    <s v="theater/plays"/>
    <n v="109"/>
    <n v="83.97"/>
    <x v="1"/>
    <s v="plays"/>
    <x v="368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8"/>
    <b v="0"/>
    <n v="62"/>
    <b v="1"/>
    <s v="theater/plays"/>
    <n v="118"/>
    <n v="57.26"/>
    <x v="1"/>
    <s v="plays"/>
    <x v="368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89"/>
    <b v="0"/>
    <n v="31"/>
    <b v="1"/>
    <s v="theater/plays"/>
    <n v="120"/>
    <n v="58.06"/>
    <x v="1"/>
    <s v="plays"/>
    <x v="368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0"/>
    <b v="0"/>
    <n v="274"/>
    <b v="1"/>
    <s v="theater/plays"/>
    <n v="128"/>
    <n v="186.8"/>
    <x v="1"/>
    <s v="plays"/>
    <x v="3690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1"/>
    <b v="0"/>
    <n v="17"/>
    <b v="1"/>
    <s v="theater/plays"/>
    <n v="126"/>
    <n v="74.12"/>
    <x v="1"/>
    <s v="plays"/>
    <x v="3691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2"/>
    <b v="0"/>
    <n v="14"/>
    <b v="1"/>
    <s v="theater/plays"/>
    <n v="129"/>
    <n v="30.71"/>
    <x v="1"/>
    <s v="plays"/>
    <x v="3692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3"/>
    <b v="0"/>
    <n v="60"/>
    <b v="1"/>
    <s v="theater/plays"/>
    <n v="107"/>
    <n v="62.67"/>
    <x v="1"/>
    <s v="plays"/>
    <x v="369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4"/>
    <b v="0"/>
    <n v="33"/>
    <b v="1"/>
    <s v="theater/plays"/>
    <n v="100"/>
    <n v="121.36"/>
    <x v="1"/>
    <s v="plays"/>
    <x v="3694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5"/>
    <b v="0"/>
    <n v="78"/>
    <b v="1"/>
    <s v="theater/plays"/>
    <n v="155"/>
    <n v="39.74"/>
    <x v="1"/>
    <s v="plays"/>
    <x v="369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6"/>
    <b v="0"/>
    <n v="30"/>
    <b v="1"/>
    <s v="theater/plays"/>
    <n v="108"/>
    <n v="72"/>
    <x v="1"/>
    <s v="plays"/>
    <x v="3696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7"/>
    <b v="0"/>
    <n v="136"/>
    <b v="1"/>
    <s v="theater/plays"/>
    <n v="111"/>
    <n v="40.630000000000003"/>
    <x v="1"/>
    <s v="plays"/>
    <x v="369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8"/>
    <b v="0"/>
    <n v="40"/>
    <b v="1"/>
    <s v="theater/plays"/>
    <n v="101"/>
    <n v="63"/>
    <x v="1"/>
    <s v="plays"/>
    <x v="369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699"/>
    <b v="0"/>
    <n v="18"/>
    <b v="1"/>
    <s v="theater/plays"/>
    <n v="121"/>
    <n v="33.67"/>
    <x v="1"/>
    <s v="plays"/>
    <x v="3699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0"/>
    <b v="0"/>
    <n v="39"/>
    <b v="1"/>
    <s v="theater/plays"/>
    <n v="100"/>
    <n v="38.590000000000003"/>
    <x v="1"/>
    <s v="plays"/>
    <x v="3700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1"/>
    <b v="0"/>
    <n v="21"/>
    <b v="1"/>
    <s v="theater/plays"/>
    <n v="109"/>
    <n v="155.94999999999999"/>
    <x v="1"/>
    <s v="plays"/>
    <x v="3701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2"/>
    <b v="0"/>
    <n v="30"/>
    <b v="1"/>
    <s v="theater/plays"/>
    <n v="123"/>
    <n v="43.2"/>
    <x v="1"/>
    <s v="plays"/>
    <x v="3702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3"/>
    <b v="0"/>
    <n v="27"/>
    <b v="1"/>
    <s v="theater/plays"/>
    <n v="136"/>
    <n v="15.15"/>
    <x v="1"/>
    <s v="plays"/>
    <x v="3703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4"/>
    <b v="0"/>
    <n v="35"/>
    <b v="1"/>
    <s v="theater/plays"/>
    <n v="103"/>
    <n v="83.57"/>
    <x v="1"/>
    <s v="plays"/>
    <x v="370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5"/>
    <b v="0"/>
    <n v="13"/>
    <b v="1"/>
    <s v="theater/plays"/>
    <n v="121"/>
    <n v="140"/>
    <x v="1"/>
    <s v="plays"/>
    <x v="370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6"/>
    <b v="0"/>
    <n v="23"/>
    <b v="1"/>
    <s v="theater/plays"/>
    <n v="186"/>
    <n v="80.87"/>
    <x v="1"/>
    <s v="plays"/>
    <x v="370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7"/>
    <b v="0"/>
    <n v="39"/>
    <b v="1"/>
    <s v="theater/plays"/>
    <n v="300"/>
    <n v="53.85"/>
    <x v="1"/>
    <s v="plays"/>
    <x v="3707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8"/>
    <b v="0"/>
    <n v="35"/>
    <b v="1"/>
    <s v="theater/plays"/>
    <n v="108"/>
    <n v="30.93"/>
    <x v="1"/>
    <s v="plays"/>
    <x v="3708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09"/>
    <b v="0"/>
    <n v="27"/>
    <b v="1"/>
    <s v="theater/plays"/>
    <n v="141"/>
    <n v="67.959999999999994"/>
    <x v="1"/>
    <s v="plays"/>
    <x v="3709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0"/>
    <b v="0"/>
    <n v="21"/>
    <b v="1"/>
    <s v="theater/plays"/>
    <n v="114"/>
    <n v="27.14"/>
    <x v="1"/>
    <s v="plays"/>
    <x v="371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1"/>
    <b v="0"/>
    <n v="104"/>
    <b v="1"/>
    <s v="theater/plays"/>
    <n v="154"/>
    <n v="110.87"/>
    <x v="1"/>
    <s v="plays"/>
    <x v="371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2"/>
    <b v="0"/>
    <n v="19"/>
    <b v="1"/>
    <s v="theater/plays"/>
    <n v="102"/>
    <n v="106.84"/>
    <x v="1"/>
    <s v="plays"/>
    <x v="371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3"/>
    <b v="0"/>
    <n v="97"/>
    <b v="1"/>
    <s v="theater/plays"/>
    <n v="102"/>
    <n v="105.52"/>
    <x v="1"/>
    <s v="plays"/>
    <x v="3713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4"/>
    <b v="0"/>
    <n v="27"/>
    <b v="1"/>
    <s v="theater/plays"/>
    <n v="103"/>
    <n v="132.96"/>
    <x v="1"/>
    <s v="plays"/>
    <x v="3714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5"/>
    <b v="0"/>
    <n v="24"/>
    <b v="1"/>
    <s v="theater/plays"/>
    <n v="156"/>
    <n v="51.92"/>
    <x v="1"/>
    <s v="plays"/>
    <x v="3715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6"/>
    <b v="0"/>
    <n v="13"/>
    <b v="1"/>
    <s v="theater/plays"/>
    <n v="101"/>
    <n v="310"/>
    <x v="1"/>
    <s v="plays"/>
    <x v="3716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7"/>
    <b v="0"/>
    <n v="46"/>
    <b v="1"/>
    <s v="theater/plays"/>
    <n v="239"/>
    <n v="26.02"/>
    <x v="1"/>
    <s v="plays"/>
    <x v="3717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8"/>
    <b v="0"/>
    <n v="4"/>
    <b v="1"/>
    <s v="theater/plays"/>
    <n v="210"/>
    <n v="105"/>
    <x v="1"/>
    <s v="plays"/>
    <x v="3718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19"/>
    <b v="0"/>
    <n v="40"/>
    <b v="1"/>
    <s v="theater/plays"/>
    <n v="105"/>
    <n v="86.23"/>
    <x v="1"/>
    <s v="plays"/>
    <x v="3719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0"/>
    <b v="0"/>
    <n v="44"/>
    <b v="1"/>
    <s v="theater/plays"/>
    <n v="101"/>
    <n v="114.55"/>
    <x v="1"/>
    <s v="plays"/>
    <x v="3720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1"/>
    <b v="0"/>
    <n v="35"/>
    <b v="1"/>
    <s v="theater/plays"/>
    <n v="111"/>
    <n v="47.66"/>
    <x v="1"/>
    <s v="plays"/>
    <x v="3721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2"/>
    <b v="0"/>
    <n v="63"/>
    <b v="1"/>
    <s v="theater/plays"/>
    <n v="102"/>
    <n v="72.89"/>
    <x v="1"/>
    <s v="plays"/>
    <x v="37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3"/>
    <b v="0"/>
    <n v="89"/>
    <b v="1"/>
    <s v="theater/plays"/>
    <n v="103"/>
    <n v="49.55"/>
    <x v="1"/>
    <s v="plays"/>
    <x v="372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4"/>
    <b v="0"/>
    <n v="15"/>
    <b v="1"/>
    <s v="theater/plays"/>
    <n v="127"/>
    <n v="25.4"/>
    <x v="1"/>
    <s v="plays"/>
    <x v="3724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5"/>
    <b v="0"/>
    <n v="46"/>
    <b v="1"/>
    <s v="theater/plays"/>
    <n v="339"/>
    <n v="62.59"/>
    <x v="1"/>
    <s v="plays"/>
    <x v="3725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6"/>
    <b v="0"/>
    <n v="33"/>
    <b v="1"/>
    <s v="theater/plays"/>
    <n v="101"/>
    <n v="61.06"/>
    <x v="1"/>
    <s v="plays"/>
    <x v="3726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7"/>
    <b v="0"/>
    <n v="31"/>
    <b v="0"/>
    <s v="theater/plays"/>
    <n v="9"/>
    <n v="60.06"/>
    <x v="1"/>
    <s v="plays"/>
    <x v="372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8"/>
    <b v="0"/>
    <n v="5"/>
    <b v="0"/>
    <s v="theater/plays"/>
    <n v="7"/>
    <n v="72.400000000000006"/>
    <x v="1"/>
    <s v="plays"/>
    <x v="372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29"/>
    <b v="0"/>
    <n v="1"/>
    <b v="0"/>
    <s v="theater/plays"/>
    <n v="10"/>
    <n v="100"/>
    <x v="1"/>
    <s v="plays"/>
    <x v="372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0"/>
    <b v="0"/>
    <n v="12"/>
    <b v="0"/>
    <s v="theater/plays"/>
    <n v="11"/>
    <n v="51.67"/>
    <x v="1"/>
    <s v="plays"/>
    <x v="3730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1"/>
    <b v="0"/>
    <n v="4"/>
    <b v="0"/>
    <s v="theater/plays"/>
    <n v="15"/>
    <n v="32.75"/>
    <x v="1"/>
    <s v="plays"/>
    <x v="373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2"/>
    <b v="0"/>
    <n v="0"/>
    <b v="0"/>
    <s v="theater/plays"/>
    <n v="0"/>
    <n v="0"/>
    <x v="1"/>
    <s v="plays"/>
    <x v="373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3"/>
    <b v="0"/>
    <n v="7"/>
    <b v="0"/>
    <s v="theater/plays"/>
    <n v="28"/>
    <n v="61"/>
    <x v="1"/>
    <s v="plays"/>
    <x v="3733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4"/>
    <b v="0"/>
    <n v="2"/>
    <b v="0"/>
    <s v="theater/plays"/>
    <n v="13"/>
    <n v="10"/>
    <x v="1"/>
    <s v="plays"/>
    <x v="3734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5"/>
    <b v="0"/>
    <n v="1"/>
    <b v="0"/>
    <s v="theater/plays"/>
    <n v="1"/>
    <n v="10"/>
    <x v="1"/>
    <s v="plays"/>
    <x v="3735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6"/>
    <b v="0"/>
    <n v="4"/>
    <b v="0"/>
    <s v="theater/plays"/>
    <n v="21"/>
    <n v="37.5"/>
    <x v="1"/>
    <s v="plays"/>
    <x v="3736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7"/>
    <b v="0"/>
    <n v="6"/>
    <b v="0"/>
    <s v="theater/plays"/>
    <n v="18"/>
    <n v="45"/>
    <x v="1"/>
    <s v="plays"/>
    <x v="3737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8"/>
    <b v="0"/>
    <n v="8"/>
    <b v="0"/>
    <s v="theater/plays"/>
    <n v="20"/>
    <n v="100.63"/>
    <x v="1"/>
    <s v="plays"/>
    <x v="373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39"/>
    <b v="0"/>
    <n v="14"/>
    <b v="0"/>
    <s v="theater/plays"/>
    <n v="18"/>
    <n v="25.57"/>
    <x v="1"/>
    <s v="plays"/>
    <x v="3739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0"/>
    <b v="0"/>
    <n v="0"/>
    <b v="0"/>
    <s v="theater/plays"/>
    <n v="0"/>
    <n v="0"/>
    <x v="1"/>
    <s v="plays"/>
    <x v="374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1"/>
    <b v="0"/>
    <n v="4"/>
    <b v="0"/>
    <s v="theater/plays"/>
    <n v="2"/>
    <n v="25"/>
    <x v="1"/>
    <s v="plays"/>
    <x v="374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2"/>
    <b v="0"/>
    <n v="0"/>
    <b v="0"/>
    <s v="theater/plays"/>
    <n v="0"/>
    <n v="0"/>
    <x v="1"/>
    <s v="plays"/>
    <x v="374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3"/>
    <b v="0"/>
    <n v="0"/>
    <b v="0"/>
    <s v="theater/plays"/>
    <n v="0"/>
    <n v="0"/>
    <x v="1"/>
    <s v="plays"/>
    <x v="3743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4"/>
    <b v="0"/>
    <n v="1"/>
    <b v="0"/>
    <s v="theater/plays"/>
    <n v="10"/>
    <n v="10"/>
    <x v="1"/>
    <s v="plays"/>
    <x v="3744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5"/>
    <b v="0"/>
    <n v="1"/>
    <b v="0"/>
    <s v="theater/plays"/>
    <n v="2"/>
    <n v="202"/>
    <x v="1"/>
    <s v="plays"/>
    <x v="3745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6"/>
    <b v="0"/>
    <n v="1"/>
    <b v="0"/>
    <s v="theater/plays"/>
    <n v="1"/>
    <n v="25"/>
    <x v="1"/>
    <s v="plays"/>
    <x v="374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7"/>
    <b v="0"/>
    <n v="52"/>
    <b v="1"/>
    <s v="theater/musical"/>
    <n v="104"/>
    <n v="99.54"/>
    <x v="1"/>
    <s v="musical"/>
    <x v="3747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8"/>
    <b v="0"/>
    <n v="7"/>
    <b v="1"/>
    <s v="theater/musical"/>
    <n v="105"/>
    <n v="75"/>
    <x v="1"/>
    <s v="musical"/>
    <x v="374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49"/>
    <b v="0"/>
    <n v="28"/>
    <b v="1"/>
    <s v="theater/musical"/>
    <n v="100"/>
    <n v="215.25"/>
    <x v="1"/>
    <s v="musical"/>
    <x v="3749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0"/>
    <b v="0"/>
    <n v="11"/>
    <b v="1"/>
    <s v="theater/musical"/>
    <n v="133"/>
    <n v="120.55"/>
    <x v="1"/>
    <s v="musical"/>
    <x v="3750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1"/>
    <b v="0"/>
    <n v="15"/>
    <b v="1"/>
    <s v="theater/musical"/>
    <n v="113"/>
    <n v="37.67"/>
    <x v="1"/>
    <s v="musical"/>
    <x v="3751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2"/>
    <b v="0"/>
    <n v="30"/>
    <b v="1"/>
    <s v="theater/musical"/>
    <n v="103"/>
    <n v="172.23"/>
    <x v="1"/>
    <s v="musical"/>
    <x v="3752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3"/>
    <b v="0"/>
    <n v="27"/>
    <b v="1"/>
    <s v="theater/musical"/>
    <n v="120"/>
    <n v="111.11"/>
    <x v="1"/>
    <s v="musical"/>
    <x v="375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4"/>
    <b v="0"/>
    <n v="28"/>
    <b v="1"/>
    <s v="theater/musical"/>
    <n v="130"/>
    <n v="25.46"/>
    <x v="1"/>
    <s v="musical"/>
    <x v="3754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5"/>
    <b v="0"/>
    <n v="17"/>
    <b v="1"/>
    <s v="theater/musical"/>
    <n v="101"/>
    <n v="267.64999999999998"/>
    <x v="1"/>
    <s v="musical"/>
    <x v="375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6"/>
    <b v="0"/>
    <n v="50"/>
    <b v="1"/>
    <s v="theater/musical"/>
    <n v="109"/>
    <n v="75.959999999999994"/>
    <x v="1"/>
    <s v="musical"/>
    <x v="3756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7"/>
    <b v="0"/>
    <n v="26"/>
    <b v="1"/>
    <s v="theater/musical"/>
    <n v="102"/>
    <n v="59.04"/>
    <x v="1"/>
    <s v="musical"/>
    <x v="3757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8"/>
    <b v="0"/>
    <n v="88"/>
    <b v="1"/>
    <s v="theater/musical"/>
    <n v="110"/>
    <n v="50.11"/>
    <x v="1"/>
    <s v="musical"/>
    <x v="3758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59"/>
    <b v="0"/>
    <n v="91"/>
    <b v="1"/>
    <s v="theater/musical"/>
    <n v="101"/>
    <n v="55.5"/>
    <x v="1"/>
    <s v="musical"/>
    <x v="3759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0"/>
    <b v="0"/>
    <n v="3"/>
    <b v="1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1"/>
    <b v="0"/>
    <n v="28"/>
    <b v="1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2"/>
    <b v="0"/>
    <n v="77"/>
    <b v="1"/>
    <s v="theater/musical"/>
    <n v="100"/>
    <n v="64.94"/>
    <x v="1"/>
    <s v="musical"/>
    <x v="3762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3"/>
    <b v="0"/>
    <n v="27"/>
    <b v="1"/>
    <s v="theater/musical"/>
    <n v="100"/>
    <n v="55.56"/>
    <x v="1"/>
    <s v="musical"/>
    <x v="3763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4"/>
    <b v="0"/>
    <n v="107"/>
    <b v="1"/>
    <s v="theater/musical"/>
    <n v="113"/>
    <n v="74.22"/>
    <x v="1"/>
    <s v="musical"/>
    <x v="376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5"/>
    <b v="0"/>
    <n v="96"/>
    <b v="1"/>
    <s v="theater/musical"/>
    <n v="103"/>
    <n v="106.93"/>
    <x v="1"/>
    <s v="musical"/>
    <x v="376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6"/>
    <b v="0"/>
    <n v="56"/>
    <b v="1"/>
    <s v="theater/musical"/>
    <n v="117"/>
    <n v="41.7"/>
    <x v="1"/>
    <s v="musical"/>
    <x v="3766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7"/>
    <b v="0"/>
    <n v="58"/>
    <b v="1"/>
    <s v="theater/musical"/>
    <n v="108"/>
    <n v="74.239999999999995"/>
    <x v="1"/>
    <s v="musical"/>
    <x v="376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8"/>
    <b v="0"/>
    <n v="15"/>
    <b v="1"/>
    <s v="theater/musical"/>
    <n v="100"/>
    <n v="73.33"/>
    <x v="1"/>
    <s v="musical"/>
    <x v="3768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69"/>
    <b v="0"/>
    <n v="20"/>
    <b v="1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0"/>
    <b v="0"/>
    <n v="38"/>
    <b v="1"/>
    <s v="theater/musical"/>
    <n v="146"/>
    <n v="38.42"/>
    <x v="1"/>
    <s v="musical"/>
    <x v="3770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1"/>
    <b v="0"/>
    <n v="33"/>
    <b v="1"/>
    <s v="theater/musical"/>
    <n v="110"/>
    <n v="166.97"/>
    <x v="1"/>
    <s v="musical"/>
    <x v="3771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2"/>
    <b v="0"/>
    <n v="57"/>
    <b v="1"/>
    <s v="theater/musical"/>
    <n v="108"/>
    <n v="94.91"/>
    <x v="1"/>
    <s v="musical"/>
    <x v="3772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3"/>
    <b v="0"/>
    <n v="25"/>
    <b v="1"/>
    <s v="theater/musical"/>
    <n v="100"/>
    <n v="100"/>
    <x v="1"/>
    <s v="musical"/>
    <x v="377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4"/>
    <b v="0"/>
    <n v="14"/>
    <b v="1"/>
    <s v="theater/musical"/>
    <n v="100"/>
    <n v="143.21"/>
    <x v="1"/>
    <s v="musical"/>
    <x v="3774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5"/>
    <b v="0"/>
    <n v="94"/>
    <b v="1"/>
    <s v="theater/musical"/>
    <n v="107"/>
    <n v="90.82"/>
    <x v="1"/>
    <s v="musical"/>
    <x v="377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6"/>
    <b v="0"/>
    <n v="59"/>
    <b v="1"/>
    <s v="theater/musical"/>
    <n v="143"/>
    <n v="48.54"/>
    <x v="1"/>
    <s v="musical"/>
    <x v="377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7"/>
    <b v="0"/>
    <n v="36"/>
    <b v="1"/>
    <s v="theater/musical"/>
    <n v="105"/>
    <n v="70.03"/>
    <x v="1"/>
    <s v="musical"/>
    <x v="3777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8"/>
    <b v="0"/>
    <n v="115"/>
    <b v="1"/>
    <s v="theater/musical"/>
    <n v="104"/>
    <n v="135.63"/>
    <x v="1"/>
    <s v="musical"/>
    <x v="3778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79"/>
    <b v="0"/>
    <n v="30"/>
    <b v="1"/>
    <s v="theater/musical"/>
    <n v="120"/>
    <n v="100"/>
    <x v="1"/>
    <s v="musical"/>
    <x v="3779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0"/>
    <b v="0"/>
    <n v="52"/>
    <b v="1"/>
    <s v="theater/musical"/>
    <n v="110"/>
    <n v="94.9"/>
    <x v="1"/>
    <s v="musical"/>
    <x v="3780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1"/>
    <b v="0"/>
    <n v="27"/>
    <b v="1"/>
    <s v="theater/musical"/>
    <n v="102"/>
    <n v="75.37"/>
    <x v="1"/>
    <s v="musical"/>
    <x v="378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2"/>
    <b v="0"/>
    <n v="24"/>
    <b v="1"/>
    <s v="theater/musical"/>
    <n v="129"/>
    <n v="64.459999999999994"/>
    <x v="1"/>
    <s v="musical"/>
    <x v="378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3"/>
    <b v="0"/>
    <n v="10"/>
    <b v="1"/>
    <s v="theater/musical"/>
    <n v="115"/>
    <n v="115"/>
    <x v="1"/>
    <s v="musical"/>
    <x v="378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4"/>
    <b v="0"/>
    <n v="30"/>
    <b v="1"/>
    <s v="theater/musical"/>
    <n v="151"/>
    <n v="100.5"/>
    <x v="1"/>
    <s v="musical"/>
    <x v="3784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5"/>
    <b v="0"/>
    <n v="71"/>
    <b v="1"/>
    <s v="theater/musical"/>
    <n v="111"/>
    <n v="93.77"/>
    <x v="1"/>
    <s v="musical"/>
    <x v="378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6"/>
    <b v="0"/>
    <n v="10"/>
    <b v="1"/>
    <s v="theater/musical"/>
    <n v="100"/>
    <n v="35.1"/>
    <x v="1"/>
    <s v="musical"/>
    <x v="378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7"/>
    <b v="0"/>
    <n v="1"/>
    <b v="0"/>
    <s v="theater/musical"/>
    <n v="1"/>
    <n v="500"/>
    <x v="1"/>
    <s v="musical"/>
    <x v="3787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8"/>
    <b v="0"/>
    <n v="4"/>
    <b v="0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89"/>
    <b v="0"/>
    <n v="0"/>
    <b v="0"/>
    <s v="theater/musical"/>
    <n v="0"/>
    <n v="0"/>
    <x v="1"/>
    <s v="musical"/>
    <x v="378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0"/>
    <b v="0"/>
    <n v="0"/>
    <b v="0"/>
    <s v="theater/musical"/>
    <n v="0"/>
    <n v="0"/>
    <x v="1"/>
    <s v="musical"/>
    <x v="3790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1"/>
    <b v="0"/>
    <n v="2"/>
    <b v="0"/>
    <s v="theater/musical"/>
    <n v="0"/>
    <n v="17.5"/>
    <x v="1"/>
    <s v="musical"/>
    <x v="3791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2"/>
    <b v="0"/>
    <n v="24"/>
    <b v="0"/>
    <s v="theater/musical"/>
    <n v="60"/>
    <n v="174"/>
    <x v="1"/>
    <s v="musical"/>
    <x v="3792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3"/>
    <b v="0"/>
    <n v="1"/>
    <b v="0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4"/>
    <b v="0"/>
    <n v="2"/>
    <b v="0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5"/>
    <b v="0"/>
    <n v="1"/>
    <b v="0"/>
    <s v="theater/musical"/>
    <n v="0"/>
    <n v="1"/>
    <x v="1"/>
    <s v="musical"/>
    <x v="379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6"/>
    <b v="0"/>
    <n v="37"/>
    <b v="0"/>
    <s v="theater/musical"/>
    <n v="90"/>
    <n v="145.41"/>
    <x v="1"/>
    <s v="musical"/>
    <x v="3796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7"/>
    <b v="0"/>
    <n v="5"/>
    <b v="0"/>
    <s v="theater/musical"/>
    <n v="1"/>
    <n v="205"/>
    <x v="1"/>
    <s v="musical"/>
    <x v="3797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8"/>
    <b v="0"/>
    <n v="4"/>
    <b v="0"/>
    <s v="theater/musical"/>
    <n v="4"/>
    <n v="100.5"/>
    <x v="1"/>
    <s v="musical"/>
    <x v="3798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99"/>
    <b v="0"/>
    <n v="16"/>
    <b v="0"/>
    <s v="theater/musical"/>
    <n v="4"/>
    <n v="55.06"/>
    <x v="1"/>
    <s v="musical"/>
    <x v="3799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0"/>
    <b v="0"/>
    <n v="9"/>
    <b v="0"/>
    <s v="theater/musical"/>
    <n v="9"/>
    <n v="47.33"/>
    <x v="1"/>
    <s v="musical"/>
    <x v="3800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1"/>
    <b v="0"/>
    <n v="0"/>
    <b v="0"/>
    <s v="theater/musical"/>
    <n v="0"/>
    <n v="0"/>
    <x v="1"/>
    <s v="musical"/>
    <x v="3801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2"/>
    <b v="0"/>
    <n v="40"/>
    <b v="0"/>
    <s v="theater/musical"/>
    <n v="20"/>
    <n v="58.95"/>
    <x v="1"/>
    <s v="musical"/>
    <x v="3802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3"/>
    <b v="0"/>
    <n v="0"/>
    <b v="0"/>
    <s v="theater/musical"/>
    <n v="0"/>
    <n v="0"/>
    <x v="1"/>
    <s v="musical"/>
    <x v="3803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4"/>
    <b v="0"/>
    <n v="2"/>
    <b v="0"/>
    <s v="theater/musical"/>
    <n v="0"/>
    <n v="1.5"/>
    <x v="1"/>
    <s v="musical"/>
    <x v="3804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5"/>
    <b v="0"/>
    <n v="1"/>
    <b v="0"/>
    <s v="theater/musical"/>
    <n v="0"/>
    <n v="5"/>
    <x v="1"/>
    <s v="musical"/>
    <x v="3805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6"/>
    <b v="0"/>
    <n v="9"/>
    <b v="0"/>
    <s v="theater/musical"/>
    <n v="30"/>
    <n v="50.56"/>
    <x v="1"/>
    <s v="musical"/>
    <x v="3806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7"/>
    <b v="0"/>
    <n v="24"/>
    <b v="1"/>
    <s v="theater/plays"/>
    <n v="100"/>
    <n v="41.67"/>
    <x v="1"/>
    <s v="plays"/>
    <x v="380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8"/>
    <b v="0"/>
    <n v="38"/>
    <b v="1"/>
    <s v="theater/plays"/>
    <n v="101"/>
    <n v="53.29"/>
    <x v="1"/>
    <s v="plays"/>
    <x v="380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09"/>
    <b v="0"/>
    <n v="26"/>
    <b v="1"/>
    <s v="theater/plays"/>
    <n v="122"/>
    <n v="70.23"/>
    <x v="1"/>
    <s v="plays"/>
    <x v="3809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0"/>
    <b v="0"/>
    <n v="19"/>
    <b v="1"/>
    <s v="theater/plays"/>
    <n v="330"/>
    <n v="43.42"/>
    <x v="1"/>
    <s v="plays"/>
    <x v="3810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1"/>
    <b v="0"/>
    <n v="11"/>
    <b v="1"/>
    <s v="theater/plays"/>
    <n v="110"/>
    <n v="199.18"/>
    <x v="1"/>
    <s v="plays"/>
    <x v="3811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2"/>
    <b v="0"/>
    <n v="27"/>
    <b v="1"/>
    <s v="theater/plays"/>
    <n v="101"/>
    <n v="78.52"/>
    <x v="1"/>
    <s v="plays"/>
    <x v="3812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3"/>
    <b v="0"/>
    <n v="34"/>
    <b v="1"/>
    <s v="theater/plays"/>
    <n v="140"/>
    <n v="61.82"/>
    <x v="1"/>
    <s v="plays"/>
    <x v="3813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4"/>
    <b v="0"/>
    <n v="20"/>
    <b v="1"/>
    <s v="theater/plays"/>
    <n v="100"/>
    <n v="50"/>
    <x v="1"/>
    <s v="plays"/>
    <x v="3814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5"/>
    <b v="0"/>
    <n v="37"/>
    <b v="1"/>
    <s v="theater/plays"/>
    <n v="119"/>
    <n v="48.34"/>
    <x v="1"/>
    <s v="plays"/>
    <x v="381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6"/>
    <b v="0"/>
    <n v="20"/>
    <b v="1"/>
    <s v="theater/plays"/>
    <n v="107"/>
    <n v="107.25"/>
    <x v="1"/>
    <s v="plays"/>
    <x v="381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7"/>
    <b v="0"/>
    <n v="10"/>
    <b v="1"/>
    <s v="theater/plays"/>
    <n v="228"/>
    <n v="57"/>
    <x v="1"/>
    <s v="plays"/>
    <x v="381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8"/>
    <b v="0"/>
    <n v="26"/>
    <b v="1"/>
    <s v="theater/plays"/>
    <n v="106"/>
    <n v="40.92"/>
    <x v="1"/>
    <s v="plays"/>
    <x v="381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19"/>
    <b v="0"/>
    <n v="20"/>
    <b v="1"/>
    <s v="theater/plays"/>
    <n v="143"/>
    <n v="21.5"/>
    <x v="1"/>
    <s v="plays"/>
    <x v="3819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0"/>
    <b v="0"/>
    <n v="46"/>
    <b v="1"/>
    <s v="theater/plays"/>
    <n v="105"/>
    <n v="79.540000000000006"/>
    <x v="1"/>
    <s v="plays"/>
    <x v="382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1"/>
    <b v="0"/>
    <n v="76"/>
    <b v="1"/>
    <s v="theater/plays"/>
    <n v="110"/>
    <n v="72.38"/>
    <x v="1"/>
    <s v="plays"/>
    <x v="3821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2"/>
    <b v="0"/>
    <n v="41"/>
    <b v="1"/>
    <s v="theater/plays"/>
    <n v="106"/>
    <n v="64.63"/>
    <x v="1"/>
    <s v="plays"/>
    <x v="382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3"/>
    <b v="0"/>
    <n v="7"/>
    <b v="1"/>
    <s v="theater/plays"/>
    <n v="108"/>
    <n v="38.57"/>
    <x v="1"/>
    <s v="plays"/>
    <x v="382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4"/>
    <b v="0"/>
    <n v="49"/>
    <b v="1"/>
    <s v="theater/plays"/>
    <n v="105"/>
    <n v="107.57"/>
    <x v="1"/>
    <s v="plays"/>
    <x v="382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5"/>
    <b v="0"/>
    <n v="26"/>
    <b v="1"/>
    <s v="theater/plays"/>
    <n v="119"/>
    <n v="27.5"/>
    <x v="1"/>
    <s v="plays"/>
    <x v="382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6"/>
    <b v="0"/>
    <n v="65"/>
    <b v="1"/>
    <s v="theater/plays"/>
    <n v="153"/>
    <n v="70.459999999999994"/>
    <x v="1"/>
    <s v="plays"/>
    <x v="3826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7"/>
    <b v="0"/>
    <n v="28"/>
    <b v="1"/>
    <s v="theater/plays"/>
    <n v="100"/>
    <n v="178.57"/>
    <x v="1"/>
    <s v="plays"/>
    <x v="382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8"/>
    <b v="0"/>
    <n v="8"/>
    <b v="1"/>
    <s v="theater/plays"/>
    <n v="100"/>
    <n v="62.63"/>
    <x v="1"/>
    <s v="plays"/>
    <x v="3828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29"/>
    <b v="0"/>
    <n v="3"/>
    <b v="1"/>
    <s v="theater/plays"/>
    <n v="225"/>
    <n v="75"/>
    <x v="1"/>
    <s v="plays"/>
    <x v="3829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0"/>
    <b v="0"/>
    <n v="9"/>
    <b v="1"/>
    <s v="theater/plays"/>
    <n v="106"/>
    <n v="58.9"/>
    <x v="1"/>
    <s v="plays"/>
    <x v="3830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1"/>
    <b v="0"/>
    <n v="9"/>
    <b v="1"/>
    <s v="theater/plays"/>
    <n v="105"/>
    <n v="139.56"/>
    <x v="1"/>
    <s v="plays"/>
    <x v="3831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2"/>
    <b v="0"/>
    <n v="20"/>
    <b v="1"/>
    <s v="theater/plays"/>
    <n v="117"/>
    <n v="70"/>
    <x v="1"/>
    <s v="plays"/>
    <x v="383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3"/>
    <b v="0"/>
    <n v="57"/>
    <b v="1"/>
    <s v="theater/plays"/>
    <n v="109"/>
    <n v="57.39"/>
    <x v="1"/>
    <s v="plays"/>
    <x v="383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4"/>
    <b v="0"/>
    <n v="8"/>
    <b v="1"/>
    <s v="theater/plays"/>
    <n v="160"/>
    <n v="40"/>
    <x v="1"/>
    <s v="plays"/>
    <x v="383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5"/>
    <b v="0"/>
    <n v="14"/>
    <b v="1"/>
    <s v="theater/plays"/>
    <n v="113"/>
    <n v="64.290000000000006"/>
    <x v="1"/>
    <s v="plays"/>
    <x v="3835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6"/>
    <b v="0"/>
    <n v="17"/>
    <b v="1"/>
    <s v="theater/plays"/>
    <n v="102"/>
    <n v="120.12"/>
    <x v="1"/>
    <s v="plays"/>
    <x v="383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7"/>
    <b v="0"/>
    <n v="100"/>
    <b v="1"/>
    <s v="theater/plays"/>
    <n v="101"/>
    <n v="1008.24"/>
    <x v="1"/>
    <s v="plays"/>
    <x v="383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8"/>
    <b v="0"/>
    <n v="32"/>
    <b v="1"/>
    <s v="theater/plays"/>
    <n v="101"/>
    <n v="63.28"/>
    <x v="1"/>
    <s v="plays"/>
    <x v="3838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39"/>
    <b v="0"/>
    <n v="3"/>
    <b v="1"/>
    <s v="theater/plays"/>
    <n v="6500"/>
    <n v="21.67"/>
    <x v="1"/>
    <s v="plays"/>
    <x v="383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0"/>
    <b v="1"/>
    <n v="34"/>
    <b v="0"/>
    <s v="theater/plays"/>
    <n v="9"/>
    <n v="25.65"/>
    <x v="1"/>
    <s v="plays"/>
    <x v="3840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1"/>
    <b v="1"/>
    <n v="23"/>
    <b v="0"/>
    <s v="theater/plays"/>
    <n v="22"/>
    <n v="47.7"/>
    <x v="1"/>
    <s v="plays"/>
    <x v="384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2"/>
    <b v="1"/>
    <n v="19"/>
    <b v="0"/>
    <s v="theater/plays"/>
    <n v="21"/>
    <n v="56.05"/>
    <x v="1"/>
    <s v="plays"/>
    <x v="3842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3"/>
    <b v="1"/>
    <n v="50"/>
    <b v="0"/>
    <s v="theater/plays"/>
    <n v="41"/>
    <n v="81.319999999999993"/>
    <x v="1"/>
    <s v="plays"/>
    <x v="384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4"/>
    <b v="1"/>
    <n v="12"/>
    <b v="0"/>
    <s v="theater/plays"/>
    <n v="2"/>
    <n v="70.17"/>
    <x v="1"/>
    <s v="plays"/>
    <x v="384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5"/>
    <b v="1"/>
    <n v="8"/>
    <b v="0"/>
    <s v="theater/plays"/>
    <n v="3"/>
    <n v="23.63"/>
    <x v="1"/>
    <s v="plays"/>
    <x v="3845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6"/>
    <b v="1"/>
    <n v="9"/>
    <b v="0"/>
    <s v="theater/plays"/>
    <n v="16"/>
    <n v="188.56"/>
    <x v="1"/>
    <s v="plays"/>
    <x v="3846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7"/>
    <b v="1"/>
    <n v="43"/>
    <b v="0"/>
    <s v="theater/plays"/>
    <n v="16"/>
    <n v="49.51"/>
    <x v="1"/>
    <s v="plays"/>
    <x v="384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8"/>
    <b v="1"/>
    <n v="28"/>
    <b v="0"/>
    <s v="theater/plays"/>
    <n v="7"/>
    <n v="75.459999999999994"/>
    <x v="1"/>
    <s v="plays"/>
    <x v="384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49"/>
    <b v="1"/>
    <n v="4"/>
    <b v="0"/>
    <s v="theater/plays"/>
    <n v="4"/>
    <n v="9.5"/>
    <x v="1"/>
    <s v="plays"/>
    <x v="3849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0"/>
    <b v="1"/>
    <n v="24"/>
    <b v="0"/>
    <s v="theater/plays"/>
    <n v="34"/>
    <n v="35.5"/>
    <x v="1"/>
    <s v="plays"/>
    <x v="3850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1"/>
    <b v="0"/>
    <n v="2"/>
    <b v="0"/>
    <s v="theater/plays"/>
    <n v="0"/>
    <n v="10"/>
    <x v="1"/>
    <s v="plays"/>
    <x v="3851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2"/>
    <b v="0"/>
    <n v="2"/>
    <b v="0"/>
    <s v="theater/plays"/>
    <n v="0"/>
    <n v="13"/>
    <x v="1"/>
    <s v="plays"/>
    <x v="385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3"/>
    <b v="0"/>
    <n v="20"/>
    <b v="0"/>
    <s v="theater/plays"/>
    <n v="16"/>
    <n v="89.4"/>
    <x v="1"/>
    <s v="plays"/>
    <x v="3853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4"/>
    <b v="0"/>
    <n v="1"/>
    <b v="0"/>
    <s v="theater/plays"/>
    <n v="3"/>
    <n v="25"/>
    <x v="1"/>
    <s v="plays"/>
    <x v="3854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5"/>
    <b v="0"/>
    <n v="1"/>
    <b v="0"/>
    <s v="theater/plays"/>
    <n v="0"/>
    <n v="1"/>
    <x v="1"/>
    <s v="plays"/>
    <x v="385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6"/>
    <b v="0"/>
    <n v="4"/>
    <b v="0"/>
    <s v="theater/plays"/>
    <n v="5"/>
    <n v="65"/>
    <x v="1"/>
    <s v="plays"/>
    <x v="385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7"/>
    <b v="0"/>
    <n v="1"/>
    <b v="0"/>
    <s v="theater/plays"/>
    <n v="2"/>
    <n v="10"/>
    <x v="1"/>
    <s v="plays"/>
    <x v="385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8"/>
    <b v="0"/>
    <n v="1"/>
    <b v="0"/>
    <s v="theater/plays"/>
    <n v="0"/>
    <n v="1"/>
    <x v="1"/>
    <s v="plays"/>
    <x v="3858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59"/>
    <b v="0"/>
    <n v="13"/>
    <b v="0"/>
    <s v="theater/plays"/>
    <n v="18"/>
    <n v="81.540000000000006"/>
    <x v="1"/>
    <s v="plays"/>
    <x v="3859"/>
    <d v="2014-08-12T15:51:50"/>
    <x v="3"/>
  </r>
  <r>
    <n v="3861"/>
    <s v="READY OR NOT HERE I COME"/>
    <s v="THE COMING OF THE LORD!"/>
    <n v="2000"/>
    <n v="100"/>
    <x v="2"/>
    <s v="US"/>
    <s v="USD"/>
    <n v="1415828820"/>
    <x v="3860"/>
    <b v="0"/>
    <n v="1"/>
    <b v="0"/>
    <s v="theater/plays"/>
    <n v="5"/>
    <n v="100"/>
    <x v="1"/>
    <s v="plays"/>
    <x v="386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1"/>
    <b v="0"/>
    <n v="1"/>
    <b v="0"/>
    <s v="theater/plays"/>
    <n v="0"/>
    <n v="1"/>
    <x v="1"/>
    <s v="plays"/>
    <x v="3861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2"/>
    <b v="0"/>
    <n v="0"/>
    <b v="0"/>
    <s v="theater/plays"/>
    <n v="0"/>
    <n v="0"/>
    <x v="1"/>
    <s v="plays"/>
    <x v="386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3"/>
    <b v="0"/>
    <n v="3"/>
    <b v="0"/>
    <s v="theater/plays"/>
    <n v="1"/>
    <n v="20"/>
    <x v="1"/>
    <s v="plays"/>
    <x v="3863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4"/>
    <b v="0"/>
    <n v="14"/>
    <b v="0"/>
    <s v="theater/plays"/>
    <n v="27"/>
    <n v="46.43"/>
    <x v="1"/>
    <s v="plays"/>
    <x v="3864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5"/>
    <b v="0"/>
    <n v="2"/>
    <b v="0"/>
    <s v="theater/plays"/>
    <n v="1"/>
    <n v="5.5"/>
    <x v="1"/>
    <s v="plays"/>
    <x v="386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6"/>
    <b v="0"/>
    <n v="5"/>
    <b v="0"/>
    <s v="theater/plays"/>
    <n v="13"/>
    <n v="50.2"/>
    <x v="1"/>
    <s v="plays"/>
    <x v="3866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7"/>
    <b v="0"/>
    <n v="1"/>
    <b v="0"/>
    <s v="theater/musical"/>
    <n v="0"/>
    <n v="10"/>
    <x v="1"/>
    <s v="musical"/>
    <x v="386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8"/>
    <b v="0"/>
    <n v="15"/>
    <b v="0"/>
    <s v="theater/musical"/>
    <n v="3"/>
    <n v="30.13"/>
    <x v="1"/>
    <s v="musical"/>
    <x v="386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69"/>
    <b v="0"/>
    <n v="10"/>
    <b v="0"/>
    <s v="theater/musical"/>
    <n v="15"/>
    <n v="150"/>
    <x v="1"/>
    <s v="musical"/>
    <x v="386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0"/>
    <b v="0"/>
    <n v="3"/>
    <b v="0"/>
    <s v="theater/musical"/>
    <n v="3"/>
    <n v="13.33"/>
    <x v="1"/>
    <s v="musical"/>
    <x v="387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1"/>
    <b v="0"/>
    <n v="0"/>
    <b v="0"/>
    <s v="theater/musical"/>
    <n v="0"/>
    <n v="0"/>
    <x v="1"/>
    <s v="musical"/>
    <x v="3871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2"/>
    <b v="0"/>
    <n v="0"/>
    <b v="0"/>
    <s v="theater/musical"/>
    <n v="0"/>
    <n v="0"/>
    <x v="1"/>
    <s v="musical"/>
    <x v="3872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3"/>
    <b v="0"/>
    <n v="0"/>
    <b v="0"/>
    <s v="theater/musical"/>
    <n v="0"/>
    <n v="0"/>
    <x v="1"/>
    <s v="musical"/>
    <x v="387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4"/>
    <b v="0"/>
    <n v="0"/>
    <b v="0"/>
    <s v="theater/musical"/>
    <n v="0"/>
    <n v="0"/>
    <x v="1"/>
    <s v="musical"/>
    <x v="3874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5"/>
    <b v="0"/>
    <n v="46"/>
    <b v="0"/>
    <s v="theater/musical"/>
    <n v="53"/>
    <n v="44.76"/>
    <x v="1"/>
    <s v="musical"/>
    <x v="3875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6"/>
    <b v="0"/>
    <n v="14"/>
    <b v="0"/>
    <s v="theater/musical"/>
    <n v="5"/>
    <n v="88.64"/>
    <x v="1"/>
    <s v="musical"/>
    <x v="387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7"/>
    <b v="0"/>
    <n v="1"/>
    <b v="0"/>
    <s v="theater/musical"/>
    <n v="0"/>
    <n v="10"/>
    <x v="1"/>
    <s v="musical"/>
    <x v="3877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8"/>
    <b v="0"/>
    <n v="0"/>
    <b v="0"/>
    <s v="theater/musical"/>
    <n v="0"/>
    <n v="0"/>
    <x v="1"/>
    <s v="musical"/>
    <x v="387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79"/>
    <b v="0"/>
    <n v="17"/>
    <b v="0"/>
    <s v="theater/musical"/>
    <n v="13"/>
    <n v="57.65"/>
    <x v="1"/>
    <s v="musical"/>
    <x v="3879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0"/>
    <b v="0"/>
    <n v="1"/>
    <b v="0"/>
    <s v="theater/musical"/>
    <n v="5"/>
    <n v="25"/>
    <x v="1"/>
    <s v="musical"/>
    <x v="3880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1"/>
    <b v="0"/>
    <n v="0"/>
    <b v="0"/>
    <s v="theater/musical"/>
    <n v="0"/>
    <n v="0"/>
    <x v="1"/>
    <s v="musical"/>
    <x v="3881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2"/>
    <b v="0"/>
    <n v="0"/>
    <b v="0"/>
    <s v="theater/musical"/>
    <n v="0"/>
    <n v="0"/>
    <x v="1"/>
    <s v="musical"/>
    <x v="3882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3"/>
    <b v="0"/>
    <n v="0"/>
    <b v="0"/>
    <s v="theater/musical"/>
    <n v="0"/>
    <n v="0"/>
    <x v="1"/>
    <s v="musical"/>
    <x v="388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4"/>
    <b v="0"/>
    <n v="0"/>
    <b v="0"/>
    <s v="theater/musical"/>
    <n v="0"/>
    <n v="0"/>
    <x v="1"/>
    <s v="musical"/>
    <x v="3884"/>
    <d v="2016-05-09T22:49:51"/>
    <x v="2"/>
  </r>
  <r>
    <n v="3886"/>
    <s v="a (Canceled)"/>
    <n v="1"/>
    <n v="10000"/>
    <n v="0"/>
    <x v="1"/>
    <s v="AU"/>
    <s v="AUD"/>
    <n v="1418275702"/>
    <x v="3885"/>
    <b v="0"/>
    <n v="0"/>
    <b v="0"/>
    <s v="theater/musical"/>
    <n v="0"/>
    <n v="0"/>
    <x v="1"/>
    <s v="musical"/>
    <x v="3885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6"/>
    <b v="0"/>
    <n v="2"/>
    <b v="0"/>
    <s v="theater/musical"/>
    <n v="2"/>
    <n v="17.5"/>
    <x v="1"/>
    <s v="musical"/>
    <x v="388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7"/>
    <b v="0"/>
    <n v="14"/>
    <b v="0"/>
    <s v="theater/plays"/>
    <n v="27"/>
    <n v="38.71"/>
    <x v="1"/>
    <s v="plays"/>
    <x v="3887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8"/>
    <b v="0"/>
    <n v="9"/>
    <b v="0"/>
    <s v="theater/plays"/>
    <n v="1"/>
    <n v="13.11"/>
    <x v="1"/>
    <s v="plays"/>
    <x v="3888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89"/>
    <b v="0"/>
    <n v="8"/>
    <b v="0"/>
    <s v="theater/plays"/>
    <n v="17"/>
    <n v="315.5"/>
    <x v="1"/>
    <s v="plays"/>
    <x v="3889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0"/>
    <b v="0"/>
    <n v="7"/>
    <b v="0"/>
    <s v="theater/plays"/>
    <n v="33"/>
    <n v="37.14"/>
    <x v="1"/>
    <s v="plays"/>
    <x v="3890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1"/>
    <b v="0"/>
    <n v="0"/>
    <b v="0"/>
    <s v="theater/plays"/>
    <n v="0"/>
    <n v="0"/>
    <x v="1"/>
    <s v="plays"/>
    <x v="3891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2"/>
    <b v="0"/>
    <n v="84"/>
    <b v="0"/>
    <s v="theater/plays"/>
    <n v="22"/>
    <n v="128.27000000000001"/>
    <x v="1"/>
    <s v="plays"/>
    <x v="3892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3"/>
    <b v="0"/>
    <n v="11"/>
    <b v="0"/>
    <s v="theater/plays"/>
    <n v="3"/>
    <n v="47.27"/>
    <x v="1"/>
    <s v="plays"/>
    <x v="3893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4"/>
    <b v="0"/>
    <n v="1"/>
    <b v="0"/>
    <s v="theater/plays"/>
    <n v="5"/>
    <n v="50"/>
    <x v="1"/>
    <s v="plays"/>
    <x v="389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5"/>
    <b v="0"/>
    <n v="4"/>
    <b v="0"/>
    <s v="theater/plays"/>
    <n v="11"/>
    <n v="42.5"/>
    <x v="1"/>
    <s v="plays"/>
    <x v="3895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6"/>
    <b v="0"/>
    <n v="10"/>
    <b v="0"/>
    <s v="theater/plays"/>
    <n v="18"/>
    <n v="44"/>
    <x v="1"/>
    <s v="plays"/>
    <x v="389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7"/>
    <b v="0"/>
    <n v="16"/>
    <b v="0"/>
    <s v="theater/plays"/>
    <n v="33"/>
    <n v="50.88"/>
    <x v="1"/>
    <s v="plays"/>
    <x v="389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8"/>
    <b v="0"/>
    <n v="2"/>
    <b v="0"/>
    <s v="theater/plays"/>
    <n v="1"/>
    <n v="62.5"/>
    <x v="1"/>
    <s v="plays"/>
    <x v="3898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99"/>
    <b v="0"/>
    <n v="5"/>
    <b v="0"/>
    <s v="theater/plays"/>
    <n v="5"/>
    <n v="27"/>
    <x v="1"/>
    <s v="plays"/>
    <x v="3899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0"/>
    <b v="0"/>
    <n v="1"/>
    <b v="0"/>
    <s v="theater/plays"/>
    <n v="1"/>
    <n v="25"/>
    <x v="1"/>
    <s v="plays"/>
    <x v="390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1"/>
    <b v="0"/>
    <n v="31"/>
    <b v="0"/>
    <s v="theater/plays"/>
    <n v="49"/>
    <n v="47.26"/>
    <x v="1"/>
    <s v="plays"/>
    <x v="3901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2"/>
    <b v="0"/>
    <n v="0"/>
    <b v="0"/>
    <s v="theater/plays"/>
    <n v="0"/>
    <n v="0"/>
    <x v="1"/>
    <s v="plays"/>
    <x v="390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3"/>
    <b v="0"/>
    <n v="2"/>
    <b v="0"/>
    <s v="theater/plays"/>
    <n v="0"/>
    <n v="1.5"/>
    <x v="1"/>
    <s v="plays"/>
    <x v="3903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4"/>
    <b v="0"/>
    <n v="7"/>
    <b v="0"/>
    <s v="theater/plays"/>
    <n v="12"/>
    <n v="24.71"/>
    <x v="1"/>
    <s v="plays"/>
    <x v="3904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5"/>
    <b v="0"/>
    <n v="16"/>
    <b v="0"/>
    <s v="theater/plays"/>
    <n v="67"/>
    <n v="63.13"/>
    <x v="1"/>
    <s v="plays"/>
    <x v="390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6"/>
    <b v="0"/>
    <n v="4"/>
    <b v="0"/>
    <s v="theater/plays"/>
    <n v="15"/>
    <n v="38.25"/>
    <x v="1"/>
    <s v="plays"/>
    <x v="39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7"/>
    <b v="0"/>
    <n v="4"/>
    <b v="0"/>
    <s v="theater/plays"/>
    <n v="9"/>
    <n v="16.25"/>
    <x v="1"/>
    <s v="plays"/>
    <x v="390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8"/>
    <b v="0"/>
    <n v="4"/>
    <b v="0"/>
    <s v="theater/plays"/>
    <n v="0"/>
    <n v="33.75"/>
    <x v="1"/>
    <s v="plays"/>
    <x v="3908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09"/>
    <b v="0"/>
    <n v="3"/>
    <b v="0"/>
    <s v="theater/plays"/>
    <n v="3"/>
    <n v="61.67"/>
    <x v="1"/>
    <s v="plays"/>
    <x v="3909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0"/>
    <b v="0"/>
    <n v="36"/>
    <b v="0"/>
    <s v="theater/plays"/>
    <n v="37"/>
    <n v="83.14"/>
    <x v="1"/>
    <s v="plays"/>
    <x v="3910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1"/>
    <b v="0"/>
    <n v="1"/>
    <b v="0"/>
    <s v="theater/plays"/>
    <n v="0"/>
    <n v="1"/>
    <x v="1"/>
    <s v="plays"/>
    <x v="391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2"/>
    <b v="0"/>
    <n v="7"/>
    <b v="0"/>
    <s v="theater/plays"/>
    <n v="10"/>
    <n v="142.86000000000001"/>
    <x v="1"/>
    <s v="plays"/>
    <x v="3912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3"/>
    <b v="0"/>
    <n v="27"/>
    <b v="0"/>
    <s v="theater/plays"/>
    <n v="36"/>
    <n v="33.67"/>
    <x v="1"/>
    <s v="plays"/>
    <x v="391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4"/>
    <b v="0"/>
    <n v="1"/>
    <b v="0"/>
    <s v="theater/plays"/>
    <n v="0"/>
    <n v="5"/>
    <x v="1"/>
    <s v="plays"/>
    <x v="3914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5"/>
    <b v="0"/>
    <n v="0"/>
    <b v="0"/>
    <s v="theater/plays"/>
    <n v="0"/>
    <n v="0"/>
    <x v="1"/>
    <s v="plays"/>
    <x v="3915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6"/>
    <b v="0"/>
    <n v="1"/>
    <b v="0"/>
    <s v="theater/plays"/>
    <n v="0"/>
    <n v="10"/>
    <x v="1"/>
    <s v="plays"/>
    <x v="3916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7"/>
    <b v="0"/>
    <n v="3"/>
    <b v="0"/>
    <s v="theater/plays"/>
    <n v="0"/>
    <n v="40"/>
    <x v="1"/>
    <s v="plays"/>
    <x v="391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8"/>
    <b v="0"/>
    <n v="3"/>
    <b v="0"/>
    <s v="theater/plays"/>
    <n v="2"/>
    <n v="30"/>
    <x v="1"/>
    <s v="plays"/>
    <x v="3918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19"/>
    <b v="0"/>
    <n v="3"/>
    <b v="0"/>
    <s v="theater/plays"/>
    <n v="5"/>
    <n v="45"/>
    <x v="1"/>
    <s v="plays"/>
    <x v="3919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0"/>
    <b v="0"/>
    <n v="0"/>
    <b v="0"/>
    <s v="theater/plays"/>
    <n v="0"/>
    <n v="0"/>
    <x v="1"/>
    <s v="plays"/>
    <x v="3920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1"/>
    <b v="0"/>
    <n v="6"/>
    <b v="0"/>
    <s v="theater/plays"/>
    <n v="8"/>
    <n v="10.17"/>
    <x v="1"/>
    <s v="plays"/>
    <x v="3921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2"/>
    <b v="0"/>
    <n v="17"/>
    <b v="0"/>
    <s v="theater/plays"/>
    <n v="12"/>
    <n v="81.41"/>
    <x v="1"/>
    <s v="plays"/>
    <x v="392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3"/>
    <b v="0"/>
    <n v="40"/>
    <b v="0"/>
    <s v="theater/plays"/>
    <n v="15"/>
    <n v="57.25"/>
    <x v="1"/>
    <s v="plays"/>
    <x v="3923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4"/>
    <b v="0"/>
    <n v="3"/>
    <b v="0"/>
    <s v="theater/plays"/>
    <n v="10"/>
    <n v="5"/>
    <x v="1"/>
    <s v="plays"/>
    <x v="3924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5"/>
    <b v="0"/>
    <n v="1"/>
    <b v="0"/>
    <s v="theater/plays"/>
    <n v="0"/>
    <n v="15"/>
    <x v="1"/>
    <s v="plays"/>
    <x v="3925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6"/>
    <b v="0"/>
    <n v="2"/>
    <b v="0"/>
    <s v="theater/plays"/>
    <n v="1"/>
    <n v="12.5"/>
    <x v="1"/>
    <s v="plays"/>
    <x v="3926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7"/>
    <b v="0"/>
    <n v="7"/>
    <b v="0"/>
    <s v="theater/plays"/>
    <n v="13"/>
    <n v="93"/>
    <x v="1"/>
    <s v="plays"/>
    <x v="392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8"/>
    <b v="0"/>
    <n v="14"/>
    <b v="0"/>
    <s v="theater/plays"/>
    <n v="2"/>
    <n v="32.36"/>
    <x v="1"/>
    <s v="plays"/>
    <x v="3928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29"/>
    <b v="0"/>
    <n v="0"/>
    <b v="0"/>
    <s v="theater/plays"/>
    <n v="0"/>
    <n v="0"/>
    <x v="1"/>
    <s v="plays"/>
    <x v="3929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0"/>
    <b v="0"/>
    <n v="0"/>
    <b v="0"/>
    <s v="theater/plays"/>
    <n v="0"/>
    <n v="0"/>
    <x v="1"/>
    <s v="plays"/>
    <x v="39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1"/>
    <b v="0"/>
    <n v="1"/>
    <b v="0"/>
    <s v="theater/plays"/>
    <n v="0"/>
    <n v="1"/>
    <x v="1"/>
    <s v="plays"/>
    <x v="3931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2"/>
    <b v="0"/>
    <n v="12"/>
    <b v="0"/>
    <s v="theater/plays"/>
    <n v="16"/>
    <n v="91.83"/>
    <x v="1"/>
    <s v="plays"/>
    <x v="393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3"/>
    <b v="0"/>
    <n v="12"/>
    <b v="0"/>
    <s v="theater/plays"/>
    <n v="11"/>
    <n v="45.83"/>
    <x v="1"/>
    <s v="plays"/>
    <x v="393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4"/>
    <b v="0"/>
    <n v="23"/>
    <b v="0"/>
    <s v="theater/plays"/>
    <n v="44"/>
    <n v="57.17"/>
    <x v="1"/>
    <s v="plays"/>
    <x v="3934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5"/>
    <b v="0"/>
    <n v="0"/>
    <b v="0"/>
    <s v="theater/plays"/>
    <n v="0"/>
    <n v="0"/>
    <x v="1"/>
    <s v="plays"/>
    <x v="3935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6"/>
    <b v="0"/>
    <n v="10"/>
    <b v="0"/>
    <s v="theater/plays"/>
    <n v="86"/>
    <n v="248.5"/>
    <x v="1"/>
    <s v="plays"/>
    <x v="3936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7"/>
    <b v="0"/>
    <n v="5"/>
    <b v="0"/>
    <s v="theater/plays"/>
    <n v="12"/>
    <n v="79.400000000000006"/>
    <x v="1"/>
    <s v="plays"/>
    <x v="3937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8"/>
    <b v="0"/>
    <n v="1"/>
    <b v="0"/>
    <s v="theater/plays"/>
    <n v="0"/>
    <n v="5"/>
    <x v="1"/>
    <s v="plays"/>
    <x v="3938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39"/>
    <b v="0"/>
    <n v="2"/>
    <b v="0"/>
    <s v="theater/plays"/>
    <n v="0"/>
    <n v="5.5"/>
    <x v="1"/>
    <s v="plays"/>
    <x v="3939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0"/>
    <b v="0"/>
    <n v="2"/>
    <b v="0"/>
    <s v="theater/plays"/>
    <n v="1"/>
    <n v="25"/>
    <x v="1"/>
    <s v="plays"/>
    <x v="3940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1"/>
    <b v="0"/>
    <n v="0"/>
    <b v="0"/>
    <s v="theater/plays"/>
    <n v="0"/>
    <n v="0"/>
    <x v="1"/>
    <s v="plays"/>
    <x v="394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2"/>
    <b v="0"/>
    <n v="13"/>
    <b v="0"/>
    <s v="theater/plays"/>
    <n v="36"/>
    <n v="137.08000000000001"/>
    <x v="1"/>
    <s v="plays"/>
    <x v="394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3"/>
    <b v="0"/>
    <n v="0"/>
    <b v="0"/>
    <s v="theater/plays"/>
    <n v="0"/>
    <n v="0"/>
    <x v="1"/>
    <s v="plays"/>
    <x v="3943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4"/>
    <b v="0"/>
    <n v="1"/>
    <b v="0"/>
    <s v="theater/plays"/>
    <n v="0"/>
    <n v="5"/>
    <x v="1"/>
    <s v="plays"/>
    <x v="394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5"/>
    <b v="0"/>
    <n v="5"/>
    <b v="0"/>
    <s v="theater/plays"/>
    <n v="3"/>
    <n v="39"/>
    <x v="1"/>
    <s v="plays"/>
    <x v="394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6"/>
    <b v="0"/>
    <n v="2"/>
    <b v="0"/>
    <s v="theater/plays"/>
    <n v="3"/>
    <n v="50.5"/>
    <x v="1"/>
    <s v="plays"/>
    <x v="394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7"/>
    <b v="0"/>
    <n v="0"/>
    <b v="0"/>
    <s v="theater/plays"/>
    <n v="0"/>
    <n v="0"/>
    <x v="1"/>
    <s v="plays"/>
    <x v="3947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8"/>
    <b v="0"/>
    <n v="32"/>
    <b v="0"/>
    <s v="theater/plays"/>
    <n v="16"/>
    <n v="49.28"/>
    <x v="1"/>
    <s v="plays"/>
    <x v="394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49"/>
    <b v="0"/>
    <n v="1"/>
    <b v="0"/>
    <s v="theater/plays"/>
    <n v="1"/>
    <n v="25"/>
    <x v="1"/>
    <s v="plays"/>
    <x v="3949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0"/>
    <b v="0"/>
    <n v="1"/>
    <b v="0"/>
    <s v="theater/plays"/>
    <n v="0"/>
    <n v="1"/>
    <x v="1"/>
    <s v="plays"/>
    <x v="3950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1"/>
    <b v="0"/>
    <n v="1"/>
    <b v="0"/>
    <s v="theater/plays"/>
    <n v="0"/>
    <n v="25"/>
    <x v="1"/>
    <s v="plays"/>
    <x v="39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2"/>
    <b v="0"/>
    <n v="0"/>
    <b v="0"/>
    <s v="theater/plays"/>
    <n v="0"/>
    <n v="0"/>
    <x v="1"/>
    <s v="plays"/>
    <x v="3952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3"/>
    <b v="0"/>
    <n v="0"/>
    <b v="0"/>
    <s v="theater/plays"/>
    <n v="0"/>
    <n v="0"/>
    <x v="1"/>
    <s v="plays"/>
    <x v="3953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4"/>
    <b v="0"/>
    <n v="8"/>
    <b v="0"/>
    <s v="theater/plays"/>
    <n v="24"/>
    <n v="53.13"/>
    <x v="1"/>
    <s v="plays"/>
    <x v="395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5"/>
    <b v="0"/>
    <n v="0"/>
    <b v="0"/>
    <s v="theater/plays"/>
    <n v="0"/>
    <n v="0"/>
    <x v="1"/>
    <s v="plays"/>
    <x v="395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6"/>
    <b v="0"/>
    <n v="1"/>
    <b v="0"/>
    <s v="theater/plays"/>
    <n v="0"/>
    <n v="7"/>
    <x v="1"/>
    <s v="plays"/>
    <x v="395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7"/>
    <b v="0"/>
    <n v="16"/>
    <b v="0"/>
    <s v="theater/plays"/>
    <n v="32"/>
    <n v="40.06"/>
    <x v="1"/>
    <s v="plays"/>
    <x v="395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8"/>
    <b v="0"/>
    <n v="12"/>
    <b v="0"/>
    <s v="theater/plays"/>
    <n v="24"/>
    <n v="24.33"/>
    <x v="1"/>
    <s v="plays"/>
    <x v="395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59"/>
    <b v="0"/>
    <n v="4"/>
    <b v="0"/>
    <s v="theater/plays"/>
    <n v="2"/>
    <n v="11.25"/>
    <x v="1"/>
    <s v="plays"/>
    <x v="395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0"/>
    <b v="0"/>
    <n v="2"/>
    <b v="0"/>
    <s v="theater/plays"/>
    <n v="0"/>
    <n v="10.5"/>
    <x v="1"/>
    <s v="plays"/>
    <x v="396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1"/>
    <b v="0"/>
    <n v="3"/>
    <b v="0"/>
    <s v="theater/plays"/>
    <n v="3"/>
    <n v="15"/>
    <x v="1"/>
    <s v="plays"/>
    <x v="3961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2"/>
    <b v="0"/>
    <n v="0"/>
    <b v="0"/>
    <s v="theater/plays"/>
    <n v="0"/>
    <n v="0"/>
    <x v="1"/>
    <s v="plays"/>
    <x v="396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3"/>
    <b v="0"/>
    <n v="3"/>
    <b v="0"/>
    <s v="theater/plays"/>
    <n v="6"/>
    <n v="42"/>
    <x v="1"/>
    <s v="plays"/>
    <x v="396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4"/>
    <b v="0"/>
    <n v="4"/>
    <b v="0"/>
    <s v="theater/plays"/>
    <n v="14"/>
    <n v="71.25"/>
    <x v="1"/>
    <s v="plays"/>
    <x v="3964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5"/>
    <b v="0"/>
    <n v="2"/>
    <b v="0"/>
    <s v="theater/plays"/>
    <n v="1"/>
    <n v="22.5"/>
    <x v="1"/>
    <s v="plays"/>
    <x v="3965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6"/>
    <b v="0"/>
    <n v="10"/>
    <b v="0"/>
    <s v="theater/plays"/>
    <n v="24"/>
    <n v="41"/>
    <x v="1"/>
    <s v="plays"/>
    <x v="3966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7"/>
    <b v="0"/>
    <n v="11"/>
    <b v="0"/>
    <s v="theater/plays"/>
    <n v="11"/>
    <n v="47.91"/>
    <x v="1"/>
    <s v="plays"/>
    <x v="396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8"/>
    <b v="0"/>
    <n v="6"/>
    <b v="0"/>
    <s v="theater/plays"/>
    <n v="7"/>
    <n v="35.17"/>
    <x v="1"/>
    <s v="plays"/>
    <x v="3968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69"/>
    <b v="0"/>
    <n v="2"/>
    <b v="0"/>
    <s v="theater/plays"/>
    <n v="0"/>
    <n v="5.5"/>
    <x v="1"/>
    <s v="plays"/>
    <x v="3969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0"/>
    <b v="0"/>
    <n v="6"/>
    <b v="0"/>
    <s v="theater/plays"/>
    <n v="1"/>
    <n v="22.67"/>
    <x v="1"/>
    <s v="plays"/>
    <x v="3970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1"/>
    <b v="0"/>
    <n v="8"/>
    <b v="0"/>
    <s v="theater/plays"/>
    <n v="21"/>
    <n v="26.38"/>
    <x v="1"/>
    <s v="plays"/>
    <x v="397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2"/>
    <b v="0"/>
    <n v="37"/>
    <b v="0"/>
    <s v="theater/plays"/>
    <n v="78"/>
    <n v="105.54"/>
    <x v="1"/>
    <s v="plays"/>
    <x v="3972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3"/>
    <b v="0"/>
    <n v="11"/>
    <b v="0"/>
    <s v="theater/plays"/>
    <n v="32"/>
    <n v="29.09"/>
    <x v="1"/>
    <s v="plays"/>
    <x v="3973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4"/>
    <b v="0"/>
    <n v="0"/>
    <b v="0"/>
    <s v="theater/plays"/>
    <n v="0"/>
    <n v="0"/>
    <x v="1"/>
    <s v="plays"/>
    <x v="3974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5"/>
    <b v="0"/>
    <n v="10"/>
    <b v="0"/>
    <s v="theater/plays"/>
    <n v="48"/>
    <n v="62"/>
    <x v="1"/>
    <s v="plays"/>
    <x v="3975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6"/>
    <b v="0"/>
    <n v="6"/>
    <b v="0"/>
    <s v="theater/plays"/>
    <n v="1"/>
    <n v="217.5"/>
    <x v="1"/>
    <s v="plays"/>
    <x v="3976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7"/>
    <b v="0"/>
    <n v="8"/>
    <b v="0"/>
    <s v="theater/plays"/>
    <n v="11"/>
    <n v="26.75"/>
    <x v="1"/>
    <s v="plays"/>
    <x v="3977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8"/>
    <b v="0"/>
    <n v="6"/>
    <b v="0"/>
    <s v="theater/plays"/>
    <n v="2"/>
    <n v="18.329999999999998"/>
    <x v="1"/>
    <s v="plays"/>
    <x v="3978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79"/>
    <b v="0"/>
    <n v="7"/>
    <b v="0"/>
    <s v="theater/plays"/>
    <n v="18"/>
    <n v="64.290000000000006"/>
    <x v="1"/>
    <s v="plays"/>
    <x v="3979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0"/>
    <b v="0"/>
    <n v="7"/>
    <b v="0"/>
    <s v="theater/plays"/>
    <n v="4"/>
    <n v="175"/>
    <x v="1"/>
    <s v="plays"/>
    <x v="398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1"/>
    <b v="0"/>
    <n v="5"/>
    <b v="0"/>
    <s v="theater/plays"/>
    <n v="20"/>
    <n v="34"/>
    <x v="1"/>
    <s v="plays"/>
    <x v="3981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2"/>
    <b v="0"/>
    <n v="46"/>
    <b v="0"/>
    <s v="theater/plays"/>
    <n v="35"/>
    <n v="84.28"/>
    <x v="1"/>
    <s v="plays"/>
    <x v="398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3"/>
    <b v="0"/>
    <n v="10"/>
    <b v="0"/>
    <s v="theater/plays"/>
    <n v="6"/>
    <n v="9.5"/>
    <x v="1"/>
    <s v="plays"/>
    <x v="3983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4"/>
    <b v="0"/>
    <n v="19"/>
    <b v="0"/>
    <s v="theater/plays"/>
    <n v="32"/>
    <n v="33.74"/>
    <x v="1"/>
    <s v="plays"/>
    <x v="398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5"/>
    <b v="0"/>
    <n v="13"/>
    <b v="0"/>
    <s v="theater/plays"/>
    <n v="10"/>
    <n v="37.54"/>
    <x v="1"/>
    <s v="plays"/>
    <x v="398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6"/>
    <b v="0"/>
    <n v="13"/>
    <b v="0"/>
    <s v="theater/plays"/>
    <n v="38"/>
    <n v="11.62"/>
    <x v="1"/>
    <s v="plays"/>
    <x v="398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7"/>
    <b v="0"/>
    <n v="4"/>
    <b v="0"/>
    <s v="theater/plays"/>
    <n v="2"/>
    <n v="8"/>
    <x v="1"/>
    <s v="plays"/>
    <x v="3987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8"/>
    <b v="0"/>
    <n v="0"/>
    <b v="0"/>
    <s v="theater/plays"/>
    <n v="0"/>
    <n v="0"/>
    <x v="1"/>
    <s v="plays"/>
    <x v="3988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89"/>
    <b v="0"/>
    <n v="3"/>
    <b v="0"/>
    <s v="theater/plays"/>
    <n v="4"/>
    <n v="23"/>
    <x v="1"/>
    <s v="plays"/>
    <x v="3989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0"/>
    <b v="0"/>
    <n v="1"/>
    <b v="0"/>
    <s v="theater/plays"/>
    <n v="20"/>
    <n v="100"/>
    <x v="1"/>
    <s v="plays"/>
    <x v="399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1"/>
    <b v="0"/>
    <n v="9"/>
    <b v="0"/>
    <s v="theater/plays"/>
    <n v="5"/>
    <n v="60.11"/>
    <x v="1"/>
    <s v="plays"/>
    <x v="399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2"/>
    <b v="0"/>
    <n v="1"/>
    <b v="0"/>
    <s v="theater/plays"/>
    <n v="0"/>
    <n v="3"/>
    <x v="1"/>
    <s v="plays"/>
    <x v="399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3"/>
    <b v="0"/>
    <n v="1"/>
    <b v="0"/>
    <s v="theater/plays"/>
    <n v="0"/>
    <n v="5"/>
    <x v="1"/>
    <s v="plays"/>
    <x v="399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4"/>
    <b v="0"/>
    <n v="4"/>
    <b v="0"/>
    <s v="theater/plays"/>
    <n v="35"/>
    <n v="17.5"/>
    <x v="1"/>
    <s v="plays"/>
    <x v="3994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5"/>
    <b v="0"/>
    <n v="17"/>
    <b v="0"/>
    <s v="theater/plays"/>
    <n v="17"/>
    <n v="29.24"/>
    <x v="1"/>
    <s v="plays"/>
    <x v="3995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6"/>
    <b v="0"/>
    <n v="0"/>
    <b v="0"/>
    <s v="theater/plays"/>
    <n v="0"/>
    <n v="0"/>
    <x v="1"/>
    <s v="plays"/>
    <x v="3996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7"/>
    <b v="0"/>
    <n v="12"/>
    <b v="0"/>
    <s v="theater/plays"/>
    <n v="57"/>
    <n v="59.58"/>
    <x v="1"/>
    <s v="plays"/>
    <x v="3997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8"/>
    <b v="0"/>
    <n v="14"/>
    <b v="0"/>
    <s v="theater/plays"/>
    <n v="17"/>
    <n v="82.57"/>
    <x v="1"/>
    <s v="plays"/>
    <x v="399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3999"/>
    <b v="0"/>
    <n v="1"/>
    <b v="0"/>
    <s v="theater/plays"/>
    <n v="0"/>
    <n v="10"/>
    <x v="1"/>
    <s v="plays"/>
    <x v="3999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0"/>
    <b v="0"/>
    <n v="14"/>
    <b v="0"/>
    <s v="theater/plays"/>
    <n v="38"/>
    <n v="32.36"/>
    <x v="1"/>
    <s v="plays"/>
    <x v="4000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1"/>
    <b v="0"/>
    <n v="4"/>
    <b v="0"/>
    <s v="theater/plays"/>
    <n v="2"/>
    <n v="5.75"/>
    <x v="1"/>
    <s v="plays"/>
    <x v="400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2"/>
    <b v="0"/>
    <n v="2"/>
    <b v="0"/>
    <s v="theater/plays"/>
    <n v="10"/>
    <n v="100.5"/>
    <x v="1"/>
    <s v="plays"/>
    <x v="400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3"/>
    <b v="0"/>
    <n v="1"/>
    <b v="0"/>
    <s v="theater/plays"/>
    <n v="0"/>
    <n v="1"/>
    <x v="1"/>
    <s v="plays"/>
    <x v="4003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4"/>
    <b v="0"/>
    <n v="2"/>
    <b v="0"/>
    <s v="theater/plays"/>
    <n v="1"/>
    <n v="20"/>
    <x v="1"/>
    <s v="plays"/>
    <x v="400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5"/>
    <b v="0"/>
    <n v="1"/>
    <b v="0"/>
    <s v="theater/plays"/>
    <n v="0"/>
    <n v="2"/>
    <x v="1"/>
    <s v="plays"/>
    <x v="4005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6"/>
    <b v="0"/>
    <n v="1"/>
    <b v="0"/>
    <s v="theater/plays"/>
    <n v="0"/>
    <n v="5"/>
    <x v="1"/>
    <s v="plays"/>
    <x v="400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7"/>
    <b v="0"/>
    <n v="4"/>
    <b v="0"/>
    <s v="theater/plays"/>
    <n v="6"/>
    <n v="15"/>
    <x v="1"/>
    <s v="plays"/>
    <x v="400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8"/>
    <b v="0"/>
    <n v="3"/>
    <b v="0"/>
    <s v="theater/plays"/>
    <n v="4"/>
    <n v="25"/>
    <x v="1"/>
    <s v="plays"/>
    <x v="4008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09"/>
    <b v="0"/>
    <n v="38"/>
    <b v="0"/>
    <s v="theater/plays"/>
    <n v="24"/>
    <n v="45.84"/>
    <x v="1"/>
    <s v="plays"/>
    <x v="400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0"/>
    <b v="0"/>
    <n v="4"/>
    <b v="0"/>
    <s v="theater/plays"/>
    <n v="8"/>
    <n v="4.75"/>
    <x v="1"/>
    <s v="plays"/>
    <x v="4010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1"/>
    <b v="0"/>
    <n v="0"/>
    <b v="0"/>
    <s v="theater/plays"/>
    <n v="0"/>
    <n v="0"/>
    <x v="1"/>
    <s v="plays"/>
    <x v="4011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2"/>
    <b v="0"/>
    <n v="2"/>
    <b v="0"/>
    <s v="theater/plays"/>
    <n v="1"/>
    <n v="13"/>
    <x v="1"/>
    <s v="plays"/>
    <x v="4012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3"/>
    <b v="0"/>
    <n v="0"/>
    <b v="0"/>
    <s v="theater/plays"/>
    <n v="0"/>
    <n v="0"/>
    <x v="1"/>
    <s v="plays"/>
    <x v="401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4"/>
    <b v="0"/>
    <n v="1"/>
    <b v="0"/>
    <s v="theater/plays"/>
    <n v="0"/>
    <n v="1"/>
    <x v="1"/>
    <s v="plays"/>
    <x v="4014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5"/>
    <b v="0"/>
    <n v="7"/>
    <b v="0"/>
    <s v="theater/plays"/>
    <n v="14"/>
    <n v="10"/>
    <x v="1"/>
    <s v="plays"/>
    <x v="401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6"/>
    <b v="0"/>
    <n v="2"/>
    <b v="0"/>
    <s v="theater/plays"/>
    <n v="1"/>
    <n v="52.5"/>
    <x v="1"/>
    <s v="plays"/>
    <x v="4016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7"/>
    <b v="0"/>
    <n v="4"/>
    <b v="0"/>
    <s v="theater/plays"/>
    <n v="9"/>
    <n v="32.5"/>
    <x v="1"/>
    <s v="plays"/>
    <x v="401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8"/>
    <b v="0"/>
    <n v="4"/>
    <b v="0"/>
    <s v="theater/plays"/>
    <n v="1"/>
    <n v="7.25"/>
    <x v="1"/>
    <s v="plays"/>
    <x v="4018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19"/>
    <b v="0"/>
    <n v="3"/>
    <b v="0"/>
    <s v="theater/plays"/>
    <n v="17"/>
    <n v="33.33"/>
    <x v="1"/>
    <s v="plays"/>
    <x v="401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0"/>
    <b v="0"/>
    <n v="2"/>
    <b v="0"/>
    <s v="theater/plays"/>
    <n v="1"/>
    <n v="62.5"/>
    <x v="1"/>
    <s v="plays"/>
    <x v="402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1"/>
    <b v="0"/>
    <n v="197"/>
    <b v="0"/>
    <s v="theater/plays"/>
    <n v="70"/>
    <n v="63.56"/>
    <x v="1"/>
    <s v="plays"/>
    <x v="402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2"/>
    <b v="0"/>
    <n v="0"/>
    <b v="0"/>
    <s v="theater/plays"/>
    <n v="0"/>
    <n v="0"/>
    <x v="1"/>
    <s v="plays"/>
    <x v="4022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3"/>
    <b v="0"/>
    <n v="1"/>
    <b v="0"/>
    <s v="theater/plays"/>
    <n v="1"/>
    <n v="10"/>
    <x v="1"/>
    <s v="plays"/>
    <x v="402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4"/>
    <b v="0"/>
    <n v="4"/>
    <b v="0"/>
    <s v="theater/plays"/>
    <n v="5"/>
    <n v="62.5"/>
    <x v="1"/>
    <s v="plays"/>
    <x v="4024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5"/>
    <b v="0"/>
    <n v="0"/>
    <b v="0"/>
    <s v="theater/plays"/>
    <n v="0"/>
    <n v="0"/>
    <x v="1"/>
    <s v="plays"/>
    <x v="402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6"/>
    <b v="0"/>
    <n v="7"/>
    <b v="0"/>
    <s v="theater/plays"/>
    <n v="7"/>
    <n v="30.71"/>
    <x v="1"/>
    <s v="plays"/>
    <x v="402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7"/>
    <b v="0"/>
    <n v="11"/>
    <b v="0"/>
    <s v="theater/plays"/>
    <n v="28"/>
    <n v="51"/>
    <x v="1"/>
    <s v="plays"/>
    <x v="402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8"/>
    <b v="0"/>
    <n v="0"/>
    <b v="0"/>
    <s v="theater/plays"/>
    <n v="0"/>
    <n v="0"/>
    <x v="1"/>
    <s v="plays"/>
    <x v="402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29"/>
    <b v="0"/>
    <n v="6"/>
    <b v="0"/>
    <s v="theater/plays"/>
    <n v="16"/>
    <n v="66.67"/>
    <x v="1"/>
    <s v="plays"/>
    <x v="402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0"/>
    <b v="0"/>
    <n v="0"/>
    <b v="0"/>
    <s v="theater/plays"/>
    <n v="0"/>
    <n v="0"/>
    <x v="1"/>
    <s v="plays"/>
    <x v="403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1"/>
    <b v="0"/>
    <n v="7"/>
    <b v="0"/>
    <s v="theater/plays"/>
    <n v="7"/>
    <n v="59"/>
    <x v="1"/>
    <s v="plays"/>
    <x v="4031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2"/>
    <b v="0"/>
    <n v="94"/>
    <b v="0"/>
    <s v="theater/plays"/>
    <n v="26"/>
    <n v="65.34"/>
    <x v="1"/>
    <s v="plays"/>
    <x v="4032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3"/>
    <b v="0"/>
    <n v="2"/>
    <b v="0"/>
    <s v="theater/plays"/>
    <n v="1"/>
    <n v="100"/>
    <x v="1"/>
    <s v="plays"/>
    <x v="4033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4"/>
    <b v="0"/>
    <n v="25"/>
    <b v="0"/>
    <s v="theater/plays"/>
    <n v="37"/>
    <n v="147.4"/>
    <x v="1"/>
    <s v="plays"/>
    <x v="4034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5"/>
    <b v="0"/>
    <n v="17"/>
    <b v="0"/>
    <s v="theater/plays"/>
    <n v="47"/>
    <n v="166.06"/>
    <x v="1"/>
    <s v="plays"/>
    <x v="4035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6"/>
    <b v="0"/>
    <n v="2"/>
    <b v="0"/>
    <s v="theater/plays"/>
    <n v="11"/>
    <n v="40"/>
    <x v="1"/>
    <s v="plays"/>
    <x v="4036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7"/>
    <b v="0"/>
    <n v="4"/>
    <b v="0"/>
    <s v="theater/plays"/>
    <n v="12"/>
    <n v="75.25"/>
    <x v="1"/>
    <s v="plays"/>
    <x v="4037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8"/>
    <b v="0"/>
    <n v="5"/>
    <b v="0"/>
    <s v="theater/plays"/>
    <n v="60"/>
    <n v="60"/>
    <x v="1"/>
    <s v="plays"/>
    <x v="403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39"/>
    <b v="0"/>
    <n v="2"/>
    <b v="0"/>
    <s v="theater/plays"/>
    <n v="31"/>
    <n v="1250"/>
    <x v="1"/>
    <s v="plays"/>
    <x v="403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0"/>
    <b v="0"/>
    <n v="2"/>
    <b v="0"/>
    <s v="theater/plays"/>
    <n v="0"/>
    <n v="10.5"/>
    <x v="1"/>
    <s v="plays"/>
    <x v="404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1"/>
    <b v="0"/>
    <n v="3"/>
    <b v="0"/>
    <s v="theater/plays"/>
    <n v="0"/>
    <n v="7"/>
    <x v="1"/>
    <s v="plays"/>
    <x v="404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2"/>
    <b v="0"/>
    <n v="0"/>
    <b v="0"/>
    <s v="theater/plays"/>
    <n v="0"/>
    <n v="0"/>
    <x v="1"/>
    <s v="plays"/>
    <x v="4042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3"/>
    <b v="0"/>
    <n v="4"/>
    <b v="0"/>
    <s v="theater/plays"/>
    <n v="38"/>
    <n v="56.25"/>
    <x v="1"/>
    <s v="plays"/>
    <x v="4043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4"/>
    <b v="0"/>
    <n v="1"/>
    <b v="0"/>
    <s v="theater/plays"/>
    <n v="0"/>
    <n v="1"/>
    <x v="1"/>
    <s v="plays"/>
    <x v="4044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5"/>
    <b v="0"/>
    <n v="12"/>
    <b v="0"/>
    <s v="theater/plays"/>
    <n v="8"/>
    <n v="38.33"/>
    <x v="1"/>
    <s v="plays"/>
    <x v="404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6"/>
    <b v="0"/>
    <n v="4"/>
    <b v="0"/>
    <s v="theater/plays"/>
    <n v="2"/>
    <n v="27.5"/>
    <x v="1"/>
    <s v="plays"/>
    <x v="404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7"/>
    <b v="0"/>
    <n v="91"/>
    <b v="0"/>
    <s v="theater/plays"/>
    <n v="18"/>
    <n v="32.979999999999997"/>
    <x v="1"/>
    <s v="plays"/>
    <x v="404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8"/>
    <b v="0"/>
    <n v="1"/>
    <b v="0"/>
    <s v="theater/plays"/>
    <n v="0"/>
    <n v="16"/>
    <x v="1"/>
    <s v="plays"/>
    <x v="404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49"/>
    <b v="0"/>
    <n v="1"/>
    <b v="0"/>
    <s v="theater/plays"/>
    <n v="0"/>
    <n v="1"/>
    <x v="1"/>
    <s v="plays"/>
    <x v="404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0"/>
    <b v="0"/>
    <n v="0"/>
    <b v="0"/>
    <s v="theater/plays"/>
    <n v="0"/>
    <n v="0"/>
    <x v="1"/>
    <s v="plays"/>
    <x v="4050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1"/>
    <b v="0"/>
    <n v="13"/>
    <b v="0"/>
    <s v="theater/plays"/>
    <n v="38"/>
    <n v="86.62"/>
    <x v="1"/>
    <s v="plays"/>
    <x v="4051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2"/>
    <b v="0"/>
    <n v="2"/>
    <b v="0"/>
    <s v="theater/plays"/>
    <n v="22"/>
    <n v="55"/>
    <x v="1"/>
    <s v="plays"/>
    <x v="405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3"/>
    <b v="0"/>
    <n v="0"/>
    <b v="0"/>
    <s v="theater/plays"/>
    <n v="0"/>
    <n v="0"/>
    <x v="1"/>
    <s v="plays"/>
    <x v="4053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4"/>
    <b v="0"/>
    <n v="21"/>
    <b v="0"/>
    <s v="theater/plays"/>
    <n v="18"/>
    <n v="41.95"/>
    <x v="1"/>
    <s v="plays"/>
    <x v="4054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5"/>
    <b v="0"/>
    <n v="9"/>
    <b v="0"/>
    <s v="theater/plays"/>
    <n v="53"/>
    <n v="88.33"/>
    <x v="1"/>
    <s v="plays"/>
    <x v="4055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6"/>
    <b v="0"/>
    <n v="6"/>
    <b v="0"/>
    <s v="theater/plays"/>
    <n v="22"/>
    <n v="129.16999999999999"/>
    <x v="1"/>
    <s v="plays"/>
    <x v="405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7"/>
    <b v="0"/>
    <n v="4"/>
    <b v="0"/>
    <s v="theater/plays"/>
    <n v="3"/>
    <n v="23.75"/>
    <x v="1"/>
    <s v="plays"/>
    <x v="4057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8"/>
    <b v="0"/>
    <n v="7"/>
    <b v="0"/>
    <s v="theater/plays"/>
    <n v="3"/>
    <n v="35.71"/>
    <x v="1"/>
    <s v="plays"/>
    <x v="405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59"/>
    <b v="0"/>
    <n v="5"/>
    <b v="0"/>
    <s v="theater/plays"/>
    <n v="3"/>
    <n v="57"/>
    <x v="1"/>
    <s v="plays"/>
    <x v="4059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0"/>
    <b v="0"/>
    <n v="0"/>
    <b v="0"/>
    <s v="theater/plays"/>
    <n v="0"/>
    <n v="0"/>
    <x v="1"/>
    <s v="plays"/>
    <x v="406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1"/>
    <b v="0"/>
    <n v="3"/>
    <b v="0"/>
    <s v="theater/plays"/>
    <n v="2"/>
    <n v="163.33000000000001"/>
    <x v="1"/>
    <s v="plays"/>
    <x v="4061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2"/>
    <b v="0"/>
    <n v="9"/>
    <b v="0"/>
    <s v="theater/plays"/>
    <n v="1"/>
    <n v="15"/>
    <x v="1"/>
    <s v="plays"/>
    <x v="406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3"/>
    <b v="0"/>
    <n v="6"/>
    <b v="0"/>
    <s v="theater/plays"/>
    <n v="19"/>
    <n v="64.17"/>
    <x v="1"/>
    <s v="plays"/>
    <x v="4063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4"/>
    <b v="0"/>
    <n v="4"/>
    <b v="0"/>
    <s v="theater/plays"/>
    <n v="1"/>
    <n v="6.75"/>
    <x v="1"/>
    <s v="plays"/>
    <x v="4064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5"/>
    <b v="0"/>
    <n v="1"/>
    <b v="0"/>
    <s v="theater/plays"/>
    <n v="0"/>
    <n v="25"/>
    <x v="1"/>
    <s v="plays"/>
    <x v="4065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6"/>
    <b v="0"/>
    <n v="17"/>
    <b v="0"/>
    <s v="theater/plays"/>
    <n v="61"/>
    <n v="179.12"/>
    <x v="1"/>
    <s v="plays"/>
    <x v="4066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7"/>
    <b v="0"/>
    <n v="1"/>
    <b v="0"/>
    <s v="theater/plays"/>
    <n v="1"/>
    <n v="34.950000000000003"/>
    <x v="1"/>
    <s v="plays"/>
    <x v="4067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8"/>
    <b v="0"/>
    <n v="13"/>
    <b v="0"/>
    <s v="theater/plays"/>
    <n v="34"/>
    <n v="33.08"/>
    <x v="1"/>
    <s v="plays"/>
    <x v="4068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69"/>
    <b v="0"/>
    <n v="6"/>
    <b v="0"/>
    <s v="theater/plays"/>
    <n v="17"/>
    <n v="27.5"/>
    <x v="1"/>
    <s v="plays"/>
    <x v="4069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0"/>
    <b v="0"/>
    <n v="0"/>
    <b v="0"/>
    <s v="theater/plays"/>
    <n v="0"/>
    <n v="0"/>
    <x v="1"/>
    <s v="plays"/>
    <x v="4070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1"/>
    <b v="0"/>
    <n v="2"/>
    <b v="0"/>
    <s v="theater/plays"/>
    <n v="0"/>
    <n v="2"/>
    <x v="1"/>
    <s v="plays"/>
    <x v="407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2"/>
    <b v="0"/>
    <n v="2"/>
    <b v="0"/>
    <s v="theater/plays"/>
    <n v="1"/>
    <n v="18.5"/>
    <x v="1"/>
    <s v="plays"/>
    <x v="4072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3"/>
    <b v="0"/>
    <n v="21"/>
    <b v="0"/>
    <s v="theater/plays"/>
    <n v="27"/>
    <n v="35"/>
    <x v="1"/>
    <s v="plays"/>
    <x v="4073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4"/>
    <b v="0"/>
    <n v="13"/>
    <b v="0"/>
    <s v="theater/plays"/>
    <n v="29"/>
    <n v="44.31"/>
    <x v="1"/>
    <s v="plays"/>
    <x v="4074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5"/>
    <b v="0"/>
    <n v="0"/>
    <b v="0"/>
    <s v="theater/plays"/>
    <n v="0"/>
    <n v="0"/>
    <x v="1"/>
    <s v="plays"/>
    <x v="407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6"/>
    <b v="0"/>
    <n v="6"/>
    <b v="0"/>
    <s v="theater/plays"/>
    <n v="9"/>
    <n v="222.5"/>
    <x v="1"/>
    <s v="plays"/>
    <x v="407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7"/>
    <b v="0"/>
    <n v="0"/>
    <b v="0"/>
    <s v="theater/plays"/>
    <n v="0"/>
    <n v="0"/>
    <x v="1"/>
    <s v="plays"/>
    <x v="4077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8"/>
    <b v="0"/>
    <n v="1"/>
    <b v="0"/>
    <s v="theater/plays"/>
    <n v="0"/>
    <n v="5"/>
    <x v="1"/>
    <s v="plays"/>
    <x v="407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79"/>
    <b v="0"/>
    <n v="0"/>
    <b v="0"/>
    <s v="theater/plays"/>
    <n v="0"/>
    <n v="0"/>
    <x v="1"/>
    <s v="plays"/>
    <x v="4079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0"/>
    <b v="0"/>
    <n v="12"/>
    <b v="0"/>
    <s v="theater/plays"/>
    <n v="16"/>
    <n v="29.17"/>
    <x v="1"/>
    <s v="plays"/>
    <x v="408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1"/>
    <b v="0"/>
    <n v="2"/>
    <b v="0"/>
    <s v="theater/plays"/>
    <n v="2"/>
    <n v="1.5"/>
    <x v="1"/>
    <s v="plays"/>
    <x v="4081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2"/>
    <b v="0"/>
    <n v="6"/>
    <b v="0"/>
    <s v="theater/plays"/>
    <n v="22"/>
    <n v="126.5"/>
    <x v="1"/>
    <s v="plays"/>
    <x v="4082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3"/>
    <b v="0"/>
    <n v="1"/>
    <b v="0"/>
    <s v="theater/plays"/>
    <n v="0"/>
    <n v="10"/>
    <x v="1"/>
    <s v="plays"/>
    <x v="408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4"/>
    <b v="0"/>
    <n v="1"/>
    <b v="0"/>
    <s v="theater/plays"/>
    <n v="0"/>
    <n v="10"/>
    <x v="1"/>
    <s v="plays"/>
    <x v="408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5"/>
    <b v="0"/>
    <n v="5"/>
    <b v="0"/>
    <s v="theater/plays"/>
    <n v="5"/>
    <n v="9.4"/>
    <x v="1"/>
    <s v="plays"/>
    <x v="4085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6"/>
    <b v="0"/>
    <n v="0"/>
    <b v="0"/>
    <s v="theater/plays"/>
    <n v="0"/>
    <n v="0"/>
    <x v="1"/>
    <s v="plays"/>
    <x v="408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7"/>
    <b v="0"/>
    <n v="3"/>
    <b v="0"/>
    <s v="theater/plays"/>
    <n v="11"/>
    <n v="72"/>
    <x v="1"/>
    <s v="plays"/>
    <x v="4087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8"/>
    <b v="0"/>
    <n v="8"/>
    <b v="0"/>
    <s v="theater/plays"/>
    <n v="5"/>
    <n v="30"/>
    <x v="1"/>
    <s v="plays"/>
    <x v="408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89"/>
    <b v="0"/>
    <n v="3"/>
    <b v="0"/>
    <s v="theater/plays"/>
    <n v="3"/>
    <n v="10.67"/>
    <x v="1"/>
    <s v="plays"/>
    <x v="408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0"/>
    <b v="0"/>
    <n v="8"/>
    <b v="0"/>
    <s v="theater/plays"/>
    <n v="13"/>
    <n v="25.5"/>
    <x v="1"/>
    <s v="plays"/>
    <x v="409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1"/>
    <b v="0"/>
    <n v="1"/>
    <b v="0"/>
    <s v="theater/plays"/>
    <n v="0"/>
    <n v="20"/>
    <x v="1"/>
    <s v="plays"/>
    <x v="409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2"/>
    <b v="0"/>
    <n v="4"/>
    <b v="0"/>
    <s v="theater/plays"/>
    <n v="2"/>
    <n v="15"/>
    <x v="1"/>
    <s v="plays"/>
    <x v="409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3"/>
    <b v="0"/>
    <n v="8"/>
    <b v="0"/>
    <s v="theater/plays"/>
    <n v="37"/>
    <n v="91.25"/>
    <x v="1"/>
    <s v="plays"/>
    <x v="4093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4"/>
    <b v="0"/>
    <n v="1"/>
    <b v="0"/>
    <s v="theater/plays"/>
    <n v="3"/>
    <n v="800"/>
    <x v="1"/>
    <s v="plays"/>
    <x v="409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5"/>
    <b v="0"/>
    <n v="5"/>
    <b v="0"/>
    <s v="theater/plays"/>
    <n v="11"/>
    <n v="80"/>
    <x v="1"/>
    <s v="plays"/>
    <x v="409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6"/>
    <b v="0"/>
    <n v="0"/>
    <b v="0"/>
    <s v="theater/plays"/>
    <n v="0"/>
    <n v="0"/>
    <x v="1"/>
    <s v="plays"/>
    <x v="409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7"/>
    <b v="0"/>
    <n v="0"/>
    <b v="0"/>
    <s v="theater/plays"/>
    <n v="0"/>
    <n v="0"/>
    <x v="1"/>
    <s v="plays"/>
    <x v="409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8"/>
    <b v="0"/>
    <n v="1"/>
    <b v="0"/>
    <s v="theater/plays"/>
    <n v="1"/>
    <n v="50"/>
    <x v="1"/>
    <s v="plays"/>
    <x v="4098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99"/>
    <b v="0"/>
    <n v="0"/>
    <b v="0"/>
    <s v="theater/plays"/>
    <n v="0"/>
    <n v="0"/>
    <x v="1"/>
    <s v="plays"/>
    <x v="4099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0"/>
    <b v="0"/>
    <n v="0"/>
    <b v="0"/>
    <s v="theater/plays"/>
    <n v="0"/>
    <n v="0"/>
    <x v="1"/>
    <s v="plays"/>
    <x v="4100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1"/>
    <b v="0"/>
    <n v="6"/>
    <b v="0"/>
    <s v="theater/plays"/>
    <n v="27"/>
    <n v="22.83"/>
    <x v="1"/>
    <s v="plays"/>
    <x v="4101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2"/>
    <b v="0"/>
    <n v="6"/>
    <b v="0"/>
    <s v="theater/plays"/>
    <n v="10"/>
    <n v="16.670000000000002"/>
    <x v="1"/>
    <s v="plays"/>
    <x v="410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3"/>
    <b v="0"/>
    <n v="14"/>
    <b v="0"/>
    <s v="theater/plays"/>
    <n v="21"/>
    <n v="45.79"/>
    <x v="1"/>
    <s v="plays"/>
    <x v="4103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4"/>
    <b v="0"/>
    <n v="6"/>
    <b v="0"/>
    <s v="theater/plays"/>
    <n v="7"/>
    <n v="383.33"/>
    <x v="1"/>
    <s v="plays"/>
    <x v="4104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5"/>
    <b v="0"/>
    <n v="33"/>
    <b v="0"/>
    <s v="theater/plays"/>
    <n v="71"/>
    <n v="106.97"/>
    <x v="1"/>
    <s v="plays"/>
    <x v="4105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6"/>
    <b v="0"/>
    <n v="4"/>
    <b v="0"/>
    <s v="theater/plays"/>
    <n v="2"/>
    <n v="10.25"/>
    <x v="1"/>
    <s v="plays"/>
    <x v="4106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7"/>
    <b v="0"/>
    <n v="1"/>
    <b v="0"/>
    <s v="theater/plays"/>
    <n v="2"/>
    <n v="59"/>
    <x v="1"/>
    <s v="plays"/>
    <x v="410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8"/>
    <b v="0"/>
    <n v="0"/>
    <b v="0"/>
    <s v="theater/plays"/>
    <n v="0"/>
    <n v="0"/>
    <x v="1"/>
    <s v="plays"/>
    <x v="4108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09"/>
    <b v="0"/>
    <n v="6"/>
    <b v="0"/>
    <s v="theater/plays"/>
    <n v="29"/>
    <n v="14.33"/>
    <x v="1"/>
    <s v="plays"/>
    <x v="410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0"/>
    <b v="0"/>
    <n v="6"/>
    <b v="0"/>
    <s v="theater/plays"/>
    <n v="3"/>
    <n v="15.67"/>
    <x v="1"/>
    <s v="plays"/>
    <x v="411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1"/>
    <b v="0"/>
    <n v="1"/>
    <b v="0"/>
    <s v="theater/plays"/>
    <n v="0"/>
    <n v="1"/>
    <x v="1"/>
    <s v="plays"/>
    <x v="411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2"/>
    <b v="0"/>
    <n v="3"/>
    <b v="0"/>
    <s v="theater/plays"/>
    <n v="0"/>
    <n v="1"/>
    <x v="1"/>
    <s v="plays"/>
    <x v="4112"/>
    <d v="2016-01-08T06:34:00"/>
    <x v="0"/>
  </r>
  <r>
    <m/>
    <m/>
    <m/>
    <m/>
    <m/>
    <x v="4"/>
    <m/>
    <m/>
    <m/>
    <x v="4113"/>
    <m/>
    <m/>
    <m/>
    <m/>
    <m/>
    <m/>
    <x v="9"/>
    <m/>
    <x v="4113"/>
    <m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F8C51-0F97-3748-87E4-BDC488819C80}" name="PivotTable16" cacheId="20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6" firstHeaderRow="0" firstDataRow="1" firstDataCol="1"/>
  <pivotFields count="8">
    <pivotField axis="axisRow" showAll="0" sortType="ascending">
      <items count="14">
        <item n="Less Than 1000" x="0"/>
        <item x="1"/>
        <item n="5000 to 9999"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 numFmtId="9"/>
    <dataField name="Sum of Percentage Failed" fld="6" baseField="0" baseItem="0" numFmtId="9"/>
    <dataField name="Sum of Percentage Canceled" fld="7" baseField="0" baseItem="0"/>
  </dataFields>
  <formats count="4"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6DBDA-C5AC-8B42-9802-E9B8A0EC59E2}" name="PivotTable8" cacheId="1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0"/>
        <item x="1275"/>
        <item x="498"/>
        <item x="2317"/>
        <item x="771"/>
        <item x="2289"/>
        <item x="428"/>
        <item x="1561"/>
        <item x="2315"/>
        <item x="866"/>
        <item x="1946"/>
        <item x="1636"/>
        <item x="318"/>
        <item x="2533"/>
        <item x="2316"/>
        <item x="281"/>
        <item x="2122"/>
        <item x="265"/>
        <item x="243"/>
        <item x="2027"/>
        <item x="271"/>
        <item x="499"/>
        <item x="116"/>
        <item x="823"/>
        <item x="1506"/>
        <item x="362"/>
        <item x="251"/>
        <item x="264"/>
        <item x="1271"/>
        <item x="900"/>
        <item x="1887"/>
        <item x="891"/>
        <item x="2474"/>
        <item x="929"/>
        <item x="1669"/>
        <item x="86"/>
        <item x="95"/>
        <item x="259"/>
        <item x="2142"/>
        <item x="248"/>
        <item x="1890"/>
        <item x="925"/>
        <item x="907"/>
        <item x="293"/>
        <item x="2002"/>
        <item x="2006"/>
        <item x="2471"/>
        <item x="2148"/>
        <item x="312"/>
        <item x="3036"/>
        <item x="1639"/>
        <item x="396"/>
        <item x="2087"/>
        <item x="1577"/>
        <item x="2473"/>
        <item x="757"/>
        <item x="246"/>
        <item x="894"/>
        <item x="915"/>
        <item x="778"/>
        <item x="1925"/>
        <item x="2113"/>
        <item x="2123"/>
        <item x="1264"/>
        <item x="298"/>
        <item x="3149"/>
        <item x="245"/>
        <item x="1253"/>
        <item x="2303"/>
        <item x="101"/>
        <item x="877"/>
        <item x="904"/>
        <item x="1279"/>
        <item x="2542"/>
        <item x="1828"/>
        <item x="289"/>
        <item x="3174"/>
        <item x="1605"/>
        <item x="2490"/>
        <item x="261"/>
        <item x="2090"/>
        <item x="1826"/>
        <item x="2468"/>
        <item x="2114"/>
        <item x="1664"/>
        <item x="1842"/>
        <item x="2298"/>
        <item x="307"/>
        <item x="871"/>
        <item x="1229"/>
        <item x="108"/>
        <item x="1831"/>
        <item x="2283"/>
        <item x="1256"/>
        <item x="72"/>
        <item x="254"/>
        <item x="755"/>
        <item x="1647"/>
        <item x="115"/>
        <item x="103"/>
        <item x="2132"/>
        <item x="90"/>
        <item x="1949"/>
        <item x="1650"/>
        <item x="1652"/>
        <item x="299"/>
        <item x="1892"/>
        <item x="3152"/>
        <item x="106"/>
        <item x="779"/>
        <item x="269"/>
        <item x="1600"/>
        <item x="405"/>
        <item x="1941"/>
        <item x="2101"/>
        <item x="3164"/>
        <item x="1467"/>
        <item x="898"/>
        <item x="83"/>
        <item x="1633"/>
        <item x="1635"/>
        <item x="802"/>
        <item x="1843"/>
        <item x="1358"/>
        <item x="1939"/>
        <item x="1891"/>
        <item x="1242"/>
        <item x="1564"/>
        <item x="282"/>
        <item x="813"/>
        <item x="257"/>
        <item x="1491"/>
        <item x="1928"/>
        <item x="2280"/>
        <item x="1641"/>
        <item x="1357"/>
        <item x="804"/>
        <item x="1847"/>
        <item x="723"/>
        <item x="800"/>
        <item x="2536"/>
        <item x="272"/>
        <item x="1077"/>
        <item x="2110"/>
        <item x="500"/>
        <item x="461"/>
        <item x="96"/>
        <item x="89"/>
        <item x="2158"/>
        <item x="2481"/>
        <item x="750"/>
        <item x="402"/>
        <item x="2117"/>
        <item x="117"/>
        <item x="1678"/>
        <item x="803"/>
        <item x="2496"/>
        <item x="69"/>
        <item x="1237"/>
        <item x="727"/>
        <item x="400"/>
        <item x="793"/>
        <item x="2765"/>
        <item x="118"/>
        <item x="1604"/>
        <item x="1631"/>
        <item x="462"/>
        <item x="887"/>
        <item x="1250"/>
        <item x="1494"/>
        <item x="112"/>
        <item x="1227"/>
        <item x="373"/>
        <item x="2094"/>
        <item x="881"/>
        <item x="2007"/>
        <item x="805"/>
        <item x="2091"/>
        <item x="391"/>
        <item x="2086"/>
        <item x="2014"/>
        <item x="1475"/>
        <item x="906"/>
        <item x="2483"/>
        <item x="1922"/>
        <item x="1858"/>
        <item x="84"/>
        <item x="1241"/>
        <item x="2460"/>
        <item x="2539"/>
        <item x="68"/>
        <item x="1601"/>
        <item x="1837"/>
        <item x="2484"/>
        <item x="1093"/>
        <item x="81"/>
        <item x="1608"/>
        <item x="1119"/>
        <item x="458"/>
        <item x="1674"/>
        <item x="1072"/>
        <item x="406"/>
        <item x="267"/>
        <item x="2081"/>
        <item x="291"/>
        <item x="2096"/>
        <item x="309"/>
        <item x="2558"/>
        <item x="1857"/>
        <item x="2487"/>
        <item x="1245"/>
        <item x="1476"/>
        <item x="75"/>
        <item x="1614"/>
        <item x="1667"/>
        <item x="920"/>
        <item x="1661"/>
        <item x="2302"/>
        <item x="1935"/>
        <item x="729"/>
        <item x="2751"/>
        <item x="497"/>
        <item x="2085"/>
        <item x="113"/>
        <item x="241"/>
        <item x="2774"/>
        <item x="774"/>
        <item x="390"/>
        <item x="1933"/>
        <item x="310"/>
        <item x="831"/>
        <item x="247"/>
        <item x="1602"/>
        <item x="880"/>
        <item x="897"/>
        <item x="730"/>
        <item x="488"/>
        <item x="935"/>
        <item x="3181"/>
        <item x="1238"/>
        <item x="3158"/>
        <item x="2100"/>
        <item x="368"/>
        <item x="2470"/>
        <item x="443"/>
        <item x="837"/>
        <item x="1632"/>
        <item x="1964"/>
        <item x="283"/>
        <item x="2221"/>
        <item x="719"/>
        <item x="1931"/>
        <item x="114"/>
        <item x="1893"/>
        <item x="862"/>
        <item x="1255"/>
        <item x="3171"/>
        <item x="252"/>
        <item x="816"/>
        <item x="1836"/>
        <item x="1820"/>
        <item x="2761"/>
        <item x="826"/>
        <item x="2295"/>
        <item x="1466"/>
        <item x="301"/>
        <item x="1269"/>
        <item x="423"/>
        <item x="94"/>
        <item x="2276"/>
        <item x="914"/>
        <item x="2743"/>
        <item x="2093"/>
        <item x="1663"/>
        <item x="1629"/>
        <item x="1232"/>
        <item x="1472"/>
        <item x="1952"/>
        <item x="1638"/>
        <item x="1603"/>
        <item x="2097"/>
        <item x="2207"/>
        <item x="2296"/>
        <item x="2528"/>
        <item x="2305"/>
        <item x="304"/>
        <item x="503"/>
        <item x="1107"/>
        <item x="2209"/>
        <item x="501"/>
        <item x="2214"/>
        <item x="1464"/>
        <item x="1926"/>
        <item x="2016"/>
        <item x="2550"/>
        <item x="794"/>
        <item x="275"/>
        <item x="2767"/>
        <item x="273"/>
        <item x="2482"/>
        <item x="3153"/>
        <item x="454"/>
        <item x="825"/>
        <item x="1675"/>
        <item x="1105"/>
        <item x="2546"/>
        <item x="1654"/>
        <item x="721"/>
        <item x="1882"/>
        <item x="2282"/>
        <item x="928"/>
        <item x="1895"/>
        <item x="883"/>
        <item x="785"/>
        <item x="1228"/>
        <item x="378"/>
        <item x="2291"/>
        <item x="782"/>
        <item x="105"/>
        <item x="476"/>
        <item x="1653"/>
        <item x="2290"/>
        <item x="1579"/>
        <item x="742"/>
        <item x="394"/>
        <item x="2485"/>
        <item x="507"/>
        <item x="830"/>
        <item x="798"/>
        <item x="796"/>
        <item x="76"/>
        <item x="2205"/>
        <item x="70"/>
        <item x="2603"/>
        <item x="2480"/>
        <item x="2312"/>
        <item x="1620"/>
        <item x="912"/>
        <item x="2080"/>
        <item x="2314"/>
        <item x="2306"/>
        <item x="834"/>
        <item x="1074"/>
        <item x="1115"/>
        <item x="263"/>
        <item x="250"/>
        <item x="926"/>
        <item x="3209"/>
        <item x="260"/>
        <item x="2159"/>
        <item x="365"/>
        <item x="1954"/>
        <item x="2493"/>
        <item x="2469"/>
        <item x="2489"/>
        <item x="1656"/>
        <item x="2491"/>
        <item x="2466"/>
        <item x="2486"/>
        <item x="2554"/>
        <item x="3155"/>
        <item x="886"/>
        <item x="1830"/>
        <item x="2763"/>
        <item x="2741"/>
        <item x="2204"/>
        <item x="302"/>
        <item x="1671"/>
        <item x="2082"/>
        <item x="2494"/>
        <item x="2313"/>
        <item x="878"/>
        <item x="1930"/>
        <item x="1977"/>
        <item x="1646"/>
        <item x="467"/>
        <item x="2746"/>
        <item x="2744"/>
        <item x="287"/>
        <item x="1483"/>
        <item x="2499"/>
        <item x="1606"/>
        <item x="1576"/>
        <item x="2524"/>
        <item x="787"/>
        <item x="1936"/>
        <item x="2284"/>
        <item x="92"/>
        <item x="1248"/>
        <item x="2287"/>
        <item x="1881"/>
        <item x="2543"/>
        <item x="2044"/>
        <item x="1371"/>
        <item x="827"/>
        <item x="1920"/>
        <item x="2299"/>
        <item x="2099"/>
        <item x="2608"/>
        <item x="66"/>
        <item x="2084"/>
        <item x="2749"/>
        <item x="372"/>
        <item x="412"/>
        <item x="812"/>
        <item x="908"/>
        <item x="1612"/>
        <item x="395"/>
        <item x="380"/>
        <item x="2476"/>
        <item x="2461"/>
        <item x="1359"/>
        <item x="1884"/>
        <item x="411"/>
        <item x="2023"/>
        <item x="80"/>
        <item x="1081"/>
        <item x="244"/>
        <item x="2118"/>
        <item x="2478"/>
        <item x="2531"/>
        <item x="1235"/>
        <item x="728"/>
        <item x="2552"/>
        <item x="314"/>
        <item x="489"/>
        <item x="303"/>
        <item x="1273"/>
        <item x="781"/>
        <item x="913"/>
        <item x="2752"/>
        <item x="817"/>
        <item x="1276"/>
        <item x="801"/>
        <item x="809"/>
        <item x="937"/>
        <item x="1236"/>
        <item x="2217"/>
        <item x="465"/>
        <item x="295"/>
        <item x="308"/>
        <item x="2107"/>
        <item x="466"/>
        <item x="1624"/>
        <item x="2115"/>
        <item x="1481"/>
        <item x="2612"/>
        <item x="2623"/>
        <item x="381"/>
        <item x="838"/>
        <item x="2464"/>
        <item x="1642"/>
        <item x="1960"/>
        <item x="902"/>
        <item x="262"/>
        <item x="2600"/>
        <item x="2292"/>
        <item x="2166"/>
        <item x="506"/>
        <item x="2134"/>
        <item x="745"/>
        <item x="821"/>
        <item x="3023"/>
        <item x="1899"/>
        <item x="480"/>
        <item x="1069"/>
        <item x="277"/>
        <item x="1630"/>
        <item x="1848"/>
        <item x="2467"/>
        <item x="1643"/>
        <item x="1822"/>
        <item x="1852"/>
        <item x="1956"/>
        <item x="879"/>
        <item x="927"/>
        <item x="872"/>
        <item x="286"/>
        <item x="2201"/>
        <item x="824"/>
        <item x="2102"/>
        <item x="2095"/>
        <item x="274"/>
        <item x="2472"/>
        <item x="911"/>
        <item x="2764"/>
        <item x="1615"/>
        <item x="99"/>
        <item x="1488"/>
        <item x="1971"/>
        <item x="1883"/>
        <item x="1626"/>
        <item x="2092"/>
        <item x="71"/>
        <item x="896"/>
        <item x="2029"/>
        <item x="1354"/>
        <item x="97"/>
        <item x="518"/>
        <item x="1109"/>
        <item x="2555"/>
        <item x="1657"/>
        <item x="3148"/>
        <item x="2498"/>
        <item x="1655"/>
        <item x="743"/>
        <item x="918"/>
        <item x="1845"/>
        <item x="1889"/>
        <item x="1609"/>
        <item x="864"/>
        <item x="3154"/>
        <item x="756"/>
        <item x="3001"/>
        <item x="482"/>
        <item x="1623"/>
        <item x="1611"/>
        <item x="726"/>
        <item x="2760"/>
        <item x="1035"/>
        <item x="753"/>
        <item x="1091"/>
        <item x="1469"/>
        <item x="2139"/>
        <item x="2770"/>
        <item x="2477"/>
        <item x="370"/>
        <item x="2293"/>
        <item x="2157"/>
        <item x="2105"/>
        <item x="2294"/>
        <item x="100"/>
        <item x="789"/>
        <item x="875"/>
        <item x="2200"/>
        <item x="788"/>
        <item x="811"/>
        <item x="306"/>
        <item x="1637"/>
        <item x="923"/>
        <item x="769"/>
        <item x="1468"/>
        <item x="1463"/>
        <item x="2537"/>
        <item x="2089"/>
        <item x="1888"/>
        <item x="749"/>
        <item x="1617"/>
        <item x="1832"/>
        <item x="784"/>
        <item x="2532"/>
        <item x="313"/>
        <item x="1356"/>
        <item x="1835"/>
        <item x="2308"/>
        <item x="1352"/>
        <item x="931"/>
        <item x="2773"/>
        <item x="61"/>
        <item x="2203"/>
        <item x="300"/>
        <item x="2015"/>
        <item x="1974"/>
        <item x="285"/>
        <item x="1938"/>
        <item x="2734"/>
        <item x="2184"/>
        <item x="255"/>
        <item x="1282"/>
        <item x="1619"/>
        <item x="1969"/>
        <item x="2013"/>
        <item x="2309"/>
        <item x="829"/>
        <item x="1462"/>
        <item x="1957"/>
        <item x="2495"/>
        <item x="317"/>
        <item x="1665"/>
        <item x="446"/>
        <item x="305"/>
        <item x="2248"/>
        <item x="510"/>
        <item x="2462"/>
        <item x="815"/>
        <item x="868"/>
        <item x="1461"/>
        <item x="725"/>
        <item x="2492"/>
        <item x="311"/>
        <item x="2729"/>
        <item x="2055"/>
        <item x="239"/>
        <item x="366"/>
        <item x="1243"/>
        <item x="74"/>
        <item x="416"/>
        <item x="2133"/>
        <item x="107"/>
        <item x="1499"/>
        <item x="2111"/>
        <item x="744"/>
        <item x="3034"/>
        <item x="873"/>
        <item x="1246"/>
        <item x="1381"/>
        <item x="1927"/>
        <item x="2465"/>
        <item x="2762"/>
        <item x="2488"/>
        <item x="38"/>
        <item x="3178"/>
        <item x="290"/>
        <item x="457"/>
        <item x="329"/>
        <item x="484"/>
        <item x="1839"/>
        <item x="754"/>
        <item x="2045"/>
        <item x="2047"/>
        <item x="1853"/>
        <item x="2063"/>
        <item x="1568"/>
        <item x="2731"/>
        <item x="2548"/>
        <item x="2706"/>
        <item x="2103"/>
        <item x="418"/>
        <item x="1477"/>
        <item x="1400"/>
        <item x="422"/>
        <item x="249"/>
        <item x="740"/>
        <item x="1929"/>
        <item x="88"/>
        <item x="780"/>
        <item x="460"/>
        <item x="1610"/>
        <item x="1239"/>
        <item x="60"/>
        <item x="1121"/>
        <item x="1492"/>
        <item x="2759"/>
        <item x="2300"/>
        <item x="938"/>
        <item x="1063"/>
        <item x="1345"/>
        <item x="833"/>
        <item x="2230"/>
        <item x="2037"/>
        <item x="1937"/>
        <item x="1355"/>
        <item x="2711"/>
        <item x="63"/>
        <item x="1975"/>
        <item x="792"/>
        <item x="810"/>
        <item x="1824"/>
        <item x="1496"/>
        <item x="1973"/>
        <item x="1065"/>
        <item x="3157"/>
        <item x="1266"/>
        <item x="2074"/>
        <item x="1402"/>
        <item x="2219"/>
        <item x="2088"/>
        <item x="1622"/>
        <item x="435"/>
        <item x="776"/>
        <item x="1274"/>
        <item x="1280"/>
        <item x="2535"/>
        <item x="1479"/>
        <item x="1361"/>
        <item x="479"/>
        <item x="505"/>
        <item x="3035"/>
        <item x="762"/>
        <item x="3175"/>
        <item x="1578"/>
        <item x="2540"/>
        <item x="2228"/>
        <item x="731"/>
        <item x="1094"/>
        <item x="1257"/>
        <item x="869"/>
        <item x="2155"/>
        <item x="3182"/>
        <item x="2720"/>
        <item x="2285"/>
        <item x="2172"/>
        <item x="2143"/>
        <item x="1473"/>
        <item x="434"/>
        <item x="795"/>
        <item x="284"/>
        <item x="1231"/>
        <item x="1267"/>
        <item x="2541"/>
        <item x="1224"/>
        <item x="429"/>
        <item x="294"/>
        <item x="1489"/>
        <item x="1644"/>
        <item x="835"/>
        <item x="2545"/>
        <item x="1113"/>
        <item x="1649"/>
        <item x="841"/>
        <item x="1951"/>
        <item x="392"/>
        <item x="413"/>
        <item x="1471"/>
        <item x="448"/>
        <item x="2004"/>
        <item x="1924"/>
        <item x="2135"/>
        <item x="2771"/>
        <item x="863"/>
        <item x="2660"/>
        <item x="407"/>
        <item x="1251"/>
        <item x="1616"/>
        <item x="2526"/>
        <item x="1263"/>
        <item x="455"/>
        <item x="1369"/>
        <item x="2211"/>
        <item x="786"/>
        <item x="288"/>
        <item x="440"/>
        <item x="3151"/>
        <item x="1480"/>
        <item x="936"/>
        <item x="1560"/>
        <item x="791"/>
        <item x="2137"/>
        <item x="790"/>
        <item x="109"/>
        <item x="861"/>
        <item x="1970"/>
        <item x="1270"/>
        <item x="2226"/>
        <item x="919"/>
        <item x="698"/>
        <item x="2206"/>
        <item x="2241"/>
        <item x="889"/>
        <item x="859"/>
        <item x="2288"/>
        <item x="1068"/>
        <item x="1651"/>
        <item x="2238"/>
        <item x="2144"/>
        <item x="2048"/>
        <item x="924"/>
        <item x="433"/>
        <item x="1101"/>
        <item x="870"/>
        <item x="2036"/>
        <item x="2039"/>
        <item x="735"/>
        <item x="1254"/>
        <item x="1625"/>
        <item x="79"/>
        <item x="1234"/>
        <item x="1281"/>
        <item x="316"/>
        <item x="1921"/>
        <item x="3168"/>
        <item x="2119"/>
        <item x="2318"/>
        <item x="767"/>
        <item x="1658"/>
        <item x="876"/>
        <item x="410"/>
        <item x="732"/>
        <item x="1066"/>
        <item x="1854"/>
        <item x="2064"/>
        <item x="2050"/>
        <item x="768"/>
        <item x="469"/>
        <item x="2301"/>
        <item x="1607"/>
        <item x="3038"/>
        <item x="2736"/>
        <item x="270"/>
        <item x="62"/>
        <item x="1073"/>
        <item x="1487"/>
        <item x="2275"/>
        <item x="867"/>
        <item x="2602"/>
        <item x="818"/>
        <item x="1265"/>
        <item x="2755"/>
        <item x="495"/>
        <item x="1923"/>
        <item x="1823"/>
        <item x="808"/>
        <item x="98"/>
        <item x="450"/>
        <item x="1821"/>
        <item x="1260"/>
        <item x="910"/>
        <item x="760"/>
        <item x="2131"/>
        <item x="1071"/>
        <item x="1628"/>
        <item x="403"/>
        <item x="2213"/>
        <item x="2153"/>
        <item x="415"/>
        <item x="442"/>
        <item x="1562"/>
        <item x="449"/>
        <item x="1859"/>
        <item x="1261"/>
        <item x="1825"/>
        <item x="374"/>
        <item x="2244"/>
        <item x="1096"/>
        <item x="1064"/>
        <item x="242"/>
        <item x="1677"/>
        <item x="2273"/>
        <item x="67"/>
        <item x="773"/>
        <item x="1829"/>
        <item x="1259"/>
        <item x="2335"/>
        <item x="736"/>
        <item x="2632"/>
        <item x="364"/>
        <item x="1566"/>
        <item x="388"/>
        <item x="404"/>
        <item x="783"/>
        <item x="930"/>
        <item x="1896"/>
        <item x="905"/>
        <item x="1666"/>
        <item x="1278"/>
        <item x="419"/>
        <item x="102"/>
        <item x="2151"/>
        <item x="2769"/>
        <item x="1945"/>
        <item x="741"/>
        <item x="1262"/>
        <item x="1104"/>
        <item x="845"/>
        <item x="2297"/>
        <item x="2259"/>
        <item x="2319"/>
        <item x="59"/>
        <item x="470"/>
        <item x="1117"/>
        <item x="2025"/>
        <item x="297"/>
        <item x="1368"/>
        <item x="932"/>
        <item x="1097"/>
        <item x="1225"/>
        <item x="2311"/>
        <item x="93"/>
        <item x="2210"/>
        <item x="111"/>
        <item x="1122"/>
        <item x="832"/>
        <item x="52"/>
        <item x="292"/>
        <item x="2738"/>
        <item x="2735"/>
        <item x="1118"/>
        <item x="1087"/>
        <item x="1145"/>
        <item x="78"/>
        <item x="2229"/>
        <item x="2032"/>
        <item x="2605"/>
        <item x="777"/>
        <item x="3556"/>
        <item x="1943"/>
        <item x="1966"/>
        <item x="2613"/>
        <item x="836"/>
        <item x="2053"/>
        <item x="2083"/>
        <item x="2208"/>
        <item x="1863"/>
        <item x="933"/>
        <item x="2310"/>
        <item x="1223"/>
        <item x="1827"/>
        <item x="2019"/>
        <item x="1648"/>
        <item x="2035"/>
        <item x="3759"/>
        <item x="1079"/>
        <item x="3841"/>
        <item x="1961"/>
        <item x="1940"/>
        <item x="279"/>
        <item x="2556"/>
        <item x="399"/>
        <item x="2768"/>
        <item x="1840"/>
        <item x="3960"/>
        <item x="2869"/>
        <item x="3757"/>
        <item x="3982"/>
        <item x="2750"/>
        <item x="3417"/>
        <item x="3550"/>
        <item x="3684"/>
        <item x="3488"/>
        <item x="447"/>
        <item x="39"/>
        <item x="2928"/>
        <item x="1478"/>
        <item x="382"/>
        <item x="2915"/>
        <item x="475"/>
        <item x="3018"/>
        <item x="2829"/>
        <item x="2809"/>
        <item x="459"/>
        <item x="2109"/>
        <item x="1214"/>
        <item x="2412"/>
        <item x="16"/>
        <item x="1517"/>
        <item x="3092"/>
        <item x="3504"/>
        <item x="3024"/>
        <item x="4050"/>
        <item x="485"/>
        <item x="3395"/>
        <item x="3374"/>
        <item x="3986"/>
        <item x="4027"/>
        <item x="3842"/>
        <item x="3843"/>
        <item x="3790"/>
        <item x="1771"/>
        <item x="3163"/>
        <item x="1258"/>
        <item x="1906"/>
        <item x="2332"/>
        <item x="1247"/>
        <item x="819"/>
        <item x="1103"/>
        <item x="2334"/>
        <item x="2652"/>
        <item x="3755"/>
        <item x="3167"/>
        <item x="1503"/>
        <item x="3681"/>
        <item x="3767"/>
        <item x="1862"/>
        <item x="1877"/>
        <item x="986"/>
        <item x="1934"/>
        <item x="1244"/>
        <item x="3953"/>
        <item x="1627"/>
        <item x="2933"/>
        <item x="1086"/>
        <item x="3162"/>
        <item x="3657"/>
        <item x="3432"/>
        <item x="1875"/>
        <item x="2997"/>
        <item x="3015"/>
        <item x="3208"/>
        <item x="427"/>
        <item x="129"/>
        <item x="4074"/>
        <item x="3180"/>
        <item x="4054"/>
        <item x="1583"/>
        <item x="3892"/>
        <item x="4059"/>
        <item x="3710"/>
        <item x="1594"/>
        <item x="10"/>
        <item x="3179"/>
        <item x="2794"/>
        <item x="3648"/>
        <item x="2710"/>
        <item x="3840"/>
        <item x="363"/>
        <item x="2851"/>
        <item x="3512"/>
        <item x="3176"/>
        <item x="1360"/>
        <item x="1179"/>
        <item x="3478"/>
        <item x="1518"/>
        <item x="2059"/>
        <item x="2861"/>
        <item x="2841"/>
        <item x="266"/>
        <item x="3708"/>
        <item x="3014"/>
        <item x="1277"/>
        <item x="1507"/>
        <item x="2336"/>
        <item x="87"/>
        <item x="3678"/>
        <item x="3923"/>
        <item x="3686"/>
        <item x="4062"/>
        <item x="2697"/>
        <item x="3765"/>
        <item x="134"/>
        <item x="3551"/>
        <item x="3612"/>
        <item x="1725"/>
        <item x="3169"/>
        <item x="40"/>
        <item x="758"/>
        <item x="3611"/>
        <item x="3858"/>
        <item x="2337"/>
        <item x="1599"/>
        <item x="3405"/>
        <item x="12"/>
        <item x="3183"/>
        <item x="1164"/>
        <item x="3704"/>
        <item x="3426"/>
        <item x="2286"/>
        <item x="160"/>
        <item x="2676"/>
        <item x="3869"/>
        <item x="3895"/>
        <item x="1082"/>
        <item x="3482"/>
        <item x="3742"/>
        <item x="3743"/>
        <item x="6"/>
        <item x="155"/>
        <item x="3516"/>
        <item x="1613"/>
        <item x="2795"/>
        <item x="3979"/>
        <item x="2584"/>
        <item x="3406"/>
        <item x="1436"/>
        <item x="3481"/>
        <item x="2796"/>
        <item x="3805"/>
        <item x="1574"/>
        <item x="3161"/>
        <item x="1980"/>
        <item x="1344"/>
        <item x="493"/>
        <item x="3433"/>
        <item x="1948"/>
        <item x="3808"/>
        <item x="2003"/>
        <item x="1995"/>
        <item x="1849"/>
        <item x="464"/>
        <item x="3965"/>
        <item x="3676"/>
        <item x="3509"/>
        <item x="1679"/>
        <item x="43"/>
        <item x="916"/>
        <item x="673"/>
        <item x="2936"/>
        <item x="627"/>
        <item x="2075"/>
        <item x="4035"/>
        <item x="2680"/>
        <item x="1332"/>
        <item x="3350"/>
        <item x="3177"/>
        <item x="1512"/>
        <item x="2926"/>
        <item x="2231"/>
        <item x="1997"/>
        <item x="720"/>
        <item x="2328"/>
        <item x="3815"/>
        <item x="51"/>
        <item x="14"/>
        <item x="2786"/>
        <item x="3555"/>
        <item x="2969"/>
        <item x="3753"/>
        <item x="3407"/>
        <item x="3439"/>
        <item x="2518"/>
        <item x="1509"/>
        <item x="3993"/>
        <item x="683"/>
        <item x="2598"/>
        <item x="3331"/>
        <item x="3707"/>
        <item x="3970"/>
        <item x="2894"/>
        <item x="29"/>
        <item x="4071"/>
        <item x="700"/>
        <item x="2161"/>
        <item x="1106"/>
        <item x="3737"/>
        <item x="3775"/>
        <item x="1505"/>
        <item x="2785"/>
        <item x="3389"/>
        <item x="3879"/>
        <item x="695"/>
        <item x="1318"/>
        <item x="3957"/>
        <item x="3393"/>
        <item x="1855"/>
        <item x="995"/>
        <item x="1451"/>
        <item x="3670"/>
        <item x="3451"/>
        <item x="1818"/>
        <item x="3764"/>
        <item x="3924"/>
        <item x="2683"/>
        <item x="3429"/>
        <item x="2669"/>
        <item x="3455"/>
        <item x="1132"/>
        <item x="3453"/>
        <item x="2563"/>
        <item x="3356"/>
        <item x="3327"/>
        <item x="3665"/>
        <item x="1766"/>
        <item x="3064"/>
        <item x="1763"/>
        <item x="183"/>
        <item x="2918"/>
        <item x="3315"/>
        <item x="3207"/>
        <item x="3334"/>
        <item x="1850"/>
        <item x="2963"/>
        <item x="1226"/>
        <item x="468"/>
        <item x="2709"/>
        <item x="3"/>
        <item x="26"/>
        <item x="3650"/>
        <item x="1127"/>
        <item x="2595"/>
        <item x="3622"/>
        <item x="1917"/>
        <item x="2912"/>
        <item x="2593"/>
        <item x="3947"/>
        <item x="738"/>
        <item x="2572"/>
        <item x="3541"/>
        <item x="3505"/>
        <item x="3856"/>
        <item x="3687"/>
        <item x="3156"/>
        <item x="3211"/>
        <item x="1812"/>
        <item x="2698"/>
        <item x="1083"/>
        <item x="3058"/>
        <item x="901"/>
        <item x="3184"/>
        <item x="1910"/>
        <item x="2899"/>
        <item x="3926"/>
        <item x="3390"/>
        <item x="513"/>
        <item x="1162"/>
        <item x="2576"/>
        <item x="3975"/>
        <item x="980"/>
        <item x="1040"/>
        <item x="2862"/>
        <item x="3744"/>
        <item x="1457"/>
        <item x="619"/>
        <item x="3797"/>
        <item x="2889"/>
        <item x="747"/>
        <item x="1053"/>
        <item x="2416"/>
        <item x="2129"/>
        <item x="1454"/>
        <item x="645"/>
        <item x="3739"/>
        <item x="1645"/>
        <item x="3859"/>
        <item x="4064"/>
        <item x="3907"/>
        <item x="2692"/>
        <item x="3210"/>
        <item x="2304"/>
        <item x="3060"/>
        <item x="3399"/>
        <item x="1764"/>
        <item x="161"/>
        <item x="1965"/>
        <item x="707"/>
        <item x="602"/>
        <item x="3186"/>
        <item x="1154"/>
        <item x="64"/>
        <item x="2507"/>
        <item x="1112"/>
        <item x="2852"/>
        <item x="3580"/>
        <item x="1339"/>
        <item x="2442"/>
        <item x="967"/>
        <item x="361"/>
        <item x="3328"/>
        <item x="456"/>
        <item x="2578"/>
        <item x="1177"/>
        <item x="709"/>
        <item x="1075"/>
        <item x="1495"/>
        <item x="1406"/>
        <item x="665"/>
        <item x="672"/>
        <item x="2330"/>
        <item x="3166"/>
        <item x="1545"/>
        <item x="3430"/>
        <item x="1497"/>
        <item x="3159"/>
        <item x="34"/>
        <item x="1708"/>
        <item x="3864"/>
        <item x="1171"/>
        <item x="163"/>
        <item x="3470"/>
        <item x="3016"/>
        <item x="890"/>
        <item x="4044"/>
        <item x="30"/>
        <item x="2837"/>
        <item x="3998"/>
        <item x="2326"/>
        <item x="2565"/>
        <item x="3044"/>
        <item x="3113"/>
        <item x="1249"/>
        <item x="3917"/>
        <item x="2127"/>
        <item x="3898"/>
        <item x="3108"/>
        <item x="2065"/>
        <item x="1044"/>
        <item x="471"/>
        <item x="2938"/>
        <item x="1085"/>
        <item x="1724"/>
        <item x="2250"/>
        <item x="3625"/>
        <item x="2777"/>
        <item x="1996"/>
        <item x="2028"/>
        <item x="3120"/>
        <item x="4006"/>
        <item x="3852"/>
        <item x="3492"/>
        <item x="603"/>
        <item x="1767"/>
        <item x="3804"/>
        <item x="1050"/>
        <item x="524"/>
        <item x="2745"/>
        <item x="2888"/>
        <item x="3343"/>
        <item x="3435"/>
        <item x="3055"/>
        <item x="1041"/>
        <item x="4008"/>
        <item x="3362"/>
        <item x="2307"/>
        <item x="3459"/>
        <item x="1710"/>
        <item x="2970"/>
        <item x="1189"/>
        <item x="1272"/>
        <item x="2838"/>
        <item x="3082"/>
        <item x="2513"/>
        <item x="3882"/>
        <item x="1144"/>
        <item x="3371"/>
        <item x="174"/>
        <item x="1252"/>
        <item x="989"/>
        <item x="1765"/>
        <item x="3515"/>
        <item x="4016"/>
        <item x="3595"/>
        <item x="971"/>
        <item x="187"/>
        <item x="716"/>
        <item x="2849"/>
        <item x="3741"/>
        <item x="3377"/>
        <item x="3198"/>
        <item x="2501"/>
        <item x="1904"/>
        <item x="1809"/>
        <item x="2020"/>
        <item x="3442"/>
        <item x="3200"/>
        <item x="3052"/>
        <item x="3045"/>
        <item x="3150"/>
        <item x="3173"/>
        <item x="421"/>
        <item x="3908"/>
        <item x="1962"/>
        <item x="799"/>
        <item x="3916"/>
        <item x="2924"/>
        <item x="2753"/>
        <item x="1166"/>
        <item x="2959"/>
        <item x="1914"/>
        <item x="679"/>
        <item x="1856"/>
        <item x="638"/>
        <item x="3867"/>
        <item x="4051"/>
        <item x="3780"/>
        <item x="3360"/>
        <item x="4058"/>
        <item x="3597"/>
        <item x="697"/>
        <item x="199"/>
        <item x="3891"/>
        <item x="3185"/>
        <item x="1718"/>
        <item x="18"/>
        <item x="472"/>
        <item x="2891"/>
        <item x="3567"/>
        <item x="4037"/>
        <item x="4015"/>
        <item x="2112"/>
        <item x="2699"/>
        <item x="1556"/>
        <item x="3241"/>
        <item x="1958"/>
        <item x="1146"/>
        <item x="2930"/>
        <item x="2730"/>
        <item x="2950"/>
        <item x="4004"/>
        <item x="2224"/>
        <item x="44"/>
        <item x="151"/>
        <item x="2820"/>
        <item x="1618"/>
        <item x="1810"/>
        <item x="1161"/>
        <item x="3104"/>
        <item x="3675"/>
        <item x="3621"/>
        <item x="1805"/>
        <item x="2920"/>
        <item x="1582"/>
        <item x="648"/>
        <item x="2693"/>
        <item x="921"/>
        <item x="21"/>
        <item x="3172"/>
        <item x="4020"/>
        <item x="3671"/>
        <item x="4001"/>
        <item x="1932"/>
        <item x="2181"/>
        <item x="3705"/>
        <item x="3411"/>
        <item x="2973"/>
        <item x="1806"/>
        <item x="3630"/>
        <item x="3523"/>
        <item x="3958"/>
        <item x="2640"/>
        <item x="3520"/>
        <item x="2803"/>
        <item x="3699"/>
        <item x="797"/>
        <item x="128"/>
        <item x="4106"/>
        <item x="3425"/>
        <item x="3531"/>
        <item x="3424"/>
        <item x="1737"/>
        <item x="3845"/>
        <item x="2993"/>
        <item x="1095"/>
        <item x="3110"/>
        <item x="3776"/>
        <item x="3647"/>
        <item x="197"/>
        <item x="41"/>
        <item x="888"/>
        <item x="1712"/>
        <item x="2591"/>
        <item x="3004"/>
        <item x="1398"/>
        <item x="3254"/>
        <item x="4093"/>
        <item x="4003"/>
        <item x="351"/>
        <item x="1912"/>
        <item x="3147"/>
        <item x="647"/>
        <item x="1769"/>
        <item x="3691"/>
        <item x="1774"/>
        <item x="1551"/>
        <item x="2685"/>
        <item x="2419"/>
        <item x="3240"/>
        <item x="3517"/>
        <item x="2982"/>
        <item x="340"/>
        <item x="3416"/>
        <item x="1784"/>
        <item x="3160"/>
        <item x="3698"/>
        <item x="1176"/>
        <item x="2341"/>
        <item x="3229"/>
        <item x="643"/>
        <item x="2705"/>
        <item x="3640"/>
        <item x="1460"/>
        <item x="191"/>
        <item x="1521"/>
        <item x="2800"/>
        <item x="168"/>
        <item x="3336"/>
        <item x="764"/>
        <item x="553"/>
        <item x="2449"/>
        <item x="3589"/>
        <item x="3099"/>
        <item x="2616"/>
        <item x="4034"/>
        <item x="157"/>
        <item x="478"/>
        <item x="4045"/>
        <item x="122"/>
        <item x="414"/>
        <item x="1026"/>
        <item x="1908"/>
        <item x="4049"/>
        <item x="843"/>
        <item x="4075"/>
        <item x="131"/>
        <item x="1775"/>
        <item x="1770"/>
        <item x="3906"/>
        <item x="618"/>
        <item x="1129"/>
        <item x="2423"/>
        <item x="3146"/>
        <item x="2740"/>
        <item x="192"/>
        <item x="2672"/>
        <item x="2935"/>
        <item x="3570"/>
        <item x="1723"/>
        <item x="2475"/>
        <item x="694"/>
        <item x="1983"/>
        <item x="1787"/>
        <item x="542"/>
        <item x="3320"/>
        <item x="3672"/>
        <item x="3860"/>
        <item x="814"/>
        <item x="2236"/>
        <item x="3938"/>
        <item x="3270"/>
        <item x="2601"/>
        <item x="3494"/>
        <item x="1459"/>
        <item x="2880"/>
        <item x="17"/>
        <item x="1156"/>
        <item x="2333"/>
        <item x="3249"/>
        <item x="1046"/>
        <item x="3474"/>
        <item x="2407"/>
        <item x="438"/>
        <item x="3013"/>
        <item x="2783"/>
        <item x="3983"/>
        <item x="993"/>
        <item x="3475"/>
        <item x="3572"/>
        <item x="4009"/>
        <item x="2644"/>
        <item x="2887"/>
        <item x="2977"/>
        <item x="659"/>
        <item x="1719"/>
        <item x="3536"/>
        <item x="1870"/>
        <item x="1240"/>
        <item x="840"/>
        <item x="2674"/>
        <item x="3392"/>
        <item x="1365"/>
        <item x="1885"/>
        <item x="998"/>
        <item x="1998"/>
        <item x="3920"/>
        <item x="2261"/>
        <item x="2517"/>
        <item x="342"/>
        <item x="1126"/>
        <item x="3573"/>
        <item x="2383"/>
        <item x="4099"/>
        <item x="2140"/>
        <item x="2146"/>
        <item x="552"/>
        <item x="3830"/>
        <item x="3510"/>
        <item x="3720"/>
        <item x="2503"/>
        <item x="3471"/>
        <item x="4052"/>
        <item x="3003"/>
        <item x="979"/>
        <item x="27"/>
        <item x="1913"/>
        <item x="2908"/>
        <item x="1773"/>
        <item x="2522"/>
        <item x="3276"/>
        <item x="1450"/>
        <item x="649"/>
        <item x="3357"/>
        <item x="3028"/>
        <item x="57"/>
        <item x="47"/>
        <item x="2681"/>
        <item x="3228"/>
        <item x="152"/>
        <item x="2165"/>
        <item x="384"/>
        <item x="2106"/>
        <item x="1798"/>
        <item x="2716"/>
        <item x="922"/>
        <item x="358"/>
        <item x="1328"/>
        <item x="1542"/>
        <item x="360"/>
        <item x="1559"/>
        <item x="1338"/>
        <item x="3379"/>
        <item x="2831"/>
        <item x="453"/>
        <item x="1170"/>
        <item x="141"/>
        <item x="1539"/>
        <item x="3008"/>
        <item x="182"/>
        <item x="3910"/>
        <item x="3079"/>
        <item x="3940"/>
        <item x="3689"/>
        <item x="715"/>
        <item x="3165"/>
        <item x="1792"/>
        <item x="2903"/>
        <item x="996"/>
        <item x="1595"/>
        <item x="2005"/>
        <item x="4030"/>
        <item x="1404"/>
        <item x="2974"/>
        <item x="3397"/>
        <item x="1530"/>
        <item x="2515"/>
        <item x="3629"/>
        <item x="2448"/>
        <item x="354"/>
        <item x="737"/>
        <item x="3722"/>
        <item x="2534"/>
        <item x="3827"/>
        <item x="2722"/>
        <item x="917"/>
        <item x="496"/>
        <item x="1408"/>
        <item x="734"/>
        <item x="591"/>
        <item x="3385"/>
        <item x="2054"/>
        <item x="1010"/>
        <item x="3631"/>
        <item x="1411"/>
        <item x="1305"/>
        <item x="3386"/>
        <item x="994"/>
        <item x="597"/>
        <item x="708"/>
        <item x="2799"/>
        <item x="1516"/>
        <item x="2883"/>
        <item x="2136"/>
        <item x="4042"/>
        <item x="240"/>
        <item x="2864"/>
        <item x="3995"/>
        <item x="1621"/>
        <item x="3508"/>
        <item x="315"/>
        <item x="1363"/>
        <item x="2104"/>
        <item x="2125"/>
        <item x="1157"/>
        <item x="2525"/>
        <item x="2651"/>
        <item x="2892"/>
        <item x="3384"/>
        <item x="3054"/>
        <item x="2627"/>
        <item x="3885"/>
        <item x="2857"/>
        <item x="2361"/>
        <item x="2353"/>
        <item x="2385"/>
        <item x="3756"/>
        <item x="1013"/>
        <item x="1519"/>
        <item x="1335"/>
        <item x="650"/>
        <item x="1788"/>
        <item x="2398"/>
        <item x="1586"/>
        <item x="3005"/>
        <item x="3068"/>
        <item x="1133"/>
        <item x="1785"/>
        <item x="207"/>
        <item x="3447"/>
        <item x="1474"/>
        <item x="559"/>
        <item x="2369"/>
        <item x="3939"/>
        <item x="2523"/>
        <item x="1429"/>
        <item x="1567"/>
        <item x="807"/>
        <item x="1640"/>
        <item x="2670"/>
        <item x="572"/>
        <item x="1347"/>
        <item x="1111"/>
        <item x="3832"/>
        <item x="3261"/>
        <item x="1959"/>
        <item x="3584"/>
        <item x="1522"/>
        <item x="2695"/>
        <item x="2274"/>
        <item x="148"/>
        <item x="2389"/>
        <item x="3731"/>
        <item x="2266"/>
        <item x="578"/>
        <item x="3792"/>
        <item x="3367"/>
        <item x="146"/>
        <item x="600"/>
        <item x="3925"/>
        <item x="216"/>
        <item x="3217"/>
        <item x="42"/>
        <item x="684"/>
        <item x="2511"/>
        <item x="3659"/>
        <item x="1790"/>
        <item x="202"/>
        <item x="671"/>
        <item x="2422"/>
        <item x="1540"/>
        <item x="2870"/>
        <item x="3564"/>
        <item x="1325"/>
        <item x="3592"/>
        <item x="2152"/>
        <item x="3849"/>
        <item x="2030"/>
        <item x="1138"/>
        <item x="3977"/>
        <item x="3800"/>
        <item x="3636"/>
        <item x="566"/>
        <item x="3047"/>
        <item x="674"/>
        <item x="3569"/>
        <item x="2396"/>
        <item x="3888"/>
        <item x="1005"/>
        <item x="3123"/>
        <item x="2538"/>
        <item x="206"/>
        <item x="1772"/>
        <item x="2357"/>
        <item x="383"/>
        <item x="3971"/>
        <item x="3087"/>
        <item x="1537"/>
        <item x="2611"/>
        <item x="3568"/>
        <item x="3799"/>
        <item x="2939"/>
        <item x="3896"/>
        <item x="3257"/>
        <item x="2900"/>
        <item x="2405"/>
        <item x="3730"/>
        <item x="670"/>
        <item x="1317"/>
        <item x="2886"/>
        <item x="2574"/>
        <item x="1768"/>
        <item x="746"/>
        <item x="3695"/>
        <item x="3591"/>
        <item x="1833"/>
        <item x="3480"/>
        <item x="1700"/>
        <item x="3777"/>
        <item x="2387"/>
        <item x="22"/>
        <item x="2637"/>
        <item x="661"/>
        <item x="4090"/>
        <item x="4021"/>
        <item x="3318"/>
        <item x="4087"/>
        <item x="3600"/>
        <item x="4046"/>
        <item x="502"/>
        <item x="1490"/>
        <item x="958"/>
        <item x="2418"/>
        <item x="2978"/>
        <item x="4041"/>
        <item x="49"/>
        <item x="3694"/>
        <item x="3009"/>
        <item x="3565"/>
        <item x="952"/>
        <item x="3878"/>
        <item x="1860"/>
        <item x="4010"/>
        <item x="2872"/>
        <item x="1080"/>
        <item x="1783"/>
        <item x="3590"/>
        <item x="2937"/>
        <item x="1587"/>
        <item x="1662"/>
        <item x="3103"/>
        <item x="3873"/>
        <item x="1233"/>
        <item x="3196"/>
        <item x="213"/>
        <item x="539"/>
        <item x="1018"/>
        <item x="1789"/>
        <item x="2011"/>
        <item x="3192"/>
        <item x="3457"/>
        <item x="1793"/>
        <item x="2331"/>
        <item x="1043"/>
        <item x="675"/>
        <item x="1410"/>
        <item x="2922"/>
        <item x="3197"/>
        <item x="1420"/>
        <item x="2262"/>
        <item x="3553"/>
        <item x="3948"/>
        <item x="1034"/>
        <item x="3456"/>
        <item x="3263"/>
        <item x="3445"/>
        <item x="2789"/>
        <item x="3749"/>
        <item x="3194"/>
        <item x="2373"/>
        <item x="3274"/>
        <item x="2913"/>
        <item x="1573"/>
        <item x="2497"/>
        <item x="1802"/>
        <item x="3423"/>
        <item x="3191"/>
        <item x="2780"/>
        <item x="1395"/>
        <item x="752"/>
        <item x="3994"/>
        <item x="2415"/>
        <item x="2582"/>
        <item x="2833"/>
        <item x="4002"/>
        <item x="3690"/>
        <item x="3921"/>
        <item x="2278"/>
        <item x="3513"/>
        <item x="585"/>
        <item x="1703"/>
        <item x="4012"/>
        <item x="765"/>
        <item x="852"/>
        <item x="1141"/>
        <item x="562"/>
        <item x="4068"/>
        <item x="1991"/>
        <item x="2816"/>
        <item x="200"/>
        <item x="3011"/>
        <item x="2638"/>
        <item x="441"/>
        <item x="2931"/>
        <item x="1776"/>
        <item x="865"/>
        <item x="3579"/>
        <item x="2057"/>
        <item x="1743"/>
        <item x="2420"/>
        <item x="2976"/>
        <item x="3398"/>
        <item x="2781"/>
        <item x="2382"/>
        <item x="2544"/>
        <item x="1168"/>
        <item x="3053"/>
        <item x="2514"/>
        <item x="2417"/>
        <item x="2687"/>
        <item x="2810"/>
        <item x="1155"/>
        <item x="4110"/>
        <item x="1808"/>
        <item x="2956"/>
        <item x="3077"/>
        <item x="2393"/>
        <item x="575"/>
        <item x="1841"/>
        <item x="4069"/>
        <item x="221"/>
        <item x="3945"/>
        <item x="220"/>
        <item x="1544"/>
        <item x="633"/>
        <item x="2436"/>
        <item x="1485"/>
        <item x="3894"/>
        <item x="1403"/>
        <item x="37"/>
        <item x="3717"/>
        <item x="231"/>
        <item x="2678"/>
        <item x="1813"/>
        <item x="172"/>
        <item x="2196"/>
        <item x="1592"/>
        <item x="1180"/>
        <item x="1986"/>
        <item x="2682"/>
        <item x="3126"/>
        <item x="3826"/>
        <item x="2940"/>
        <item x="1876"/>
        <item x="2961"/>
        <item x="3449"/>
        <item x="3714"/>
        <item x="445"/>
        <item x="3518"/>
        <item x="1901"/>
        <item x="3420"/>
        <item x="3619"/>
        <item x="2634"/>
        <item x="2893"/>
        <item x="3427"/>
        <item x="452"/>
        <item x="4091"/>
        <item x="1285"/>
        <item x="1672"/>
        <item x="2559"/>
        <item x="1346"/>
        <item x="1438"/>
        <item x="3543"/>
        <item x="3728"/>
        <item x="2431"/>
        <item x="4080"/>
        <item x="3325"/>
        <item x="3855"/>
        <item x="2966"/>
        <item x="82"/>
        <item x="2587"/>
        <item x="1880"/>
        <item x="367"/>
        <item x="3380"/>
        <item x="2732"/>
        <item x="1028"/>
        <item x="2421"/>
        <item x="2925"/>
        <item x="1726"/>
        <item x="2739"/>
        <item x="2126"/>
        <item x="2427"/>
        <item x="3817"/>
        <item x="1777"/>
        <item x="654"/>
        <item x="1591"/>
        <item x="1058"/>
        <item x="2504"/>
        <item x="2884"/>
        <item x="336"/>
        <item x="171"/>
        <item x="3868"/>
        <item x="143"/>
        <item x="598"/>
        <item x="1057"/>
        <item x="2694"/>
        <item x="3735"/>
        <item x="2026"/>
        <item x="583"/>
        <item x="1364"/>
        <item x="1024"/>
        <item x="3594"/>
        <item x="3766"/>
        <item x="3218"/>
        <item x="848"/>
        <item x="1528"/>
        <item x="2441"/>
        <item x="1750"/>
        <item x="2516"/>
        <item x="167"/>
        <item x="582"/>
        <item x="3615"/>
        <item x="4105"/>
        <item x="1543"/>
        <item x="3344"/>
        <item x="139"/>
        <item x="3466"/>
        <item x="3637"/>
        <item x="3026"/>
        <item x="3963"/>
        <item x="3376"/>
        <item x="3412"/>
        <item x="3477"/>
        <item x="3345"/>
        <item x="2811"/>
        <item x="3809"/>
        <item x="3658"/>
        <item x="2653"/>
        <item x="3078"/>
        <item x="581"/>
        <item x="822"/>
        <item x="2788"/>
        <item x="3361"/>
        <item x="3890"/>
        <item x="3302"/>
        <item x="4019"/>
        <item x="3206"/>
        <item x="3511"/>
        <item x="557"/>
        <item x="326"/>
        <item x="2691"/>
        <item x="4084"/>
        <item x="1055"/>
        <item x="2919"/>
        <item x="2508"/>
        <item x="3813"/>
        <item x="1898"/>
        <item x="3253"/>
        <item x="3911"/>
        <item x="3807"/>
        <item x="3375"/>
        <item x="3854"/>
        <item x="2344"/>
        <item x="2575"/>
        <item x="2839"/>
        <item x="3118"/>
        <item x="2821"/>
        <item x="955"/>
        <item x="983"/>
        <item x="1159"/>
        <item x="2960"/>
        <item x="2684"/>
        <item x="3997"/>
        <item x="2234"/>
        <item x="3341"/>
        <item x="3107"/>
        <item x="3472"/>
        <item x="2367"/>
        <item x="1701"/>
        <item x="1714"/>
        <item x="3661"/>
        <item x="1290"/>
        <item x="3324"/>
        <item x="2390"/>
        <item x="1401"/>
        <item x="1819"/>
        <item x="3851"/>
        <item x="3762"/>
        <item x="3883"/>
        <item x="3089"/>
        <item x="3329"/>
        <item x="892"/>
        <item x="477"/>
        <item x="2147"/>
        <item x="215"/>
        <item x="2822"/>
        <item x="1817"/>
        <item x="126"/>
        <item x="1493"/>
        <item x="1753"/>
        <item x="1955"/>
        <item x="4033"/>
        <item x="179"/>
        <item x="2186"/>
        <item x="36"/>
        <item x="1786"/>
        <item x="2748"/>
        <item x="1758"/>
        <item x="3247"/>
        <item x="1585"/>
        <item x="3996"/>
        <item x="3978"/>
        <item x="176"/>
        <item x="592"/>
        <item x="3610"/>
        <item x="1193"/>
        <item x="3709"/>
        <item x="258"/>
        <item x="173"/>
        <item x="2754"/>
        <item x="3545"/>
        <item x="599"/>
        <item x="1470"/>
        <item x="1428"/>
        <item x="4043"/>
        <item x="2380"/>
        <item x="2178"/>
        <item x="3544"/>
        <item x="3774"/>
        <item x="3922"/>
        <item x="634"/>
        <item x="2033"/>
        <item x="2571"/>
        <item x="2942"/>
        <item x="663"/>
        <item x="356"/>
        <item x="4072"/>
        <item x="847"/>
        <item x="397"/>
        <item x="2509"/>
        <item x="217"/>
        <item x="857"/>
        <item x="3886"/>
        <item x="1059"/>
        <item x="586"/>
        <item x="3115"/>
        <item x="3112"/>
        <item x="1851"/>
        <item x="2529"/>
        <item x="2046"/>
        <item x="2658"/>
        <item x="2406"/>
        <item x="2171"/>
        <item x="1311"/>
        <item x="957"/>
        <item x="594"/>
        <item x="3042"/>
        <item x="2664"/>
        <item x="3796"/>
        <item x="1289"/>
        <item x="1448"/>
        <item x="609"/>
        <item x="616"/>
        <item x="2072"/>
        <item x="3487"/>
        <item x="3773"/>
        <item x="1389"/>
        <item x="2566"/>
        <item x="2371"/>
        <item x="3450"/>
        <item x="3422"/>
        <item x="3415"/>
        <item x="1199"/>
        <item x="2690"/>
        <item x="296"/>
        <item x="56"/>
        <item x="2592"/>
        <item x="3733"/>
        <item x="149"/>
        <item x="667"/>
        <item x="3806"/>
        <item x="2995"/>
        <item x="515"/>
        <item x="1424"/>
        <item x="1143"/>
        <item x="4063"/>
        <item x="338"/>
        <item x="3576"/>
        <item x="2557"/>
        <item x="820"/>
        <item x="2350"/>
        <item x="1846"/>
        <item x="1123"/>
        <item x="692"/>
        <item x="3903"/>
        <item x="2728"/>
        <item x="3204"/>
        <item x="1713"/>
        <item x="135"/>
        <item x="4011"/>
        <item x="2175"/>
        <item x="227"/>
        <item x="120"/>
        <item x="2354"/>
        <item x="2947"/>
        <item x="3070"/>
        <item x="23"/>
        <item x="2968"/>
        <item x="2921"/>
        <item x="3006"/>
        <item x="35"/>
        <item x="474"/>
        <item x="642"/>
        <item x="3083"/>
        <item x="772"/>
        <item x="3437"/>
        <item x="3825"/>
        <item x="2929"/>
        <item x="2351"/>
        <item x="333"/>
        <item x="334"/>
        <item x="1370"/>
        <item x="3587"/>
        <item x="1733"/>
        <item x="733"/>
        <item x="605"/>
        <item x="3299"/>
        <item x="3716"/>
        <item x="2844"/>
        <item x="3732"/>
        <item x="2076"/>
        <item x="2639"/>
        <item x="2813"/>
        <item x="2782"/>
        <item x="2923"/>
        <item x="2352"/>
        <item x="3853"/>
        <item x="3639"/>
        <item x="1213"/>
        <item x="2506"/>
        <item x="3313"/>
        <item x="225"/>
        <item x="3365"/>
        <item x="3102"/>
        <item x="1286"/>
        <item x="2401"/>
        <item x="451"/>
        <item x="1098"/>
        <item x="2909"/>
        <item x="3992"/>
        <item x="1558"/>
        <item x="2628"/>
        <item x="2845"/>
        <item x="623"/>
        <item x="1151"/>
        <item x="3811"/>
        <item x="3944"/>
        <item x="2212"/>
        <item x="1186"/>
        <item x="140"/>
        <item x="2579"/>
        <item x="1021"/>
        <item x="3072"/>
        <item x="970"/>
        <item x="2853"/>
        <item x="2162"/>
        <item x="3941"/>
        <item x="343"/>
        <item x="389"/>
        <item x="2689"/>
        <item x="150"/>
        <item x="1918"/>
        <item x="409"/>
        <item x="1042"/>
        <item x="492"/>
        <item x="3913"/>
        <item x="3095"/>
        <item x="123"/>
        <item x="344"/>
        <item x="2049"/>
        <item x="2871"/>
        <item x="766"/>
        <item x="153"/>
        <item x="1321"/>
        <item x="2620"/>
        <item x="2066"/>
        <item x="3559"/>
        <item x="1447"/>
        <item x="1782"/>
        <item x="1900"/>
        <item x="3837"/>
        <item x="276"/>
        <item x="2944"/>
        <item x="3188"/>
        <item x="3713"/>
        <item x="1036"/>
        <item x="3677"/>
        <item x="1740"/>
        <item x="3490"/>
        <item x="1563"/>
        <item x="3022"/>
        <item x="3279"/>
        <item x="1550"/>
        <item x="622"/>
        <item x="1160"/>
        <item x="3051"/>
        <item x="3734"/>
        <item x="4088"/>
        <item x="1089"/>
        <item x="2847"/>
        <item x="1326"/>
        <item x="1185"/>
        <item x="3904"/>
        <item x="3441"/>
        <item x="3277"/>
        <item x="1169"/>
        <item x="2553"/>
        <item x="110"/>
        <item x="1202"/>
        <item x="3990"/>
        <item x="3588"/>
        <item x="3514"/>
        <item x="1711"/>
        <item x="3485"/>
        <item x="1386"/>
        <item x="1019"/>
        <item x="3857"/>
        <item x="2877"/>
        <item x="3617"/>
        <item x="2625"/>
        <item x="3476"/>
        <item x="3106"/>
        <item x="858"/>
        <item x="3752"/>
        <item x="1911"/>
        <item x="3700"/>
        <item x="229"/>
        <item x="1722"/>
        <item x="444"/>
        <item x="1378"/>
        <item x="2355"/>
        <item x="1484"/>
        <item x="1184"/>
        <item x="635"/>
        <item x="3498"/>
        <item x="3793"/>
        <item x="3981"/>
        <item x="2943"/>
        <item x="1209"/>
        <item x="3711"/>
        <item x="223"/>
        <item x="125"/>
        <item x="3244"/>
        <item x="194"/>
        <item x="3566"/>
        <item x="233"/>
        <item x="3899"/>
        <item x="2024"/>
        <item x="2000"/>
        <item x="2823"/>
        <item x="2775"/>
        <item x="2022"/>
        <item x="3265"/>
        <item x="3668"/>
        <item x="2257"/>
        <item x="3848"/>
        <item x="3268"/>
        <item x="1204"/>
        <item x="2043"/>
        <item x="574"/>
        <item x="3788"/>
        <item x="3769"/>
        <item x="3048"/>
        <item x="2818"/>
        <item x="1444"/>
        <item x="2327"/>
        <item x="3557"/>
        <item x="2583"/>
        <item x="3645"/>
        <item x="3394"/>
        <item x="1575"/>
        <item x="607"/>
        <item x="3293"/>
        <item x="2954"/>
        <item x="1379"/>
        <item x="2170"/>
        <item x="3669"/>
        <item x="1433"/>
        <item x="2910"/>
        <item x="3833"/>
        <item x="3387"/>
        <item x="1152"/>
        <item x="601"/>
        <item x="3905"/>
        <item x="3613"/>
        <item x="4039"/>
        <item x="3187"/>
        <item x="3255"/>
        <item x="1570"/>
        <item x="3248"/>
        <item x="1022"/>
        <item x="1367"/>
        <item x="3571"/>
        <item x="3250"/>
        <item x="3012"/>
        <item x="3718"/>
        <item x="180"/>
        <item x="3688"/>
        <item x="3332"/>
        <item x="55"/>
        <item x="3486"/>
        <item x="3402"/>
        <item x="1165"/>
        <item x="2078"/>
        <item x="3542"/>
        <item x="2370"/>
        <item x="3824"/>
        <item x="1088"/>
        <item x="4024"/>
        <item x="1597"/>
        <item x="3937"/>
        <item x="1201"/>
        <item x="3403"/>
        <item x="2222"/>
        <item x="3836"/>
        <item x="1730"/>
        <item x="508"/>
        <item x="2686"/>
        <item x="1158"/>
        <item x="3877"/>
        <item x="2806"/>
        <item x="1871"/>
        <item x="2562"/>
        <item x="3838"/>
        <item x="3220"/>
        <item x="527"/>
        <item x="3237"/>
        <item x="1944"/>
        <item x="2962"/>
        <item x="529"/>
        <item x="3195"/>
        <item x="3624"/>
        <item x="2397"/>
        <item x="690"/>
        <item x="2802"/>
        <item x="3846"/>
        <item x="1801"/>
        <item x="2358"/>
        <item x="1284"/>
        <item x="3819"/>
        <item x="2108"/>
        <item x="1383"/>
        <item x="166"/>
        <item x="1198"/>
        <item x="739"/>
        <item x="2964"/>
        <item x="3017"/>
        <item x="1500"/>
        <item x="2199"/>
        <item x="548"/>
        <item x="359"/>
        <item x="653"/>
        <item x="2425"/>
        <item x="3746"/>
        <item x="1872"/>
        <item x="1140"/>
        <item x="226"/>
        <item x="234"/>
        <item x="2855"/>
        <item x="3215"/>
        <item x="564"/>
        <item x="846"/>
        <item x="208"/>
        <item x="3719"/>
        <item x="3779"/>
        <item x="3526"/>
        <item x="2130"/>
        <item x="3246"/>
        <item x="3269"/>
        <item x="3786"/>
        <item x="2340"/>
        <item x="1990"/>
        <item x="3583"/>
        <item x="154"/>
        <item x="1298"/>
        <item x="4048"/>
        <item x="3791"/>
        <item x="1174"/>
        <item x="3019"/>
        <item x="3822"/>
        <item x="1541"/>
        <item x="2825"/>
        <item x="3479"/>
        <item x="3100"/>
        <item x="3260"/>
        <item x="2875"/>
        <item x="3889"/>
        <item x="3212"/>
        <item x="1739"/>
        <item x="2830"/>
        <item x="494"/>
        <item x="159"/>
        <item x="3850"/>
        <item x="2863"/>
        <item x="2776"/>
        <item x="3203"/>
        <item x="3266"/>
        <item x="1341"/>
        <item x="1814"/>
        <item x="2766"/>
        <item x="550"/>
        <item x="3760"/>
        <item x="3085"/>
        <item x="2098"/>
        <item x="3654"/>
        <item x="662"/>
        <item x="3666"/>
        <item x="4014"/>
        <item x="1431"/>
        <item x="19"/>
        <item x="1736"/>
        <item x="2792"/>
        <item x="0"/>
        <item x="420"/>
        <item x="590"/>
        <item x="3528"/>
        <item x="3039"/>
        <item x="4007"/>
        <item x="417"/>
        <item x="588"/>
        <item x="4092"/>
        <item x="657"/>
        <item x="1705"/>
        <item x="535"/>
        <item x="2388"/>
        <item x="3372"/>
        <item x="3461"/>
        <item x="3871"/>
        <item x="2433"/>
        <item x="1425"/>
        <item x="1994"/>
        <item x="939"/>
        <item x="3193"/>
        <item x="3758"/>
        <item x="186"/>
        <item x="2791"/>
        <item x="1172"/>
        <item x="3818"/>
        <item x="1294"/>
        <item x="323"/>
        <item x="1385"/>
        <item x="722"/>
        <item x="2606"/>
        <item x="975"/>
        <item x="2805"/>
        <item x="1557"/>
        <item x="3333"/>
        <item x="3667"/>
        <item x="3902"/>
        <item x="137"/>
        <item x="3304"/>
        <item x="2440"/>
        <item x="1702"/>
        <item x="138"/>
        <item x="2696"/>
        <item x="580"/>
        <item x="1553"/>
        <item x="2815"/>
        <item x="1337"/>
        <item x="4102"/>
        <item x="1791"/>
        <item x="685"/>
        <item x="2124"/>
        <item x="3652"/>
        <item x="2384"/>
        <item x="175"/>
        <item x="1139"/>
        <item x="525"/>
        <item x="2801"/>
        <item x="1414"/>
        <item x="570"/>
        <item x="2879"/>
        <item x="3366"/>
        <item x="3897"/>
        <item x="1390"/>
        <item x="3400"/>
        <item x="3296"/>
        <item x="3761"/>
        <item x="1230"/>
        <item x="3558"/>
        <item x="604"/>
        <item x="2392"/>
        <item x="2215"/>
        <item x="953"/>
        <item x="2381"/>
        <item x="219"/>
        <item x="1300"/>
        <item x="3552"/>
        <item x="2902"/>
        <item x="50"/>
        <item x="2194"/>
        <item x="625"/>
        <item x="2726"/>
        <item x="2413"/>
        <item x="2169"/>
        <item x="1440"/>
        <item x="2348"/>
        <item x="2723"/>
        <item x="2017"/>
        <item x="640"/>
        <item x="652"/>
        <item x="2905"/>
        <item x="641"/>
        <item x="1443"/>
        <item x="2646"/>
        <item x="144"/>
        <item x="1351"/>
        <item x="3464"/>
        <item x="2246"/>
        <item x="386"/>
        <item x="20"/>
        <item x="3794"/>
        <item x="2797"/>
        <item x="2227"/>
        <item x="212"/>
        <item x="3609"/>
        <item x="3729"/>
        <item x="3560"/>
        <item x="2408"/>
        <item x="3727"/>
        <item x="3436"/>
        <item x="2218"/>
        <item x="1987"/>
        <item x="3222"/>
        <item x="3814"/>
        <item x="347"/>
        <item x="2661"/>
        <item x="3093"/>
        <item x="963"/>
        <item x="2530"/>
        <item x="2807"/>
        <item x="1760"/>
        <item x="658"/>
        <item x="4089"/>
        <item x="2901"/>
        <item x="1219"/>
        <item x="2410"/>
        <item x="385"/>
        <item x="2615"/>
        <item x="1124"/>
        <item x="2377"/>
        <item x="2804"/>
        <item x="3943"/>
        <item x="1535"/>
        <item x="3524"/>
        <item x="2372"/>
        <item x="169"/>
        <item x="4023"/>
        <item x="2527"/>
        <item x="2630"/>
        <item x="895"/>
        <item x="3280"/>
        <item x="3683"/>
        <item x="1552"/>
        <item x="3214"/>
        <item x="2979"/>
        <item x="1747"/>
        <item x="3598"/>
        <item x="3934"/>
        <item x="1533"/>
        <item x="2245"/>
        <item x="133"/>
        <item x="2662"/>
        <item x="3540"/>
        <item x="1153"/>
        <item x="3548"/>
        <item x="517"/>
        <item x="629"/>
        <item x="1150"/>
        <item x="2409"/>
        <item x="3909"/>
        <item x="3378"/>
        <item x="2980"/>
        <item x="2645"/>
        <item x="3075"/>
        <item x="3635"/>
        <item x="3066"/>
        <item x="763"/>
        <item x="3519"/>
        <item x="2479"/>
        <item x="3031"/>
        <item x="3930"/>
        <item x="432"/>
        <item x="2549"/>
        <item x="24"/>
        <item x="3987"/>
        <item x="58"/>
        <item x="3245"/>
        <item x="577"/>
        <item x="3685"/>
        <item x="1049"/>
        <item x="1416"/>
        <item x="3290"/>
        <item x="2858"/>
        <item x="3933"/>
        <item x="2965"/>
        <item x="3029"/>
        <item x="3500"/>
        <item x="2568"/>
        <item x="1513"/>
        <item x="2279"/>
        <item x="3521"/>
        <item x="4066"/>
        <item x="2665"/>
        <item x="210"/>
        <item x="3205"/>
        <item x="3563"/>
        <item x="2378"/>
        <item x="3080"/>
        <item x="2577"/>
        <item x="522"/>
        <item x="431"/>
        <item x="190"/>
        <item x="136"/>
        <item x="3297"/>
        <item x="2597"/>
        <item x="2160"/>
        <item x="1589"/>
        <item x="3105"/>
        <item x="1554"/>
        <item x="2677"/>
        <item x="2202"/>
        <item x="614"/>
        <item x="3202"/>
        <item x="2444"/>
        <item x="3533"/>
        <item x="3951"/>
        <item x="162"/>
        <item x="2500"/>
        <item x="1704"/>
        <item x="2916"/>
        <item x="3059"/>
        <item x="1581"/>
        <item x="3084"/>
        <item x="612"/>
        <item x="1215"/>
        <item x="1804"/>
        <item x="3061"/>
        <item x="3844"/>
        <item x="204"/>
        <item x="3534"/>
        <item x="3330"/>
        <item x="874"/>
        <item x="2379"/>
        <item x="2463"/>
        <item x="2363"/>
        <item x="209"/>
        <item x="545"/>
        <item x="2817"/>
        <item x="775"/>
        <item x="2619"/>
        <item x="2434"/>
        <item x="3236"/>
        <item x="1754"/>
        <item x="3862"/>
        <item x="3041"/>
        <item x="3309"/>
        <item x="2827"/>
        <item x="2715"/>
        <item x="3091"/>
        <item x="3872"/>
        <item x="2952"/>
        <item x="201"/>
        <item x="15"/>
        <item x="1291"/>
        <item x="1588"/>
        <item x="972"/>
        <item x="2860"/>
        <item x="1308"/>
        <item x="2505"/>
        <item x="2896"/>
        <item x="1434"/>
        <item x="195"/>
        <item x="2560"/>
        <item x="345"/>
        <item x="2885"/>
        <item x="3298"/>
        <item x="3242"/>
        <item x="687"/>
        <item x="2198"/>
        <item x="2395"/>
        <item x="331"/>
        <item x="3067"/>
        <item x="253"/>
        <item x="3310"/>
        <item x="2356"/>
        <item x="1909"/>
        <item x="3410"/>
        <item x="3927"/>
        <item x="3847"/>
        <item x="2438"/>
        <item x="1894"/>
        <item x="3491"/>
        <item x="2832"/>
        <item x="2365"/>
        <item x="1727"/>
        <item x="560"/>
        <item x="3801"/>
        <item x="2520"/>
        <item x="3221"/>
        <item x="3353"/>
        <item x="533"/>
        <item x="1919"/>
        <item x="48"/>
        <item x="1020"/>
        <item x="1729"/>
        <item x="3444"/>
        <item x="2659"/>
        <item x="483"/>
        <item x="714"/>
        <item x="2618"/>
        <item x="2667"/>
        <item x="1178"/>
        <item x="3373"/>
        <item x="1529"/>
        <item x="424"/>
        <item x="540"/>
        <item x="2391"/>
        <item x="1004"/>
        <item x="547"/>
        <item x="3225"/>
        <item x="3238"/>
        <item x="1293"/>
        <item x="1314"/>
        <item x="2917"/>
        <item x="1217"/>
        <item x="2897"/>
        <item x="327"/>
        <item x="2179"/>
        <item x="3942"/>
        <item x="2617"/>
        <item x="1548"/>
        <item x="997"/>
        <item x="4025"/>
        <item x="1803"/>
        <item x="571"/>
        <item x="536"/>
        <item x="3291"/>
        <item x="584"/>
        <item x="4073"/>
        <item x="544"/>
        <item x="3602"/>
        <item x="3271"/>
        <item x="3262"/>
        <item x="3816"/>
        <item x="3642"/>
        <item x="426"/>
        <item x="2437"/>
        <item x="33"/>
        <item x="3988"/>
        <item x="1735"/>
        <item x="1547"/>
        <item x="1016"/>
        <item x="3532"/>
        <item x="1456"/>
        <item x="3991"/>
        <item x="2079"/>
        <item x="2116"/>
        <item x="1978"/>
        <item x="3401"/>
        <item x="328"/>
        <item x="85"/>
        <item x="856"/>
        <item x="335"/>
        <item x="2840"/>
        <item x="3627"/>
        <item x="1407"/>
        <item x="1366"/>
        <item x="3383"/>
        <item x="376"/>
        <item x="1746"/>
        <item x="346"/>
        <item x="2197"/>
        <item x="401"/>
        <item x="1292"/>
        <item x="4031"/>
        <item x="3201"/>
        <item x="3081"/>
        <item x="3440"/>
        <item x="2580"/>
        <item x="3664"/>
        <item x="1070"/>
        <item x="3863"/>
        <item x="3962"/>
        <item x="437"/>
        <item x="1510"/>
        <item x="2252"/>
        <item x="238"/>
        <item x="1405"/>
        <item x="3736"/>
        <item x="1203"/>
        <item x="3503"/>
        <item x="352"/>
        <item x="3641"/>
        <item x="2948"/>
        <item x="1194"/>
        <item x="3063"/>
        <item x="2216"/>
        <item x="1415"/>
        <item x="2778"/>
        <item x="606"/>
        <item x="3349"/>
        <item x="2052"/>
        <item x="631"/>
        <item x="3259"/>
        <item x="1014"/>
        <item x="1430"/>
        <item x="2626"/>
        <item x="4085"/>
        <item x="177"/>
        <item x="4038"/>
        <item x="3954"/>
        <item x="608"/>
        <item x="4081"/>
        <item x="4108"/>
        <item x="2836"/>
        <item x="3912"/>
        <item x="3692"/>
        <item x="3295"/>
        <item x="4056"/>
        <item x="1976"/>
        <item x="3961"/>
        <item x="2034"/>
        <item x="3264"/>
        <item x="3286"/>
        <item x="1458"/>
        <item x="2824"/>
        <item x="3370"/>
        <item x="2663"/>
        <item x="2834"/>
        <item x="1334"/>
        <item x="2271"/>
        <item x="1348"/>
        <item x="617"/>
        <item x="3900"/>
        <item x="1149"/>
        <item x="25"/>
        <item x="504"/>
        <item x="3614"/>
        <item x="551"/>
        <item x="519"/>
        <item x="2375"/>
        <item x="1211"/>
        <item x="2668"/>
        <item x="1720"/>
        <item x="1045"/>
        <item x="235"/>
        <item x="3364"/>
        <item x="558"/>
        <item x="724"/>
        <item x="1800"/>
        <item x="2362"/>
        <item x="4028"/>
        <item x="2712"/>
        <item x="2281"/>
        <item x="3421"/>
        <item x="3227"/>
        <item x="1886"/>
        <item x="46"/>
        <item x="1030"/>
        <item x="985"/>
        <item x="28"/>
        <item x="1142"/>
        <item x="1580"/>
        <item x="1731"/>
        <item x="1001"/>
        <item x="3740"/>
        <item x="1903"/>
        <item x="1195"/>
        <item x="514"/>
        <item x="1135"/>
        <item x="2650"/>
        <item x="2342"/>
        <item x="4"/>
        <item x="610"/>
        <item x="3535"/>
        <item x="1867"/>
        <item x="1992"/>
        <item x="3821"/>
        <item x="2232"/>
        <item x="319"/>
        <item x="2041"/>
        <item x="656"/>
        <item x="2329"/>
        <item x="1130"/>
        <item x="2585"/>
        <item x="1116"/>
        <item x="2727"/>
        <item x="1197"/>
        <item x="3787"/>
        <item x="53"/>
        <item x="1349"/>
        <item x="3010"/>
        <item x="2941"/>
        <item x="2988"/>
        <item x="3213"/>
        <item x="2435"/>
        <item x="2586"/>
        <item x="2277"/>
        <item x="2451"/>
        <item x="3606"/>
        <item x="1525"/>
        <item x="1012"/>
        <item x="984"/>
        <item x="1465"/>
        <item x="1422"/>
        <item x="2141"/>
        <item x="568"/>
        <item x="2068"/>
        <item x="3820"/>
        <item x="2989"/>
        <item x="1709"/>
        <item x="2972"/>
        <item x="230"/>
        <item x="2648"/>
        <item x="2403"/>
        <item x="903"/>
        <item x="3959"/>
        <item x="1660"/>
        <item x="1797"/>
        <item x="4096"/>
        <item x="2671"/>
        <item x="555"/>
        <item x="1999"/>
        <item x="3124"/>
        <item x="2364"/>
        <item x="1110"/>
        <item x="2010"/>
        <item x="567"/>
        <item x="770"/>
        <item x="164"/>
        <item x="1076"/>
        <item x="4082"/>
        <item x="2911"/>
        <item x="949"/>
        <item x="4112"/>
        <item x="3918"/>
        <item x="2878"/>
        <item x="3097"/>
        <item x="3040"/>
        <item x="3007"/>
        <item x="1412"/>
        <item x="73"/>
        <item x="3715"/>
        <item x="2347"/>
        <item x="948"/>
        <item x="2058"/>
        <item x="2949"/>
        <item x="1897"/>
        <item x="490"/>
        <item x="379"/>
        <item x="934"/>
        <item x="2854"/>
        <item x="377"/>
        <item x="1023"/>
        <item x="2882"/>
        <item x="1869"/>
        <item x="2510"/>
        <item x="2235"/>
        <item x="882"/>
        <item x="3875"/>
        <item x="3484"/>
        <item x="3037"/>
        <item x="961"/>
        <item x="3881"/>
        <item x="3680"/>
        <item x="4029"/>
        <item x="2400"/>
        <item x="3438"/>
        <item x="2051"/>
        <item x="3831"/>
        <item x="214"/>
        <item x="193"/>
        <item x="31"/>
        <item x="589"/>
        <item x="236"/>
        <item x="2359"/>
        <item x="3396"/>
        <item x="3282"/>
        <item x="3431"/>
        <item x="2183"/>
        <item x="546"/>
        <item x="2368"/>
        <item x="3283"/>
        <item x="2666"/>
        <item x="3649"/>
        <item x="3721"/>
        <item x="2981"/>
        <item x="2225"/>
        <item x="2654"/>
        <item x="2429"/>
        <item x="3098"/>
        <item x="3312"/>
        <item x="1048"/>
        <item x="1350"/>
        <item x="941"/>
        <item x="2590"/>
        <item x="3604"/>
        <item x="2439"/>
        <item x="228"/>
        <item x="1099"/>
        <item x="626"/>
        <item x="711"/>
        <item x="2714"/>
        <item x="1306"/>
        <item x="3043"/>
        <item x="696"/>
        <item x="1781"/>
        <item x="2589"/>
        <item x="1003"/>
        <item x="569"/>
        <item x="2850"/>
        <item x="1449"/>
        <item x="2992"/>
        <item x="1435"/>
        <item x="1531"/>
        <item x="4005"/>
        <item x="976"/>
        <item x="1315"/>
        <item x="1953"/>
        <item x="2599"/>
        <item x="977"/>
        <item x="1417"/>
        <item x="3747"/>
        <item x="2056"/>
        <item x="1362"/>
        <item x="156"/>
        <item x="1092"/>
        <item x="147"/>
        <item x="2145"/>
        <item x="2432"/>
        <item x="1989"/>
        <item x="3002"/>
        <item x="3984"/>
        <item x="2402"/>
        <item x="509"/>
        <item x="3273"/>
        <item x="425"/>
        <item x="4111"/>
        <item x="1391"/>
        <item x="2819"/>
        <item x="3989"/>
        <item x="3697"/>
        <item x="3724"/>
        <item x="1312"/>
        <item x="3446"/>
        <item x="3865"/>
        <item x="3750"/>
        <item x="178"/>
        <item x="3802"/>
        <item x="2927"/>
        <item x="1571"/>
        <item x="3419"/>
        <item x="1759"/>
        <item x="2"/>
        <item x="1054"/>
        <item x="2458"/>
        <item x="2647"/>
        <item x="4022"/>
        <item x="2128"/>
        <item x="718"/>
        <item x="3643"/>
        <item x="3073"/>
        <item x="1192"/>
        <item x="3404"/>
        <item x="1333"/>
        <item x="3798"/>
        <item x="1761"/>
        <item x="947"/>
        <item x="3547"/>
        <item x="563"/>
        <item x="2426"/>
        <item x="1120"/>
        <item x="1985"/>
        <item x="1878"/>
        <item x="1084"/>
        <item x="3964"/>
        <item x="1504"/>
        <item x="3931"/>
        <item x="1514"/>
        <item x="2914"/>
        <item x="355"/>
        <item x="2890"/>
        <item x="1676"/>
        <item x="2793"/>
        <item x="646"/>
        <item x="211"/>
        <item x="3596"/>
        <item x="2189"/>
        <item x="4018"/>
        <item x="655"/>
        <item x="393"/>
        <item x="2718"/>
        <item x="1037"/>
        <item x="3582"/>
        <item x="4013"/>
        <item x="1190"/>
        <item x="3499"/>
        <item x="3465"/>
        <item x="3782"/>
        <item x="1752"/>
        <item x="4060"/>
        <item x="1015"/>
        <item x="966"/>
        <item x="2588"/>
        <item x="3363"/>
        <item x="1295"/>
        <item x="2061"/>
        <item x="1979"/>
        <item x="2456"/>
        <item x="1207"/>
        <item x="439"/>
        <item x="1373"/>
        <item x="973"/>
        <item x="371"/>
        <item x="2975"/>
        <item x="3778"/>
        <item x="2193"/>
        <item x="1721"/>
        <item x="2366"/>
        <item x="1025"/>
        <item x="1501"/>
        <item x="3275"/>
        <item x="3125"/>
        <item x="1706"/>
        <item x="350"/>
        <item x="218"/>
        <item x="1114"/>
        <item x="899"/>
        <item x="3608"/>
        <item x="521"/>
        <item x="1206"/>
        <item x="1879"/>
        <item x="1834"/>
        <item x="1221"/>
        <item x="2154"/>
        <item x="3578"/>
        <item x="3501"/>
        <item x="3278"/>
        <item x="3317"/>
        <item x="2985"/>
        <item x="1060"/>
        <item x="1427"/>
        <item x="3839"/>
        <item x="3929"/>
        <item x="3056"/>
        <item x="1384"/>
        <item x="1590"/>
        <item x="541"/>
        <item x="3561"/>
        <item x="3950"/>
        <item x="1738"/>
        <item x="3119"/>
        <item x="2679"/>
        <item x="4047"/>
        <item x="3628"/>
        <item x="3335"/>
        <item x="332"/>
        <item x="3999"/>
        <item x="991"/>
        <item x="1598"/>
        <item x="2164"/>
        <item x="2957"/>
        <item x="1569"/>
        <item x="353"/>
        <item x="224"/>
        <item x="3949"/>
        <item x="1067"/>
        <item x="3653"/>
        <item x="2564"/>
        <item x="1090"/>
        <item x="3529"/>
        <item x="1532"/>
        <item x="3489"/>
        <item x="3046"/>
        <item x="2399"/>
        <item x="943"/>
        <item x="2906"/>
        <item x="3281"/>
        <item x="3768"/>
        <item x="1593"/>
        <item x="1268"/>
        <item x="3754"/>
        <item x="4057"/>
        <item x="593"/>
        <item x="3391"/>
        <item x="3230"/>
        <item x="9"/>
        <item x="3969"/>
        <item x="3601"/>
        <item x="3660"/>
        <item x="481"/>
        <item x="3418"/>
        <item x="2570"/>
        <item x="576"/>
        <item x="3634"/>
        <item x="3581"/>
        <item x="2808"/>
        <item x="1322"/>
        <item x="1707"/>
        <item x="1963"/>
        <item x="2725"/>
        <item x="2220"/>
        <item x="2454"/>
        <item x="3967"/>
        <item x="2239"/>
        <item x="849"/>
        <item x="3307"/>
        <item x="3342"/>
        <item x="2848"/>
        <item x="2614"/>
        <item x="2846"/>
        <item x="1136"/>
        <item x="1749"/>
        <item x="45"/>
        <item x="1437"/>
        <item x="3955"/>
        <item x="3748"/>
        <item x="3468"/>
        <item x="1297"/>
        <item x="3497"/>
        <item x="1659"/>
        <item x="341"/>
        <item x="3199"/>
        <item x="3525"/>
        <item x="3057"/>
        <item x="2521"/>
        <item x="1717"/>
        <item x="3577"/>
        <item x="3626"/>
        <item x="3834"/>
        <item x="1716"/>
        <item x="1445"/>
        <item x="2881"/>
        <item x="32"/>
        <item x="3703"/>
        <item x="1296"/>
        <item x="1668"/>
        <item x="3725"/>
        <item x="3549"/>
        <item x="3231"/>
        <item x="1453"/>
        <item x="2955"/>
        <item x="2874"/>
        <item x="3049"/>
        <item x="3723"/>
        <item x="2173"/>
        <item x="2717"/>
        <item x="3314"/>
        <item x="3347"/>
        <item x="3170"/>
        <item x="2073"/>
        <item x="2360"/>
        <item x="3414"/>
        <item x="3985"/>
        <item x="2071"/>
        <item x="2188"/>
        <item x="2254"/>
        <item x="3326"/>
        <item x="1173"/>
        <item x="8"/>
        <item x="3972"/>
        <item x="2265"/>
        <item x="3884"/>
        <item x="1728"/>
        <item x="1549"/>
        <item x="2062"/>
        <item x="531"/>
        <item x="321"/>
        <item x="1947"/>
        <item x="537"/>
        <item x="628"/>
        <item x="2772"/>
        <item x="3306"/>
        <item x="4101"/>
        <item x="3507"/>
        <item x="4065"/>
        <item x="1102"/>
        <item x="1409"/>
        <item x="3352"/>
        <item x="3696"/>
        <item x="1078"/>
        <item x="256"/>
        <item x="3546"/>
        <item x="3458"/>
        <item x="950"/>
        <item x="2859"/>
        <item x="677"/>
        <item x="222"/>
        <item x="532"/>
        <item x="2675"/>
        <item x="3603"/>
        <item x="1299"/>
        <item x="1051"/>
        <item x="3346"/>
        <item x="1534"/>
        <item x="1441"/>
        <item x="104"/>
        <item x="2443"/>
        <item x="1439"/>
        <item x="3785"/>
        <item x="3810"/>
        <item x="2573"/>
        <item x="463"/>
        <item x="2430"/>
        <item x="3354"/>
        <item x="974"/>
        <item x="630"/>
        <item x="3693"/>
        <item x="946"/>
        <item x="132"/>
        <item x="3506"/>
        <item x="523"/>
        <item x="2842"/>
        <item x="3914"/>
        <item x="1520"/>
        <item x="3305"/>
        <item x="3973"/>
        <item x="3674"/>
        <item x="1779"/>
        <item x="3770"/>
        <item x="2631"/>
        <item x="3915"/>
        <item x="3388"/>
        <item x="2826"/>
        <item x="2828"/>
        <item x="4097"/>
        <item x="2457"/>
        <item x="2932"/>
        <item x="3351"/>
        <item x="1128"/>
        <item x="3114"/>
        <item x="712"/>
        <item x="2263"/>
        <item x="54"/>
        <item x="893"/>
        <item x="4036"/>
        <item x="3812"/>
        <item x="2958"/>
        <item x="1399"/>
        <item x="2502"/>
        <item x="3316"/>
        <item x="3656"/>
        <item x="2907"/>
        <item x="3763"/>
        <item x="2012"/>
        <item x="3409"/>
        <item x="2176"/>
        <item x="2021"/>
        <item x="1353"/>
        <item x="1634"/>
        <item x="2424"/>
        <item x="554"/>
        <item x="3586"/>
        <item x="3224"/>
        <item x="1196"/>
        <item x="3829"/>
        <item x="676"/>
        <item x="828"/>
        <item x="3712"/>
        <item x="3287"/>
        <item x="2256"/>
        <item x="1757"/>
        <item x="978"/>
        <item x="3607"/>
        <item x="669"/>
        <item x="3483"/>
        <item x="2798"/>
        <item x="632"/>
        <item x="330"/>
        <item x="1148"/>
        <item x="357"/>
        <item x="3980"/>
        <item x="2604"/>
        <item x="13"/>
        <item x="3116"/>
        <item x="1163"/>
        <item x="3866"/>
        <item x="2596"/>
        <item x="1008"/>
        <item x="3340"/>
        <item x="4078"/>
        <item x="2987"/>
        <item x="4079"/>
        <item x="3496"/>
        <item x="3323"/>
        <item x="4109"/>
        <item x="2707"/>
        <item x="3319"/>
        <item x="3348"/>
        <item x="3956"/>
        <item x="158"/>
        <item x="1031"/>
        <item x="1905"/>
        <item x="613"/>
        <item x="2898"/>
        <item x="1795"/>
        <item x="2163"/>
        <item x="2343"/>
        <item x="1210"/>
        <item x="7"/>
        <item x="3539"/>
        <item x="2069"/>
        <item x="1316"/>
        <item x="2150"/>
        <item x="3321"/>
        <item x="3443"/>
        <item x="3530"/>
        <item x="1329"/>
        <item x="3234"/>
        <item x="1343"/>
        <item x="850"/>
        <item x="3094"/>
        <item x="3663"/>
        <item x="1844"/>
        <item x="4061"/>
        <item x="2629"/>
        <item x="1811"/>
        <item x="2758"/>
        <item x="3701"/>
        <item x="1419"/>
        <item x="3382"/>
        <item x="1555"/>
        <item x="543"/>
        <item x="430"/>
        <item x="1397"/>
        <item x="1498"/>
        <item x="3803"/>
        <item x="668"/>
        <item x="189"/>
        <item x="3088"/>
        <item x="2386"/>
        <item x="1874"/>
        <item x="620"/>
        <item x="3469"/>
        <item x="2673"/>
        <item x="1446"/>
        <item x="1873"/>
        <item x="1188"/>
        <item x="3122"/>
        <item x="2866"/>
        <item x="3065"/>
        <item x="3783"/>
        <item x="3448"/>
        <item x="621"/>
        <item x="170"/>
        <item x="2149"/>
        <item x="3936"/>
        <item x="3117"/>
        <item x="3974"/>
        <item x="3000"/>
        <item x="4055"/>
        <item x="538"/>
        <item x="1125"/>
        <item x="1017"/>
        <item x="565"/>
        <item x="1216"/>
        <item x="3452"/>
        <item x="2641"/>
        <item x="1200"/>
        <item x="3355"/>
        <item x="2414"/>
        <item x="3300"/>
        <item x="4086"/>
        <item x="3190"/>
        <item x="990"/>
        <item x="1100"/>
        <item x="3932"/>
        <item x="65"/>
        <item x="2868"/>
        <item x="3473"/>
        <item x="130"/>
        <item x="1342"/>
        <item x="1304"/>
        <item x="3976"/>
        <item x="408"/>
        <item x="3408"/>
        <item x="854"/>
        <item x="3502"/>
        <item x="596"/>
        <item x="3623"/>
        <item x="3781"/>
        <item x="1482"/>
        <item x="1942"/>
        <item x="3738"/>
        <item x="3784"/>
        <item x="1815"/>
        <item x="387"/>
        <item x="3338"/>
        <item x="1972"/>
        <item x="1565"/>
        <item x="3952"/>
        <item x="2787"/>
        <item x="3074"/>
        <item x="2657"/>
        <item x="2656"/>
        <item x="2688"/>
        <item x="3706"/>
        <item x="1536"/>
        <item x="512"/>
        <item x="1670"/>
        <item x="2934"/>
        <item x="1392"/>
        <item x="3835"/>
        <item x="1486"/>
        <item x="1033"/>
        <item x="3101"/>
        <item x="3562"/>
        <item x="1984"/>
        <item x="3702"/>
        <item x="203"/>
        <item x="1309"/>
        <item x="188"/>
        <item x="678"/>
        <item x="1061"/>
        <item x="3673"/>
        <item x="1968"/>
        <item x="2784"/>
        <item x="1134"/>
        <item x="142"/>
        <item x="3381"/>
        <item x="4040"/>
        <item x="337"/>
        <item x="2814"/>
        <item x="1734"/>
        <item x="1287"/>
        <item x="3574"/>
        <item x="1009"/>
        <item x="5"/>
        <item x="644"/>
        <item x="2609"/>
        <item x="3021"/>
        <item x="2174"/>
        <item x="1388"/>
        <item x="1302"/>
        <item x="3605"/>
        <item x="3090"/>
        <item x="205"/>
        <item x="3027"/>
        <item x="2945"/>
        <item x="3285"/>
        <item x="1377"/>
        <item x="1330"/>
        <item x="1673"/>
        <item x="3032"/>
        <item x="1524"/>
        <item x="4098"/>
        <item x="184"/>
        <item x="2009"/>
        <item x="1755"/>
        <item x="3537"/>
        <item x="3823"/>
        <item x="3434"/>
        <item x="11"/>
        <item x="2251"/>
        <item x="2756"/>
        <item x="982"/>
        <item x="3463"/>
        <item x="2983"/>
        <item x="375"/>
        <item x="3585"/>
        <item x="2346"/>
        <item x="844"/>
        <item x="689"/>
        <item x="1039"/>
        <item x="3522"/>
        <item x="1062"/>
        <item x="2185"/>
        <item x="198"/>
        <item x="2567"/>
        <item x="3495"/>
        <item x="611"/>
        <item x="2967"/>
        <item x="1778"/>
        <item x="2747"/>
        <item x="349"/>
        <item x="954"/>
        <item x="1742"/>
        <item x="3251"/>
        <item x="3638"/>
        <item x="3267"/>
        <item x="436"/>
        <item x="2790"/>
        <item x="3593"/>
        <item x="945"/>
        <item x="2374"/>
        <item x="1982"/>
        <item x="121"/>
        <item x="3828"/>
        <item x="2561"/>
        <item x="2404"/>
        <item x="491"/>
        <item x="3651"/>
        <item x="1780"/>
        <item x="3030"/>
        <item x="1047"/>
        <item x="3646"/>
        <item x="860"/>
        <item x="2070"/>
        <item x="3538"/>
        <item x="3928"/>
        <item x="1426"/>
        <item x="3968"/>
        <item x="3252"/>
        <item x="1596"/>
        <item x="885"/>
        <item x="1421"/>
        <item x="1313"/>
        <item x="77"/>
        <item x="1167"/>
        <item x="2018"/>
        <item x="3467"/>
        <item x="579"/>
        <item x="2904"/>
        <item x="1502"/>
        <item x="839"/>
        <item x="2447"/>
        <item x="3322"/>
        <item x="855"/>
        <item x="3294"/>
        <item x="3861"/>
        <item x="1029"/>
        <item x="1307"/>
        <item x="3272"/>
        <item x="988"/>
        <item x="2708"/>
        <item x="2519"/>
        <item x="1340"/>
        <item x="1327"/>
        <item x="2633"/>
        <item x="232"/>
        <item x="3462"/>
        <item x="4053"/>
        <item x="4032"/>
        <item x="987"/>
        <item x="1732"/>
        <item x="1838"/>
        <item x="3258"/>
        <item x="3111"/>
        <item x="3946"/>
        <item x="3874"/>
        <item x="981"/>
        <item x="2345"/>
        <item x="119"/>
        <item x="2547"/>
        <item x="2867"/>
        <item x="1515"/>
        <item x="965"/>
        <item x="3751"/>
        <item x="3620"/>
        <item x="2737"/>
        <item x="4017"/>
        <item x="3745"/>
        <item x="4083"/>
        <item x="1418"/>
        <item x="2991"/>
        <item x="1799"/>
        <item x="962"/>
        <item x="1323"/>
        <item x="2733"/>
        <item x="3454"/>
        <item x="1751"/>
        <item x="2986"/>
        <item x="3679"/>
        <item x="2865"/>
        <item x="127"/>
        <item x="1794"/>
        <item x="3308"/>
        <item x="2951"/>
        <item x="3599"/>
        <item x="3096"/>
        <item x="2713"/>
        <item x="3062"/>
        <item x="587"/>
        <item x="2742"/>
        <item x="3726"/>
        <item x="666"/>
        <item x="573"/>
        <item x="3682"/>
        <item x="1218"/>
        <item x="2187"/>
        <item x="2067"/>
        <item x="1387"/>
        <item x="682"/>
        <item x="2635"/>
        <item x="660"/>
        <item x="1762"/>
        <item x="964"/>
        <item x="751"/>
        <item x="2757"/>
        <item x="2636"/>
        <item x="680"/>
        <item x="4103"/>
        <item x="1396"/>
        <item x="2581"/>
        <item x="3460"/>
        <item x="2339"/>
        <item x="3033"/>
        <item x="2223"/>
        <item x="1864"/>
        <item x="520"/>
        <item x="595"/>
        <item x="320"/>
        <item x="2138"/>
        <item x="2243"/>
        <item x="3216"/>
        <item x="3575"/>
        <item x="2946"/>
        <item x="3632"/>
        <item x="511"/>
        <item x="1866"/>
        <item x="1993"/>
        <item x="1950"/>
        <item x="992"/>
        <item x="1222"/>
        <item x="2446"/>
        <item x="2040"/>
        <item x="2984"/>
        <item x="2719"/>
        <item x="2411"/>
        <item x="3772"/>
        <item x="1915"/>
        <item x="851"/>
        <item x="1182"/>
        <item x="3919"/>
        <item x="3071"/>
        <item x="2624"/>
        <item x="956"/>
        <item x="3020"/>
        <item x="3618"/>
        <item x="2042"/>
        <item x="2008"/>
        <item x="3554"/>
        <item x="3428"/>
        <item x="951"/>
        <item x="1108"/>
        <item x="3901"/>
        <item x="2192"/>
        <item x="3311"/>
        <item x="3086"/>
        <item x="3662"/>
        <item x="3644"/>
        <item x="3789"/>
        <item x="1745"/>
        <item x="701"/>
        <item x="486"/>
        <item x="1310"/>
        <item x="2376"/>
        <item x="2445"/>
        <item x="759"/>
        <item x="2876"/>
        <item x="1715"/>
        <item x="1432"/>
        <item x="942"/>
        <item x="1301"/>
        <item x="1147"/>
        <item x="3935"/>
        <item x="2038"/>
        <item x="2195"/>
        <item x="688"/>
        <item x="651"/>
        <item x="3243"/>
        <item x="3413"/>
        <item x="530"/>
        <item x="1006"/>
        <item x="1967"/>
        <item x="1423"/>
        <item x="556"/>
        <item x="705"/>
        <item x="2249"/>
        <item x="1375"/>
        <item x="710"/>
        <item x="1981"/>
        <item x="1056"/>
        <item x="3121"/>
        <item x="3893"/>
        <item x="1220"/>
        <item x="3301"/>
        <item x="2255"/>
        <item x="3771"/>
        <item x="3876"/>
        <item x="3189"/>
        <item x="639"/>
        <item x="2270"/>
        <item x="1988"/>
        <item x="3339"/>
        <item x="398"/>
        <item x="664"/>
        <item x="1032"/>
        <item x="2247"/>
        <item x="3795"/>
        <item x="324"/>
        <item x="3493"/>
        <item x="2031"/>
        <item x="1796"/>
        <item x="2642"/>
        <item x="2621"/>
        <item x="2264"/>
        <item x="3368"/>
        <item x="1744"/>
        <item x="3369"/>
        <item x="3069"/>
        <item x="761"/>
        <item x="2191"/>
        <item x="1038"/>
        <item x="2622"/>
        <item x="561"/>
        <item x="2077"/>
        <item x="2338"/>
        <item x="145"/>
        <item x="4094"/>
        <item x="2812"/>
        <item x="2971"/>
        <item x="2156"/>
        <item x="842"/>
        <item x="2649"/>
        <item x="4076"/>
        <item x="691"/>
        <item x="3303"/>
        <item x="706"/>
        <item x="4104"/>
        <item x="3359"/>
        <item x="322"/>
        <item x="1320"/>
        <item x="3223"/>
        <item x="4070"/>
        <item x="3633"/>
        <item x="2895"/>
        <item x="853"/>
        <item x="1902"/>
        <item x="2258"/>
        <item x="1007"/>
        <item x="3235"/>
        <item x="1380"/>
        <item x="1907"/>
        <item x="1324"/>
        <item x="2459"/>
        <item x="2610"/>
        <item x="2721"/>
        <item x="1372"/>
        <item x="1816"/>
        <item x="1319"/>
        <item x="2060"/>
        <item x="1538"/>
        <item x="1131"/>
        <item x="1382"/>
        <item x="1584"/>
        <item x="1442"/>
        <item x="1413"/>
        <item x="1455"/>
        <item x="2349"/>
        <item x="1868"/>
        <item x="1288"/>
        <item x="2843"/>
        <item x="124"/>
        <item x="2233"/>
        <item x="1741"/>
        <item x="534"/>
        <item x="1187"/>
        <item x="686"/>
        <item x="369"/>
        <item x="702"/>
        <item x="181"/>
        <item x="1283"/>
        <item x="2121"/>
        <item x="884"/>
        <item x="237"/>
        <item x="487"/>
        <item x="1011"/>
        <item x="699"/>
        <item x="2120"/>
        <item x="2394"/>
        <item x="4067"/>
        <item x="1394"/>
        <item x="1374"/>
        <item x="1000"/>
        <item x="165"/>
        <item x="91"/>
        <item x="969"/>
        <item x="2873"/>
        <item x="3226"/>
        <item x="2177"/>
        <item x="2994"/>
        <item x="528"/>
        <item x="2269"/>
        <item x="703"/>
        <item x="704"/>
        <item x="2856"/>
        <item x="2001"/>
        <item x="1181"/>
        <item x="4100"/>
        <item x="1212"/>
        <item x="2512"/>
        <item x="1331"/>
        <item x="4077"/>
        <item x="944"/>
        <item x="3527"/>
        <item x="1756"/>
        <item x="748"/>
        <item x="713"/>
        <item x="3233"/>
        <item x="2428"/>
        <item x="1527"/>
        <item x="1137"/>
        <item x="909"/>
        <item x="693"/>
        <item x="3655"/>
        <item x="516"/>
        <item x="2452"/>
        <item x="960"/>
        <item x="2990"/>
        <item x="1183"/>
        <item x="1511"/>
        <item x="196"/>
        <item x="1865"/>
        <item x="968"/>
        <item x="1807"/>
        <item x="3050"/>
        <item x="2569"/>
        <item x="3109"/>
        <item x="2182"/>
        <item x="2167"/>
        <item x="2724"/>
        <item x="1175"/>
        <item x="3358"/>
        <item x="940"/>
        <item x="2835"/>
        <item x="1916"/>
        <item x="1303"/>
        <item x="1376"/>
        <item x="1191"/>
        <item x="999"/>
        <item x="4095"/>
        <item x="1508"/>
        <item x="1393"/>
        <item x="2253"/>
        <item x="2999"/>
        <item x="717"/>
        <item x="526"/>
        <item x="473"/>
        <item x="549"/>
        <item x="3239"/>
        <item x="1861"/>
        <item x="1027"/>
        <item x="3880"/>
        <item x="1523"/>
        <item x="2702"/>
        <item x="268"/>
        <item x="3288"/>
        <item x="3256"/>
        <item x="1748"/>
        <item x="278"/>
        <item x="637"/>
        <item x="806"/>
        <item x="2260"/>
        <item x="2594"/>
        <item x="348"/>
        <item x="615"/>
        <item x="1208"/>
        <item x="2455"/>
        <item x="3144"/>
        <item x="3887"/>
        <item x="3284"/>
        <item x="636"/>
        <item x="3870"/>
        <item x="1"/>
        <item x="959"/>
        <item x="3232"/>
        <item x="2240"/>
        <item x="3076"/>
        <item x="4107"/>
        <item x="1336"/>
        <item x="2655"/>
        <item x="2607"/>
        <item x="185"/>
        <item x="3292"/>
        <item x="2190"/>
        <item x="4026"/>
        <item x="3337"/>
        <item x="2551"/>
        <item x="2453"/>
        <item x="3966"/>
        <item x="339"/>
        <item x="1205"/>
        <item x="3219"/>
        <item x="2180"/>
        <item x="2704"/>
        <item x="1680"/>
        <item x="2779"/>
        <item x="2237"/>
        <item x="2643"/>
        <item x="1052"/>
        <item x="325"/>
        <item x="3289"/>
        <item x="2996"/>
        <item x="4000"/>
        <item x="2267"/>
        <item x="2268"/>
        <item x="681"/>
        <item x="1681"/>
        <item x="3616"/>
        <item x="2450"/>
        <item x="1526"/>
        <item x="1002"/>
        <item x="2998"/>
        <item x="3127"/>
        <item x="1688"/>
        <item x="2272"/>
        <item x="1546"/>
        <item x="3025"/>
        <item x="3141"/>
        <item x="1683"/>
        <item x="3138"/>
        <item x="1572"/>
        <item x="3131"/>
        <item x="2703"/>
        <item x="1691"/>
        <item x="1684"/>
        <item x="3132"/>
        <item x="3135"/>
        <item x="2953"/>
        <item x="2323"/>
        <item x="624"/>
        <item x="1693"/>
        <item x="1685"/>
        <item x="2168"/>
        <item x="2324"/>
        <item x="1452"/>
        <item x="1690"/>
        <item x="1695"/>
        <item x="1699"/>
        <item x="1697"/>
        <item x="3143"/>
        <item x="3145"/>
        <item x="2320"/>
        <item x="3133"/>
        <item x="2242"/>
        <item x="3140"/>
        <item x="2701"/>
        <item x="1694"/>
        <item x="1689"/>
        <item x="2700"/>
        <item x="1686"/>
        <item x="3139"/>
        <item x="3130"/>
        <item x="3128"/>
        <item x="1692"/>
        <item x="2325"/>
        <item x="1687"/>
        <item x="2321"/>
        <item x="1696"/>
        <item x="1698"/>
        <item x="3134"/>
        <item x="2322"/>
        <item x="3136"/>
        <item x="3142"/>
        <item x="3129"/>
        <item x="1682"/>
        <item x="3137"/>
        <item x="41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783F1-24A3-AA44-902C-CE84D6F1780D}" name="PivotTable1" cacheId="1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64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D46F0-0FC9-024B-BC95-F489E63D371A}" name="PivotTable7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1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8D0E3-E5E4-674F-BA85-974AEFC55724}" name="PivotTable4" cacheId="1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4C23B-80C2-D947-8D36-B7B1CB7AC360}" name="PivotTable5" cacheId="1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1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DD9A9-F157-B54F-B039-D9A92FE31ADD}" name="PivotTable6" cacheId="1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1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3004-A816-4C44-A1BF-B50F6E6C61BE}">
  <dimension ref="A3:D17"/>
  <sheetViews>
    <sheetView workbookViewId="0">
      <selection activeCell="C11" sqref="C11"/>
    </sheetView>
  </sheetViews>
  <sheetFormatPr baseColWidth="10" defaultRowHeight="15" x14ac:dyDescent="0.2"/>
  <cols>
    <col min="1" max="1" width="17.33203125" bestFit="1" customWidth="1"/>
    <col min="2" max="2" width="24.33203125" style="21" bestFit="1" customWidth="1"/>
    <col min="3" max="3" width="20.6640625" style="21" bestFit="1" customWidth="1"/>
    <col min="4" max="4" width="23.33203125" bestFit="1" customWidth="1"/>
  </cols>
  <sheetData>
    <row r="3" spans="1:4" x14ac:dyDescent="0.2">
      <c r="A3" s="12" t="s">
        <v>8361</v>
      </c>
      <c r="B3" s="21" t="s">
        <v>8403</v>
      </c>
      <c r="C3" s="21" t="s">
        <v>8404</v>
      </c>
      <c r="D3" t="s">
        <v>8405</v>
      </c>
    </row>
    <row r="4" spans="1:4" x14ac:dyDescent="0.2">
      <c r="A4" s="13" t="s">
        <v>8392</v>
      </c>
      <c r="B4" s="21">
        <v>0.75806451612903225</v>
      </c>
      <c r="C4" s="21">
        <v>0.24193548387096775</v>
      </c>
      <c r="D4" s="10">
        <v>0</v>
      </c>
    </row>
    <row r="5" spans="1:4" x14ac:dyDescent="0.2">
      <c r="A5" s="13" t="s">
        <v>8393</v>
      </c>
      <c r="B5" s="21">
        <v>0.72659176029962547</v>
      </c>
      <c r="C5" s="21">
        <v>0.27340823970037453</v>
      </c>
      <c r="D5" s="10">
        <v>0</v>
      </c>
    </row>
    <row r="6" spans="1:4" x14ac:dyDescent="0.2">
      <c r="A6" s="13" t="s">
        <v>8394</v>
      </c>
      <c r="B6" s="21">
        <v>0.55029585798816572</v>
      </c>
      <c r="C6" s="21">
        <v>0.44970414201183434</v>
      </c>
      <c r="D6" s="10">
        <v>0</v>
      </c>
    </row>
    <row r="7" spans="1:4" x14ac:dyDescent="0.2">
      <c r="A7" s="13" t="s">
        <v>8395</v>
      </c>
      <c r="B7" s="21">
        <v>0.54166666666666663</v>
      </c>
      <c r="C7" s="21">
        <v>0.45833333333333331</v>
      </c>
      <c r="D7" s="10">
        <v>0</v>
      </c>
    </row>
    <row r="8" spans="1:4" x14ac:dyDescent="0.2">
      <c r="A8" s="13" t="s">
        <v>8396</v>
      </c>
      <c r="B8" s="21">
        <v>0.5</v>
      </c>
      <c r="C8" s="21">
        <v>0.5</v>
      </c>
      <c r="D8" s="10">
        <v>0</v>
      </c>
    </row>
    <row r="9" spans="1:4" x14ac:dyDescent="0.2">
      <c r="A9" s="13" t="s">
        <v>8397</v>
      </c>
      <c r="B9" s="21">
        <v>0.45</v>
      </c>
      <c r="C9" s="21">
        <v>0.55000000000000004</v>
      </c>
      <c r="D9" s="10">
        <v>0</v>
      </c>
    </row>
    <row r="10" spans="1:4" x14ac:dyDescent="0.2">
      <c r="A10" s="13" t="s">
        <v>8406</v>
      </c>
      <c r="B10" s="21">
        <v>0.2</v>
      </c>
      <c r="C10" s="21">
        <v>0.8</v>
      </c>
      <c r="D10" s="10">
        <v>0</v>
      </c>
    </row>
    <row r="11" spans="1:4" x14ac:dyDescent="0.2">
      <c r="A11" s="13" t="s">
        <v>8398</v>
      </c>
      <c r="B11" s="21">
        <v>0.27272727272727271</v>
      </c>
      <c r="C11" s="21">
        <v>0.72727272727272729</v>
      </c>
      <c r="D11" s="10">
        <v>0</v>
      </c>
    </row>
    <row r="12" spans="1:4" x14ac:dyDescent="0.2">
      <c r="A12" s="13" t="s">
        <v>8399</v>
      </c>
      <c r="B12" s="21">
        <v>0.66666666666666663</v>
      </c>
      <c r="C12" s="21">
        <v>0.33333333333333331</v>
      </c>
      <c r="D12" s="10">
        <v>0</v>
      </c>
    </row>
    <row r="13" spans="1:4" x14ac:dyDescent="0.2">
      <c r="A13" s="13" t="s">
        <v>8400</v>
      </c>
      <c r="B13" s="21">
        <v>0.66666666666666663</v>
      </c>
      <c r="C13" s="21">
        <v>0.33333333333333331</v>
      </c>
      <c r="D13" s="10">
        <v>0</v>
      </c>
    </row>
    <row r="14" spans="1:4" x14ac:dyDescent="0.2">
      <c r="A14" s="13" t="s">
        <v>8401</v>
      </c>
      <c r="B14" s="21">
        <v>0</v>
      </c>
      <c r="C14" s="21">
        <v>1</v>
      </c>
      <c r="D14" s="10">
        <v>0</v>
      </c>
    </row>
    <row r="15" spans="1:4" x14ac:dyDescent="0.2">
      <c r="A15" s="13" t="s">
        <v>8402</v>
      </c>
      <c r="B15" s="21">
        <v>0.125</v>
      </c>
      <c r="C15" s="21">
        <v>0.875</v>
      </c>
      <c r="D15" s="10">
        <v>0</v>
      </c>
    </row>
    <row r="16" spans="1:4" x14ac:dyDescent="0.2">
      <c r="A16" s="13" t="s">
        <v>8360</v>
      </c>
      <c r="B16" s="21">
        <v>5.4576794071440968</v>
      </c>
      <c r="C16" s="21">
        <v>6.5423205928559032</v>
      </c>
      <c r="D16" s="10">
        <v>0</v>
      </c>
    </row>
    <row r="17" spans="2:3" x14ac:dyDescent="0.2">
      <c r="B17"/>
      <c r="C1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67D0-E7D1-9340-B12B-5ADD68951BC0}">
  <dimension ref="A1:H13"/>
  <sheetViews>
    <sheetView tabSelected="1" workbookViewId="0">
      <selection sqref="A1:A1048576"/>
    </sheetView>
  </sheetViews>
  <sheetFormatPr baseColWidth="10" defaultRowHeight="15" x14ac:dyDescent="0.2"/>
  <cols>
    <col min="1" max="1" width="19" style="9" customWidth="1"/>
    <col min="2" max="2" width="18.6640625" customWidth="1"/>
    <col min="3" max="3" width="19.6640625" customWidth="1"/>
    <col min="4" max="4" width="21" customWidth="1"/>
    <col min="5" max="5" width="17.83203125" customWidth="1"/>
    <col min="6" max="6" width="18.33203125" style="20" customWidth="1"/>
    <col min="7" max="7" width="25" style="20" customWidth="1"/>
    <col min="8" max="8" width="21.33203125" style="20" customWidth="1"/>
  </cols>
  <sheetData>
    <row r="1" spans="1:8" s="16" customFormat="1" x14ac:dyDescent="0.2">
      <c r="A1" s="18" t="s">
        <v>8384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">
      <c r="A2" s="9" t="s">
        <v>8392</v>
      </c>
      <c r="B2">
        <f>COUNTIFS(Kickstarter_Challenge!D:D, "&lt;1000",Kickstarter_Challenge!F:F, "Successful", Kickstarter_Challenge!R:R, "Plays")</f>
        <v>141</v>
      </c>
      <c r="C2">
        <f>COUNTIFS(Kickstarter_Challenge!D:D, "&lt;1000",Kickstarter_Challenge!F:F, "Failed", Kickstarter_Challenge!R:R, "Plays")</f>
        <v>45</v>
      </c>
      <c r="D2">
        <f>COUNTIFS(Kickstarter_Challenge!D:D, "&lt;1000",Kickstarter_Challenge!F:F, "Canceled", Kickstarter_Challenge!R:R, 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2">
      <c r="A3" s="9" t="s">
        <v>8393</v>
      </c>
      <c r="B3">
        <f>COUNTIFS(Kickstarter_Challenge!D:D, "&gt;=1000",Kickstarter_Challenge!D:D, "&lt;=4999", Kickstarter_Challenge!F:F, "Successful", Kickstarter_Challenge!R:R, "Plays")</f>
        <v>388</v>
      </c>
      <c r="C3">
        <f>COUNTIFS(Kickstarter_Challenge!D:D, "&gt;=1000",Kickstarter_Challenge!D:D, "&lt;=4999", Kickstarter_Challenge!F:F, "Failed", Kickstarter_Challenge!R:R, "Plays")</f>
        <v>146</v>
      </c>
      <c r="D3">
        <f>COUNTIFS(Kickstarter_Challenge!D:D, "&gt;=1000",Kickstarter_Challenge!D:D, "&lt;=4999", Kickstarter_Challenge!F:F, "Canceled", Kickstarter_Challenge!R:R, 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2">
      <c r="A4" s="9" t="s">
        <v>8394</v>
      </c>
      <c r="B4">
        <f>COUNTIFS(Kickstarter_Challenge!D:D, "&gt;=5000",Kickstarter_Challenge!D:D, "&lt;=9999", Kickstarter_Challenge!F:F, "Successful", Kickstarter_Challenge!R:R, "Plays")</f>
        <v>93</v>
      </c>
      <c r="C4">
        <f>COUNTIFS(Kickstarter_Challenge!D:D, "&gt;=5000",Kickstarter_Challenge!D:D, "&lt;=9999", Kickstarter_Challenge!F:F, "Failed", Kickstarter_Challenge!R:R, "Plays")</f>
        <v>76</v>
      </c>
      <c r="D4">
        <f>COUNTIFS(Kickstarter_Challenge!D:D, "&gt;=5000",Kickstarter_Challenge!D:D, "&lt;=9999", Kickstarter_Challenge!F:F, "Canceled", Kickstarter_Challenge!R:R,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s="9" t="s">
        <v>8395</v>
      </c>
      <c r="B5">
        <f>COUNTIFS(Kickstarter_Challenge!D:D, "&gt;=10000",Kickstarter_Challenge!D:D, "&lt;=14999", Kickstarter_Challenge!F:F, "Successful", Kickstarter_Challenge!R:R, "Plays")</f>
        <v>39</v>
      </c>
      <c r="C5">
        <f>COUNTIFS(Kickstarter_Challenge!D:D, "&gt;=10000",Kickstarter_Challenge!D:D, "&lt;=14999", Kickstarter_Challenge!F:F, "Failed", Kickstarter_Challenge!R:R, "Plays")</f>
        <v>33</v>
      </c>
      <c r="D5">
        <f>COUNTIFS(Kickstarter_Challenge!D:D, "&gt;=10000",Kickstarter_Challenge!D:D, "&lt;=14999", Kickstarter_Challenge!F:F, "Canceled", Kickstarter_Challenge!R:R,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s="9" t="s">
        <v>8396</v>
      </c>
      <c r="B6">
        <f>COUNTIFS(Kickstarter_Challenge!D:D, "&gt;=15000",Kickstarter_Challenge!D:D, "&lt;=19999", Kickstarter_Challenge!F:F, "Successful", Kickstarter_Challenge!R:R, "Plays")</f>
        <v>12</v>
      </c>
      <c r="C6">
        <f>COUNTIFS(Kickstarter_Challenge!D:D, "&gt;=15000",Kickstarter_Challenge!D:D, "&lt;=19999", Kickstarter_Challenge!F:F, "Failed", Kickstarter_Challenge!R:R, "Plays")</f>
        <v>12</v>
      </c>
      <c r="D6">
        <f>COUNTIFS(Kickstarter_Challenge!D:D, "&gt;=15000",Kickstarter_Challenge!D:D, "&lt;=19999", Kickstarter_Challenge!F:F, "Canceled", Kickstarter_Challenge!R:R, "Plays")</f>
        <v>0</v>
      </c>
      <c r="E6">
        <f>SUM(B6:D6)</f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s="9" t="s">
        <v>8397</v>
      </c>
      <c r="B7">
        <f>COUNTIFS(Kickstarter_Challenge!D:D, "&gt;=20000",Kickstarter_Challenge!D:D, "&lt;=24999", Kickstarter_Challenge!F:F, "Successful", Kickstarter_Challenge!R:R, "Plays")</f>
        <v>9</v>
      </c>
      <c r="C7">
        <f>COUNTIFS(Kickstarter_Challenge!D:D, "&gt;=20000",Kickstarter_Challenge!D:D, "&lt;=24999", Kickstarter_Challenge!F:F, "Failed", Kickstarter_Challenge!R:R, "Plays")</f>
        <v>11</v>
      </c>
      <c r="D7">
        <f>COUNTIFS(Kickstarter_Challenge!D:D, "&gt;=20000",Kickstarter_Challenge!D:D, "&lt;=24999", Kickstarter_Challenge!F:F, "Canceled", Kickstarter_Challenge!R:R,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s="9" t="s">
        <v>8406</v>
      </c>
      <c r="B8">
        <f>COUNTIFS(Kickstarter_Challenge!D:D, "&gt;=25000",Kickstarter_Challenge!D:D, "&lt;=29999", Kickstarter_Challenge!F:F, "Successful", Kickstarter_Challenge!R:R, "Plays")</f>
        <v>1</v>
      </c>
      <c r="C8">
        <f>COUNTIFS(Kickstarter_Challenge!D:D, "&gt;=25000",Kickstarter_Challenge!D:D, "&lt;=29999", Kickstarter_Challenge!F:F, "Failed", Kickstarter_Challenge!R:R, "Plays")</f>
        <v>4</v>
      </c>
      <c r="D8">
        <f>COUNTIFS(Kickstarter_Challenge!D:D, "&gt;=25000",Kickstarter_Challenge!D:D, "&lt;=29999", Kickstarter_Challenge!F:F, "Canceled", Kickstarter_Challenge!R:R, "Plays")</f>
        <v>0</v>
      </c>
      <c r="E8">
        <f>SUM(B8:D8)</f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s="9" t="s">
        <v>8398</v>
      </c>
      <c r="B9">
        <f>COUNTIFS(Kickstarter_Challenge!D:D, "&gt;=30000",Kickstarter_Challenge!D:D, "&lt;=34999", Kickstarter_Challenge!F:F, "Successful", Kickstarter_Challenge!R:R, "Plays")</f>
        <v>3</v>
      </c>
      <c r="C9">
        <f>COUNTIFS(Kickstarter_Challenge!D:D, "&gt;=30000",Kickstarter_Challenge!D:D, "&lt;=34999", Kickstarter_Challenge!F:F, "Failed", Kickstarter_Challenge!R:R, "Plays")</f>
        <v>8</v>
      </c>
      <c r="D9">
        <f>COUNTIFS(Kickstarter_Challenge!D:D, "&gt;=30000",Kickstarter_Challenge!D:D, "&lt;=34999", Kickstarter_Challenge!F:F, "Canceled", Kickstarter_Challenge!R:R,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s="9" t="s">
        <v>8399</v>
      </c>
      <c r="B10">
        <f>COUNTIFS(Kickstarter_Challenge!D:D, "&gt;=35000",Kickstarter_Challenge!D:D, "&lt;=39999", Kickstarter_Challenge!F:F, "Successful", Kickstarter_Challenge!R:R, "Plays")</f>
        <v>4</v>
      </c>
      <c r="C10">
        <f>COUNTIFS(Kickstarter_Challenge!D:D, "&gt;=35000",Kickstarter_Challenge!D:D, "&lt;=39999", Kickstarter_Challenge!F:F, "Failed", Kickstarter_Challenge!R:R, "Plays")</f>
        <v>2</v>
      </c>
      <c r="D10">
        <f>COUNTIFS(Kickstarter_Challenge!D:D, "&gt;=35000",Kickstarter_Challenge!D:D, "&lt;=39999", Kickstarter_Challenge!F:F, "Canceled", Kickstarter_Challenge!R:R,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s="9" t="s">
        <v>8400</v>
      </c>
      <c r="B11">
        <f>COUNTIFS(Kickstarter_Challenge!D:D, "&gt;=40000",Kickstarter_Challenge!D:D, "&lt;=44999", Kickstarter_Challenge!F:F, "Successful", Kickstarter_Challenge!R:R, "Plays")</f>
        <v>2</v>
      </c>
      <c r="C11">
        <f>COUNTIFS(Kickstarter_Challenge!D:D, "&gt;=40000",Kickstarter_Challenge!D:D, "&lt;=44999", Kickstarter_Challenge!F:F, "Failed", Kickstarter_Challenge!R:R, "Plays")</f>
        <v>1</v>
      </c>
      <c r="D11">
        <f>COUNTIFS(Kickstarter_Challenge!D:D, "&gt;=40000",Kickstarter_Challenge!D:D, "&lt;=44999", Kickstarter_Challenge!F:F, "Canceled", Kickstarter_Challenge!R:R,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s="9" t="s">
        <v>8401</v>
      </c>
      <c r="B12">
        <f>COUNTIFS(Kickstarter_Challenge!D:D, "&gt;=45000",Kickstarter_Challenge!D:D, "&lt;=49999", Kickstarter_Challenge!F:F, "Successful", Kickstarter_Challenge!R:R, "Plays")</f>
        <v>0</v>
      </c>
      <c r="C12">
        <f>COUNTIFS(Kickstarter_Challenge!D:D, "&gt;=45000",Kickstarter_Challenge!D:D, "&lt;=49999", Kickstarter_Challenge!F:F, "Failed", Kickstarter_Challenge!R:R, "Plays")</f>
        <v>1</v>
      </c>
      <c r="D12">
        <f>COUNTIFS(Kickstarter_Challenge!D:D, "&gt;=45000",Kickstarter_Challenge!D:D, "&lt;=49999", Kickstarter_Challenge!F:F, "Canceled", Kickstarter_Challenge!R:R,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s="9" t="s">
        <v>8402</v>
      </c>
      <c r="B13">
        <f>COUNTIFS(Kickstarter_Challenge!D:D, "&gt;=50000", Kickstarter_Challenge!F:F, "Successful", Kickstarter_Challenge!R:R, "Plays")</f>
        <v>2</v>
      </c>
      <c r="C13">
        <f>COUNTIFS(Kickstarter_Challenge!D:D, "&gt;=50000", Kickstarter_Challenge!F:F, "Failed", Kickstarter_Challenge!R:R, "Plays")</f>
        <v>14</v>
      </c>
      <c r="D13">
        <f>COUNTIFS(Kickstarter_Challenge!D:D, "&gt;=50000", Kickstarter_Challenge!F:F, "Canceled", Kickstarter_Challenge!R:R,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56FF-F957-7647-AABF-9F55E6633FCE}">
  <dimension ref="A1:E18"/>
  <sheetViews>
    <sheetView workbookViewId="0">
      <selection activeCell="J23" sqref="J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8376</v>
      </c>
      <c r="B1" t="s">
        <v>8362</v>
      </c>
    </row>
    <row r="2" spans="1:5" x14ac:dyDescent="0.2">
      <c r="A2" s="12" t="s">
        <v>8356</v>
      </c>
      <c r="B2" t="s">
        <v>8313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8361</v>
      </c>
      <c r="B5" t="s">
        <v>8216</v>
      </c>
      <c r="C5" t="s">
        <v>8218</v>
      </c>
      <c r="D5" t="s">
        <v>8217</v>
      </c>
      <c r="E5" t="s">
        <v>8360</v>
      </c>
    </row>
    <row r="6" spans="1:5" x14ac:dyDescent="0.2">
      <c r="A6" s="13" t="s">
        <v>8370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3" t="s">
        <v>8371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3" t="s">
        <v>8372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3" t="s">
        <v>8373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3" t="s">
        <v>8364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3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3" t="s">
        <v>8365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3" t="s">
        <v>8366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3" t="s">
        <v>8367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3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3" t="s">
        <v>8369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3" t="s">
        <v>8375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3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Normal="100" workbookViewId="0">
      <selection activeCell="M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16.33203125" customWidth="1"/>
    <col min="17" max="17" width="41.1640625" customWidth="1"/>
    <col min="18" max="18" width="17" customWidth="1"/>
    <col min="19" max="19" width="20.6640625" style="15" customWidth="1"/>
    <col min="20" max="20" width="27.83203125" style="15" customWidth="1"/>
  </cols>
  <sheetData>
    <row r="1" spans="1:21" ht="16" x14ac:dyDescent="0.2">
      <c r="A1" s="1" t="s">
        <v>0</v>
      </c>
      <c r="B1" s="2" t="s">
        <v>1</v>
      </c>
      <c r="C1" s="2" t="s">
        <v>4109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7" t="s">
        <v>8304</v>
      </c>
      <c r="P1" s="1" t="s">
        <v>8305</v>
      </c>
      <c r="Q1" s="11" t="s">
        <v>8356</v>
      </c>
      <c r="R1" s="1" t="s">
        <v>8357</v>
      </c>
      <c r="S1" s="14" t="s">
        <v>8363</v>
      </c>
      <c r="T1" s="14" t="s">
        <v>8377</v>
      </c>
      <c r="U1" s="16" t="s">
        <v>8376</v>
      </c>
    </row>
    <row r="2" spans="1:21" ht="48" x14ac:dyDescent="0.2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8">
        <f t="shared" ref="O2:O65" si="0">ROUND(E2/D2*100,0)</f>
        <v>137</v>
      </c>
      <c r="P2">
        <f t="shared" ref="P2:P65" si="1">IFERROR(ROUND(E2/L2,2),0)</f>
        <v>63.92</v>
      </c>
      <c r="Q2" s="9" t="s">
        <v>8306</v>
      </c>
      <c r="R2" t="s">
        <v>8307</v>
      </c>
      <c r="S2" s="15">
        <f t="shared" ref="S2:S65" si="2">(((J2/60)/60/24)+DATE(1970,1,1))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8">
        <f t="shared" si="0"/>
        <v>143</v>
      </c>
      <c r="P3">
        <f t="shared" si="1"/>
        <v>185.48</v>
      </c>
      <c r="Q3" s="9" t="s">
        <v>8306</v>
      </c>
      <c r="R3" t="s">
        <v>8307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8">
        <f t="shared" si="0"/>
        <v>105</v>
      </c>
      <c r="P4">
        <f t="shared" si="1"/>
        <v>15</v>
      </c>
      <c r="Q4" s="9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8">
        <f t="shared" si="0"/>
        <v>104</v>
      </c>
      <c r="P5">
        <f t="shared" si="1"/>
        <v>69.27</v>
      </c>
      <c r="Q5" s="9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8">
        <f t="shared" si="0"/>
        <v>123</v>
      </c>
      <c r="P6">
        <f t="shared" si="1"/>
        <v>190.55</v>
      </c>
      <c r="Q6" s="9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8">
        <f t="shared" si="0"/>
        <v>110</v>
      </c>
      <c r="P7">
        <f t="shared" si="1"/>
        <v>93.4</v>
      </c>
      <c r="Q7" s="9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8">
        <f t="shared" si="0"/>
        <v>106</v>
      </c>
      <c r="P8">
        <f t="shared" si="1"/>
        <v>146.88</v>
      </c>
      <c r="Q8" s="9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8">
        <f t="shared" si="0"/>
        <v>101</v>
      </c>
      <c r="P9">
        <f t="shared" si="1"/>
        <v>159.82</v>
      </c>
      <c r="Q9" s="9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8">
        <f t="shared" si="0"/>
        <v>100</v>
      </c>
      <c r="P10">
        <f t="shared" si="1"/>
        <v>291.79000000000002</v>
      </c>
      <c r="Q10" s="9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8">
        <f t="shared" si="0"/>
        <v>126</v>
      </c>
      <c r="P11">
        <f t="shared" si="1"/>
        <v>31.5</v>
      </c>
      <c r="Q11" s="9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8">
        <f t="shared" si="0"/>
        <v>101</v>
      </c>
      <c r="P12">
        <f t="shared" si="1"/>
        <v>158.68</v>
      </c>
      <c r="Q12" s="9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8">
        <f t="shared" si="0"/>
        <v>121</v>
      </c>
      <c r="P13">
        <f t="shared" si="1"/>
        <v>80.33</v>
      </c>
      <c r="Q13" s="9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8">
        <f t="shared" si="0"/>
        <v>165</v>
      </c>
      <c r="P14">
        <f t="shared" si="1"/>
        <v>59.96</v>
      </c>
      <c r="Q14" s="9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8">
        <f t="shared" si="0"/>
        <v>160</v>
      </c>
      <c r="P15">
        <f t="shared" si="1"/>
        <v>109.78</v>
      </c>
      <c r="Q15" s="9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8">
        <f t="shared" si="0"/>
        <v>101</v>
      </c>
      <c r="P16">
        <f t="shared" si="1"/>
        <v>147.71</v>
      </c>
      <c r="Q16" s="9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8">
        <f t="shared" si="0"/>
        <v>107</v>
      </c>
      <c r="P17">
        <f t="shared" si="1"/>
        <v>21.76</v>
      </c>
      <c r="Q17" s="9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8">
        <f t="shared" si="0"/>
        <v>100</v>
      </c>
      <c r="P18">
        <f t="shared" si="1"/>
        <v>171.84</v>
      </c>
      <c r="Q18" s="9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8">
        <f t="shared" si="0"/>
        <v>101</v>
      </c>
      <c r="P19">
        <f t="shared" si="1"/>
        <v>41.94</v>
      </c>
      <c r="Q19" s="9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8">
        <f t="shared" si="0"/>
        <v>106</v>
      </c>
      <c r="P20">
        <f t="shared" si="1"/>
        <v>93.26</v>
      </c>
      <c r="Q20" s="9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8">
        <f t="shared" si="0"/>
        <v>145</v>
      </c>
      <c r="P21">
        <f t="shared" si="1"/>
        <v>56.14</v>
      </c>
      <c r="Q21" s="9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8">
        <f t="shared" si="0"/>
        <v>100</v>
      </c>
      <c r="P22">
        <f t="shared" si="1"/>
        <v>80.16</v>
      </c>
      <c r="Q22" s="9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8">
        <f t="shared" si="0"/>
        <v>109</v>
      </c>
      <c r="P23">
        <f t="shared" si="1"/>
        <v>199.9</v>
      </c>
      <c r="Q23" s="9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8">
        <f t="shared" si="0"/>
        <v>117</v>
      </c>
      <c r="P24">
        <f t="shared" si="1"/>
        <v>51.25</v>
      </c>
      <c r="Q24" s="9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8">
        <f t="shared" si="0"/>
        <v>119</v>
      </c>
      <c r="P25">
        <f t="shared" si="1"/>
        <v>103.04</v>
      </c>
      <c r="Q25" s="9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8">
        <f t="shared" si="0"/>
        <v>109</v>
      </c>
      <c r="P26">
        <f t="shared" si="1"/>
        <v>66.349999999999994</v>
      </c>
      <c r="Q26" s="9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8">
        <f t="shared" si="0"/>
        <v>133</v>
      </c>
      <c r="P27">
        <f t="shared" si="1"/>
        <v>57.14</v>
      </c>
      <c r="Q27" s="9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8">
        <f t="shared" si="0"/>
        <v>155</v>
      </c>
      <c r="P28">
        <f t="shared" si="1"/>
        <v>102.11</v>
      </c>
      <c r="Q28" s="9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8">
        <f t="shared" si="0"/>
        <v>112</v>
      </c>
      <c r="P29">
        <f t="shared" si="1"/>
        <v>148.97</v>
      </c>
      <c r="Q29" s="9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8">
        <f t="shared" si="0"/>
        <v>100</v>
      </c>
      <c r="P30">
        <f t="shared" si="1"/>
        <v>169.61</v>
      </c>
      <c r="Q30" s="9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8">
        <f t="shared" si="0"/>
        <v>123</v>
      </c>
      <c r="P31">
        <f t="shared" si="1"/>
        <v>31.62</v>
      </c>
      <c r="Q31" s="9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8">
        <f t="shared" si="0"/>
        <v>101</v>
      </c>
      <c r="P32">
        <f t="shared" si="1"/>
        <v>76.45</v>
      </c>
      <c r="Q32" s="9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8">
        <f t="shared" si="0"/>
        <v>100</v>
      </c>
      <c r="P33">
        <f t="shared" si="1"/>
        <v>13</v>
      </c>
      <c r="Q33" s="9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8">
        <f t="shared" si="0"/>
        <v>100</v>
      </c>
      <c r="P34">
        <f t="shared" si="1"/>
        <v>320.45</v>
      </c>
      <c r="Q34" s="9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8">
        <f t="shared" si="0"/>
        <v>102</v>
      </c>
      <c r="P35">
        <f t="shared" si="1"/>
        <v>83.75</v>
      </c>
      <c r="Q35" s="9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8">
        <f t="shared" si="0"/>
        <v>130</v>
      </c>
      <c r="P36">
        <f t="shared" si="1"/>
        <v>49.88</v>
      </c>
      <c r="Q36" s="9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8">
        <f t="shared" si="0"/>
        <v>167</v>
      </c>
      <c r="P37">
        <f t="shared" si="1"/>
        <v>59.46</v>
      </c>
      <c r="Q37" s="9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8">
        <f t="shared" si="0"/>
        <v>142</v>
      </c>
      <c r="P38">
        <f t="shared" si="1"/>
        <v>193.84</v>
      </c>
      <c r="Q38" s="9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8">
        <f t="shared" si="0"/>
        <v>183</v>
      </c>
      <c r="P39">
        <f t="shared" si="1"/>
        <v>159.51</v>
      </c>
      <c r="Q39" s="9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8">
        <f t="shared" si="0"/>
        <v>110</v>
      </c>
      <c r="P40">
        <f t="shared" si="1"/>
        <v>41.68</v>
      </c>
      <c r="Q40" s="9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8">
        <f t="shared" si="0"/>
        <v>131</v>
      </c>
      <c r="P41">
        <f t="shared" si="1"/>
        <v>150.9</v>
      </c>
      <c r="Q41" s="9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8">
        <f t="shared" si="0"/>
        <v>101</v>
      </c>
      <c r="P42">
        <f t="shared" si="1"/>
        <v>126.69</v>
      </c>
      <c r="Q42" s="9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8">
        <f t="shared" si="0"/>
        <v>100</v>
      </c>
      <c r="P43">
        <f t="shared" si="1"/>
        <v>105.26</v>
      </c>
      <c r="Q43" s="9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8">
        <f t="shared" si="0"/>
        <v>142</v>
      </c>
      <c r="P44">
        <f t="shared" si="1"/>
        <v>117.51</v>
      </c>
      <c r="Q44" s="9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8">
        <f t="shared" si="0"/>
        <v>309</v>
      </c>
      <c r="P45">
        <f t="shared" si="1"/>
        <v>117.36</v>
      </c>
      <c r="Q45" s="9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8">
        <f t="shared" si="0"/>
        <v>100</v>
      </c>
      <c r="P46">
        <f t="shared" si="1"/>
        <v>133.33000000000001</v>
      </c>
      <c r="Q46" s="9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8">
        <f t="shared" si="0"/>
        <v>120</v>
      </c>
      <c r="P47">
        <f t="shared" si="1"/>
        <v>98.36</v>
      </c>
      <c r="Q47" s="9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8">
        <f t="shared" si="0"/>
        <v>104</v>
      </c>
      <c r="P48">
        <f t="shared" si="1"/>
        <v>194.44</v>
      </c>
      <c r="Q48" s="9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8">
        <f t="shared" si="0"/>
        <v>108</v>
      </c>
      <c r="P49">
        <f t="shared" si="1"/>
        <v>76.87</v>
      </c>
      <c r="Q49" s="9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47</v>
      </c>
      <c r="B50" s="3" t="s">
        <v>49</v>
      </c>
      <c r="C50" s="3" t="s">
        <v>4157</v>
      </c>
      <c r="D50" s="6">
        <v>5000</v>
      </c>
      <c r="E50" s="8">
        <v>5380.55</v>
      </c>
      <c r="F50" t="s">
        <v>8216</v>
      </c>
      <c r="G50" t="s">
        <v>8221</v>
      </c>
      <c r="H50" t="s">
        <v>8243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8261</v>
      </c>
      <c r="O50" s="8">
        <f t="shared" si="0"/>
        <v>108</v>
      </c>
      <c r="P50">
        <f t="shared" si="1"/>
        <v>76.87</v>
      </c>
      <c r="Q50" s="9" t="s">
        <v>8306</v>
      </c>
      <c r="R50" t="s">
        <v>8307</v>
      </c>
      <c r="S50" s="15">
        <f t="shared" si="2"/>
        <v>41932.819525462961</v>
      </c>
      <c r="T50" s="15">
        <f t="shared" si="3"/>
        <v>41992.861192129625</v>
      </c>
      <c r="U50">
        <f t="shared" si="4"/>
        <v>2014</v>
      </c>
    </row>
    <row r="51" spans="1:21" ht="16" x14ac:dyDescent="0.2">
      <c r="A51">
        <v>49</v>
      </c>
      <c r="B51" s="3" t="s">
        <v>50</v>
      </c>
      <c r="C51" s="3" t="s">
        <v>4158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8">
        <f t="shared" si="0"/>
        <v>100</v>
      </c>
      <c r="P51">
        <f t="shared" si="1"/>
        <v>137.93</v>
      </c>
      <c r="Q51" s="9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51</v>
      </c>
      <c r="C52" s="3" t="s">
        <v>4159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8">
        <f t="shared" si="0"/>
        <v>100</v>
      </c>
      <c r="P52">
        <f t="shared" si="1"/>
        <v>27.27</v>
      </c>
      <c r="Q52" s="9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52</v>
      </c>
      <c r="C53" s="3" t="s">
        <v>4160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8">
        <f t="shared" si="0"/>
        <v>128</v>
      </c>
      <c r="P53">
        <f t="shared" si="1"/>
        <v>118.34</v>
      </c>
      <c r="Q53" s="9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53</v>
      </c>
      <c r="C54" s="3" t="s">
        <v>4161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8">
        <f t="shared" si="0"/>
        <v>116</v>
      </c>
      <c r="P54">
        <f t="shared" si="1"/>
        <v>223.48</v>
      </c>
      <c r="Q54" s="9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54</v>
      </c>
      <c r="C55" s="3" t="s">
        <v>4162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8">
        <f t="shared" si="0"/>
        <v>110</v>
      </c>
      <c r="P55">
        <f t="shared" si="1"/>
        <v>28.11</v>
      </c>
      <c r="Q55" s="9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55</v>
      </c>
      <c r="C56" s="3" t="s">
        <v>4163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8">
        <f t="shared" si="0"/>
        <v>101</v>
      </c>
      <c r="P56">
        <f t="shared" si="1"/>
        <v>194.23</v>
      </c>
      <c r="Q56" s="9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56</v>
      </c>
      <c r="C57" s="3" t="s">
        <v>4164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8">
        <f t="shared" si="0"/>
        <v>129</v>
      </c>
      <c r="P57">
        <f t="shared" si="1"/>
        <v>128.94999999999999</v>
      </c>
      <c r="Q57" s="9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57</v>
      </c>
      <c r="C58" s="3" t="s">
        <v>4165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8">
        <f t="shared" si="0"/>
        <v>107</v>
      </c>
      <c r="P58">
        <f t="shared" si="1"/>
        <v>49.32</v>
      </c>
      <c r="Q58" s="9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58</v>
      </c>
      <c r="C59" s="3" t="s">
        <v>4166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8">
        <f t="shared" si="0"/>
        <v>102</v>
      </c>
      <c r="P59">
        <f t="shared" si="1"/>
        <v>221.52</v>
      </c>
      <c r="Q59" s="9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59</v>
      </c>
      <c r="C60" s="3" t="s">
        <v>4167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8">
        <f t="shared" si="0"/>
        <v>103</v>
      </c>
      <c r="P60">
        <f t="shared" si="1"/>
        <v>137.21</v>
      </c>
      <c r="Q60" s="9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60</v>
      </c>
      <c r="C61" s="3" t="s">
        <v>4168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8">
        <f t="shared" si="0"/>
        <v>100</v>
      </c>
      <c r="P61">
        <f t="shared" si="1"/>
        <v>606.82000000000005</v>
      </c>
      <c r="Q61" s="9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61</v>
      </c>
      <c r="C62" s="3" t="s">
        <v>4169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8">
        <f t="shared" si="0"/>
        <v>103</v>
      </c>
      <c r="P62">
        <f t="shared" si="1"/>
        <v>43.04</v>
      </c>
      <c r="Q62" s="9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62</v>
      </c>
      <c r="C63" s="3" t="s">
        <v>4170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8">
        <f t="shared" si="0"/>
        <v>148</v>
      </c>
      <c r="P63">
        <f t="shared" si="1"/>
        <v>322.39</v>
      </c>
      <c r="Q63" s="9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63</v>
      </c>
      <c r="C64" s="3" t="s">
        <v>4171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8">
        <f t="shared" si="0"/>
        <v>155</v>
      </c>
      <c r="P64">
        <f t="shared" si="1"/>
        <v>96.71</v>
      </c>
      <c r="Q64" s="9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64</v>
      </c>
      <c r="C65" s="3" t="s">
        <v>4172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8">
        <f t="shared" si="0"/>
        <v>114</v>
      </c>
      <c r="P65">
        <f t="shared" si="1"/>
        <v>35.47</v>
      </c>
      <c r="Q65" s="9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65</v>
      </c>
      <c r="C66" s="3" t="s">
        <v>4173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8">
        <f t="shared" ref="O66:O129" si="5">ROUND(E66/D66*100,0)</f>
        <v>173</v>
      </c>
      <c r="P66">
        <f t="shared" ref="P66:P129" si="6">IFERROR(ROUND(E66/L66,2),0)</f>
        <v>86.67</v>
      </c>
      <c r="Q66" s="9" t="s">
        <v>8306</v>
      </c>
      <c r="R66" t="s">
        <v>8308</v>
      </c>
      <c r="S66" s="15">
        <f t="shared" ref="S66:S129" si="7">(((J66/60)/60/24)+DATE(1970,1,1))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66</v>
      </c>
      <c r="C67" s="3" t="s">
        <v>4174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8">
        <f t="shared" si="5"/>
        <v>108</v>
      </c>
      <c r="P67">
        <f t="shared" si="6"/>
        <v>132.05000000000001</v>
      </c>
      <c r="Q67" s="9" t="s">
        <v>8306</v>
      </c>
      <c r="R67" t="s">
        <v>8308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67</v>
      </c>
      <c r="C68" s="3" t="s">
        <v>4175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8">
        <f t="shared" si="5"/>
        <v>119</v>
      </c>
      <c r="P68">
        <f t="shared" si="6"/>
        <v>91.23</v>
      </c>
      <c r="Q68" s="9" t="s">
        <v>8306</v>
      </c>
      <c r="R68" t="s">
        <v>8308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68</v>
      </c>
      <c r="C69" s="3" t="s">
        <v>4176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8">
        <f t="shared" si="5"/>
        <v>116</v>
      </c>
      <c r="P69">
        <f t="shared" si="6"/>
        <v>116.25</v>
      </c>
      <c r="Q69" s="9" t="s">
        <v>8306</v>
      </c>
      <c r="R69" t="s">
        <v>8308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69</v>
      </c>
      <c r="C70" s="3" t="s">
        <v>4177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8">
        <f t="shared" si="5"/>
        <v>127</v>
      </c>
      <c r="P70">
        <f t="shared" si="6"/>
        <v>21.19</v>
      </c>
      <c r="Q70" s="9" t="s">
        <v>8306</v>
      </c>
      <c r="R70" t="s">
        <v>8308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70</v>
      </c>
      <c r="C71" s="3" t="s">
        <v>4178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8">
        <f t="shared" si="5"/>
        <v>111</v>
      </c>
      <c r="P71">
        <f t="shared" si="6"/>
        <v>62.33</v>
      </c>
      <c r="Q71" s="9" t="s">
        <v>8306</v>
      </c>
      <c r="R71" t="s">
        <v>8308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71</v>
      </c>
      <c r="C72" s="3" t="s">
        <v>4179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8">
        <f t="shared" si="5"/>
        <v>127</v>
      </c>
      <c r="P72">
        <f t="shared" si="6"/>
        <v>37.409999999999997</v>
      </c>
      <c r="Q72" s="9" t="s">
        <v>8306</v>
      </c>
      <c r="R72" t="s">
        <v>8308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72</v>
      </c>
      <c r="C73" s="3" t="s">
        <v>4180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8">
        <f t="shared" si="5"/>
        <v>124</v>
      </c>
      <c r="P73">
        <f t="shared" si="6"/>
        <v>69.72</v>
      </c>
      <c r="Q73" s="9" t="s">
        <v>8306</v>
      </c>
      <c r="R73" t="s">
        <v>8308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73</v>
      </c>
      <c r="C74" s="3" t="s">
        <v>4181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8">
        <f t="shared" si="5"/>
        <v>108</v>
      </c>
      <c r="P74">
        <f t="shared" si="6"/>
        <v>58.17</v>
      </c>
      <c r="Q74" s="9" t="s">
        <v>8306</v>
      </c>
      <c r="R74" t="s">
        <v>8308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74</v>
      </c>
      <c r="C75" s="3" t="s">
        <v>4182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8">
        <f t="shared" si="5"/>
        <v>100</v>
      </c>
      <c r="P75">
        <f t="shared" si="6"/>
        <v>50</v>
      </c>
      <c r="Q75" s="9" t="s">
        <v>8306</v>
      </c>
      <c r="R75" t="s">
        <v>8308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75</v>
      </c>
      <c r="C76" s="3" t="s">
        <v>4183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8">
        <f t="shared" si="5"/>
        <v>113</v>
      </c>
      <c r="P76">
        <f t="shared" si="6"/>
        <v>19.47</v>
      </c>
      <c r="Q76" s="9" t="s">
        <v>8306</v>
      </c>
      <c r="R76" t="s">
        <v>8308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76</v>
      </c>
      <c r="C77" s="3" t="s">
        <v>4184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8">
        <f t="shared" si="5"/>
        <v>115</v>
      </c>
      <c r="P77">
        <f t="shared" si="6"/>
        <v>85.96</v>
      </c>
      <c r="Q77" s="9" t="s">
        <v>8306</v>
      </c>
      <c r="R77" t="s">
        <v>8308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77</v>
      </c>
      <c r="C78" s="3" t="s">
        <v>4185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8">
        <f t="shared" si="5"/>
        <v>153</v>
      </c>
      <c r="P78">
        <f t="shared" si="6"/>
        <v>30.67</v>
      </c>
      <c r="Q78" s="9" t="s">
        <v>8306</v>
      </c>
      <c r="R78" t="s">
        <v>8308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78</v>
      </c>
      <c r="C79" s="3" t="s">
        <v>4186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8">
        <f t="shared" si="5"/>
        <v>393</v>
      </c>
      <c r="P79">
        <f t="shared" si="6"/>
        <v>60.38</v>
      </c>
      <c r="Q79" s="9" t="s">
        <v>8306</v>
      </c>
      <c r="R79" t="s">
        <v>8308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79</v>
      </c>
      <c r="C80" s="3" t="s">
        <v>4187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8">
        <f t="shared" si="5"/>
        <v>2702</v>
      </c>
      <c r="P80">
        <f t="shared" si="6"/>
        <v>38.6</v>
      </c>
      <c r="Q80" s="9" t="s">
        <v>8306</v>
      </c>
      <c r="R80" t="s">
        <v>8308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80</v>
      </c>
      <c r="C81" s="3" t="s">
        <v>4188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8">
        <f t="shared" si="5"/>
        <v>127</v>
      </c>
      <c r="P81">
        <f t="shared" si="6"/>
        <v>40.270000000000003</v>
      </c>
      <c r="Q81" s="9" t="s">
        <v>8306</v>
      </c>
      <c r="R81" t="s">
        <v>8308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81</v>
      </c>
      <c r="C82" s="3" t="s">
        <v>4189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8">
        <f t="shared" si="5"/>
        <v>107</v>
      </c>
      <c r="P82">
        <f t="shared" si="6"/>
        <v>273.83</v>
      </c>
      <c r="Q82" s="9" t="s">
        <v>8306</v>
      </c>
      <c r="R82" t="s">
        <v>8308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82</v>
      </c>
      <c r="C83" s="3" t="s">
        <v>4190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8">
        <f t="shared" si="5"/>
        <v>198</v>
      </c>
      <c r="P83">
        <f t="shared" si="6"/>
        <v>53.04</v>
      </c>
      <c r="Q83" s="9" t="s">
        <v>8306</v>
      </c>
      <c r="R83" t="s">
        <v>8308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83</v>
      </c>
      <c r="C84" s="3" t="s">
        <v>4191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8">
        <f t="shared" si="5"/>
        <v>100</v>
      </c>
      <c r="P84">
        <f t="shared" si="6"/>
        <v>40.01</v>
      </c>
      <c r="Q84" s="9" t="s">
        <v>8306</v>
      </c>
      <c r="R84" t="s">
        <v>8308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84</v>
      </c>
      <c r="C85" s="3" t="s">
        <v>4192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8">
        <f t="shared" si="5"/>
        <v>103</v>
      </c>
      <c r="P85">
        <f t="shared" si="6"/>
        <v>15.77</v>
      </c>
      <c r="Q85" s="9" t="s">
        <v>8306</v>
      </c>
      <c r="R85" t="s">
        <v>8308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85</v>
      </c>
      <c r="C86" s="3" t="s">
        <v>4193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8">
        <f t="shared" si="5"/>
        <v>100</v>
      </c>
      <c r="P86">
        <f t="shared" si="6"/>
        <v>71.430000000000007</v>
      </c>
      <c r="Q86" s="9" t="s">
        <v>8306</v>
      </c>
      <c r="R86" t="s">
        <v>8308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86</v>
      </c>
      <c r="C87" s="3" t="s">
        <v>4194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8">
        <f t="shared" si="5"/>
        <v>126</v>
      </c>
      <c r="P87">
        <f t="shared" si="6"/>
        <v>71.709999999999994</v>
      </c>
      <c r="Q87" s="9" t="s">
        <v>8306</v>
      </c>
      <c r="R87" t="s">
        <v>8308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87</v>
      </c>
      <c r="C88" s="3" t="s">
        <v>4195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8">
        <f t="shared" si="5"/>
        <v>106</v>
      </c>
      <c r="P88">
        <f t="shared" si="6"/>
        <v>375.76</v>
      </c>
      <c r="Q88" s="9" t="s">
        <v>8306</v>
      </c>
      <c r="R88" t="s">
        <v>8308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88</v>
      </c>
      <c r="C89" s="3" t="s">
        <v>4196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8">
        <f t="shared" si="5"/>
        <v>105</v>
      </c>
      <c r="P89">
        <f t="shared" si="6"/>
        <v>104.6</v>
      </c>
      <c r="Q89" s="9" t="s">
        <v>8306</v>
      </c>
      <c r="R89" t="s">
        <v>8308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89</v>
      </c>
      <c r="C90" s="3" t="s">
        <v>4197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8">
        <f t="shared" si="5"/>
        <v>103</v>
      </c>
      <c r="P90">
        <f t="shared" si="6"/>
        <v>60</v>
      </c>
      <c r="Q90" s="9" t="s">
        <v>8306</v>
      </c>
      <c r="R90" t="s">
        <v>8308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90</v>
      </c>
      <c r="C91" s="3" t="s">
        <v>4198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8">
        <f t="shared" si="5"/>
        <v>115</v>
      </c>
      <c r="P91">
        <f t="shared" si="6"/>
        <v>123.29</v>
      </c>
      <c r="Q91" s="9" t="s">
        <v>8306</v>
      </c>
      <c r="R91" t="s">
        <v>8308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91</v>
      </c>
      <c r="C92" s="3" t="s">
        <v>4199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8">
        <f t="shared" si="5"/>
        <v>100</v>
      </c>
      <c r="P92">
        <f t="shared" si="6"/>
        <v>31.38</v>
      </c>
      <c r="Q92" s="9" t="s">
        <v>8306</v>
      </c>
      <c r="R92" t="s">
        <v>8308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92</v>
      </c>
      <c r="C93" s="3" t="s">
        <v>4200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8">
        <f t="shared" si="5"/>
        <v>120</v>
      </c>
      <c r="P93">
        <f t="shared" si="6"/>
        <v>78.260000000000005</v>
      </c>
      <c r="Q93" s="9" t="s">
        <v>8306</v>
      </c>
      <c r="R93" t="s">
        <v>8308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93</v>
      </c>
      <c r="C94" s="3" t="s">
        <v>4201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8">
        <f t="shared" si="5"/>
        <v>105</v>
      </c>
      <c r="P94">
        <f t="shared" si="6"/>
        <v>122.33</v>
      </c>
      <c r="Q94" s="9" t="s">
        <v>8306</v>
      </c>
      <c r="R94" t="s">
        <v>8308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94</v>
      </c>
      <c r="C95" s="3" t="s">
        <v>4202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8">
        <f t="shared" si="5"/>
        <v>111</v>
      </c>
      <c r="P95">
        <f t="shared" si="6"/>
        <v>73.73</v>
      </c>
      <c r="Q95" s="9" t="s">
        <v>8306</v>
      </c>
      <c r="R95" t="s">
        <v>8308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95</v>
      </c>
      <c r="C96" s="3" t="s">
        <v>4203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8">
        <f t="shared" si="5"/>
        <v>104</v>
      </c>
      <c r="P96">
        <f t="shared" si="6"/>
        <v>21.67</v>
      </c>
      <c r="Q96" s="9" t="s">
        <v>8306</v>
      </c>
      <c r="R96" t="s">
        <v>8308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96</v>
      </c>
      <c r="C97" s="3" t="s">
        <v>4204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8">
        <f t="shared" si="5"/>
        <v>131</v>
      </c>
      <c r="P97">
        <f t="shared" si="6"/>
        <v>21.9</v>
      </c>
      <c r="Q97" s="9" t="s">
        <v>8306</v>
      </c>
      <c r="R97" t="s">
        <v>8308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97</v>
      </c>
      <c r="C98" s="3" t="s">
        <v>4205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8">
        <f t="shared" si="5"/>
        <v>115</v>
      </c>
      <c r="P98">
        <f t="shared" si="6"/>
        <v>50.59</v>
      </c>
      <c r="Q98" s="9" t="s">
        <v>8306</v>
      </c>
      <c r="R98" t="s">
        <v>8308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98</v>
      </c>
      <c r="C99" s="3" t="s">
        <v>4206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8">
        <f t="shared" si="5"/>
        <v>106</v>
      </c>
      <c r="P99">
        <f t="shared" si="6"/>
        <v>53.13</v>
      </c>
      <c r="Q99" s="9" t="s">
        <v>8306</v>
      </c>
      <c r="R99" t="s">
        <v>8308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99</v>
      </c>
      <c r="C100" s="3" t="s">
        <v>4207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8">
        <f t="shared" si="5"/>
        <v>106</v>
      </c>
      <c r="P100">
        <f t="shared" si="6"/>
        <v>56.67</v>
      </c>
      <c r="Q100" s="9" t="s">
        <v>8306</v>
      </c>
      <c r="R100" t="s">
        <v>8308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100</v>
      </c>
      <c r="C101" s="3" t="s">
        <v>4208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8">
        <f t="shared" si="5"/>
        <v>106</v>
      </c>
      <c r="P101">
        <f t="shared" si="6"/>
        <v>40.78</v>
      </c>
      <c r="Q101" s="9" t="s">
        <v>8306</v>
      </c>
      <c r="R101" t="s">
        <v>8308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101</v>
      </c>
      <c r="C102" s="3" t="s">
        <v>4209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8">
        <f t="shared" si="5"/>
        <v>100</v>
      </c>
      <c r="P102">
        <f t="shared" si="6"/>
        <v>192.31</v>
      </c>
      <c r="Q102" s="9" t="s">
        <v>8306</v>
      </c>
      <c r="R102" t="s">
        <v>8308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102</v>
      </c>
      <c r="C103" s="3" t="s">
        <v>4210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8">
        <f t="shared" si="5"/>
        <v>100</v>
      </c>
      <c r="P103">
        <f t="shared" si="6"/>
        <v>100</v>
      </c>
      <c r="Q103" s="9" t="s">
        <v>8306</v>
      </c>
      <c r="R103" t="s">
        <v>8308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103</v>
      </c>
      <c r="C104" s="3" t="s">
        <v>4211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8">
        <f t="shared" si="5"/>
        <v>128</v>
      </c>
      <c r="P104">
        <f t="shared" si="6"/>
        <v>117.92</v>
      </c>
      <c r="Q104" s="9" t="s">
        <v>8306</v>
      </c>
      <c r="R104" t="s">
        <v>8308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104</v>
      </c>
      <c r="C105" s="3" t="s">
        <v>4212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8">
        <f t="shared" si="5"/>
        <v>105</v>
      </c>
      <c r="P105">
        <f t="shared" si="6"/>
        <v>27.9</v>
      </c>
      <c r="Q105" s="9" t="s">
        <v>8306</v>
      </c>
      <c r="R105" t="s">
        <v>8308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105</v>
      </c>
      <c r="C106" s="3" t="s">
        <v>4213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8">
        <f t="shared" si="5"/>
        <v>120</v>
      </c>
      <c r="P106">
        <f t="shared" si="6"/>
        <v>60</v>
      </c>
      <c r="Q106" s="9" t="s">
        <v>8306</v>
      </c>
      <c r="R106" t="s">
        <v>8308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106</v>
      </c>
      <c r="C107" s="3" t="s">
        <v>4214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8">
        <f t="shared" si="5"/>
        <v>107</v>
      </c>
      <c r="P107">
        <f t="shared" si="6"/>
        <v>39.380000000000003</v>
      </c>
      <c r="Q107" s="9" t="s">
        <v>8306</v>
      </c>
      <c r="R107" t="s">
        <v>8308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107</v>
      </c>
      <c r="C108" s="3" t="s">
        <v>4215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8">
        <f t="shared" si="5"/>
        <v>101</v>
      </c>
      <c r="P108">
        <f t="shared" si="6"/>
        <v>186.11</v>
      </c>
      <c r="Q108" s="9" t="s">
        <v>8306</v>
      </c>
      <c r="R108" t="s">
        <v>8308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108</v>
      </c>
      <c r="C109" s="3" t="s">
        <v>4216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8">
        <f t="shared" si="5"/>
        <v>102</v>
      </c>
      <c r="P109">
        <f t="shared" si="6"/>
        <v>111.38</v>
      </c>
      <c r="Q109" s="9" t="s">
        <v>8306</v>
      </c>
      <c r="R109" t="s">
        <v>8308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109</v>
      </c>
      <c r="C110" s="3" t="s">
        <v>4217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8">
        <f t="shared" si="5"/>
        <v>247</v>
      </c>
      <c r="P110">
        <f t="shared" si="6"/>
        <v>78.72</v>
      </c>
      <c r="Q110" s="9" t="s">
        <v>8306</v>
      </c>
      <c r="R110" t="s">
        <v>8308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110</v>
      </c>
      <c r="C111" s="3" t="s">
        <v>4218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8">
        <f t="shared" si="5"/>
        <v>220</v>
      </c>
      <c r="P111">
        <f t="shared" si="6"/>
        <v>46.7</v>
      </c>
      <c r="Q111" s="9" t="s">
        <v>8306</v>
      </c>
      <c r="R111" t="s">
        <v>8308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111</v>
      </c>
      <c r="C112" s="3" t="s">
        <v>4219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8">
        <f t="shared" si="5"/>
        <v>131</v>
      </c>
      <c r="P112">
        <f t="shared" si="6"/>
        <v>65.38</v>
      </c>
      <c r="Q112" s="9" t="s">
        <v>8306</v>
      </c>
      <c r="R112" t="s">
        <v>8308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112</v>
      </c>
      <c r="C113" s="3" t="s">
        <v>4220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8">
        <f t="shared" si="5"/>
        <v>155</v>
      </c>
      <c r="P113">
        <f t="shared" si="6"/>
        <v>102.08</v>
      </c>
      <c r="Q113" s="9" t="s">
        <v>8306</v>
      </c>
      <c r="R113" t="s">
        <v>8308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113</v>
      </c>
      <c r="C114" s="3" t="s">
        <v>4221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8">
        <f t="shared" si="5"/>
        <v>104</v>
      </c>
      <c r="P114">
        <f t="shared" si="6"/>
        <v>64.2</v>
      </c>
      <c r="Q114" s="9" t="s">
        <v>8306</v>
      </c>
      <c r="R114" t="s">
        <v>8308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114</v>
      </c>
      <c r="C115" s="3" t="s">
        <v>4222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8">
        <f t="shared" si="5"/>
        <v>141</v>
      </c>
      <c r="P115">
        <f t="shared" si="6"/>
        <v>90.38</v>
      </c>
      <c r="Q115" s="9" t="s">
        <v>8306</v>
      </c>
      <c r="R115" t="s">
        <v>8308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115</v>
      </c>
      <c r="C116" s="3" t="s">
        <v>4223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8">
        <f t="shared" si="5"/>
        <v>103</v>
      </c>
      <c r="P116">
        <f t="shared" si="6"/>
        <v>88.57</v>
      </c>
      <c r="Q116" s="9" t="s">
        <v>8306</v>
      </c>
      <c r="R116" t="s">
        <v>8308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116</v>
      </c>
      <c r="C117" s="3" t="s">
        <v>4224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8">
        <f t="shared" si="5"/>
        <v>140</v>
      </c>
      <c r="P117">
        <f t="shared" si="6"/>
        <v>28.73</v>
      </c>
      <c r="Q117" s="9" t="s">
        <v>8306</v>
      </c>
      <c r="R117" t="s">
        <v>8308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117</v>
      </c>
      <c r="C118" s="3" t="s">
        <v>4225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8">
        <f t="shared" si="5"/>
        <v>114</v>
      </c>
      <c r="P118">
        <f t="shared" si="6"/>
        <v>69.790000000000006</v>
      </c>
      <c r="Q118" s="9" t="s">
        <v>8306</v>
      </c>
      <c r="R118" t="s">
        <v>8308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118</v>
      </c>
      <c r="C119" s="3" t="s">
        <v>4226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8">
        <f t="shared" si="5"/>
        <v>100</v>
      </c>
      <c r="P119">
        <f t="shared" si="6"/>
        <v>167.49</v>
      </c>
      <c r="Q119" s="9" t="s">
        <v>8306</v>
      </c>
      <c r="R119" t="s">
        <v>8308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119</v>
      </c>
      <c r="C120" s="3" t="s">
        <v>4227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8">
        <f t="shared" si="5"/>
        <v>113</v>
      </c>
      <c r="P120">
        <f t="shared" si="6"/>
        <v>144.91</v>
      </c>
      <c r="Q120" s="9" t="s">
        <v>8306</v>
      </c>
      <c r="R120" t="s">
        <v>8308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120</v>
      </c>
      <c r="C121" s="3" t="s">
        <v>4228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8">
        <f t="shared" si="5"/>
        <v>105</v>
      </c>
      <c r="P121">
        <f t="shared" si="6"/>
        <v>91.84</v>
      </c>
      <c r="Q121" s="9" t="s">
        <v>8306</v>
      </c>
      <c r="R121" t="s">
        <v>8308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121</v>
      </c>
      <c r="C122" s="3" t="s">
        <v>4229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8">
        <f t="shared" si="5"/>
        <v>0</v>
      </c>
      <c r="P122">
        <f t="shared" si="6"/>
        <v>10</v>
      </c>
      <c r="Q122" s="9" t="s">
        <v>8306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122</v>
      </c>
      <c r="C123" s="3" t="s">
        <v>4230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8">
        <f t="shared" si="5"/>
        <v>0</v>
      </c>
      <c r="P123">
        <f t="shared" si="6"/>
        <v>1</v>
      </c>
      <c r="Q123" s="9" t="s">
        <v>8306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123</v>
      </c>
      <c r="C124" s="3" t="s">
        <v>4231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8">
        <f t="shared" si="5"/>
        <v>0</v>
      </c>
      <c r="P124">
        <f t="shared" si="6"/>
        <v>0</v>
      </c>
      <c r="Q124" s="9" t="s">
        <v>8306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124</v>
      </c>
      <c r="C125" s="3" t="s">
        <v>4232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8">
        <f t="shared" si="5"/>
        <v>0</v>
      </c>
      <c r="P125">
        <f t="shared" si="6"/>
        <v>25.17</v>
      </c>
      <c r="Q125" s="9" t="s">
        <v>8306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125</v>
      </c>
      <c r="C126" s="3" t="s">
        <v>4233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8">
        <f t="shared" si="5"/>
        <v>0</v>
      </c>
      <c r="P126">
        <f t="shared" si="6"/>
        <v>0</v>
      </c>
      <c r="Q126" s="9" t="s">
        <v>8306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126</v>
      </c>
      <c r="C127" s="3" t="s">
        <v>4234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8">
        <f t="shared" si="5"/>
        <v>14</v>
      </c>
      <c r="P127">
        <f t="shared" si="6"/>
        <v>11.67</v>
      </c>
      <c r="Q127" s="9" t="s">
        <v>8306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127</v>
      </c>
      <c r="C128" s="3" t="s">
        <v>4235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8">
        <f t="shared" si="5"/>
        <v>6</v>
      </c>
      <c r="P128">
        <f t="shared" si="6"/>
        <v>106.69</v>
      </c>
      <c r="Q128" s="9" t="s">
        <v>8306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128</v>
      </c>
      <c r="C129" s="3" t="s">
        <v>4236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8">
        <f t="shared" si="5"/>
        <v>2</v>
      </c>
      <c r="P129">
        <f t="shared" si="6"/>
        <v>47.5</v>
      </c>
      <c r="Q129" s="9" t="s">
        <v>8306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129</v>
      </c>
      <c r="C130" s="3" t="s">
        <v>4237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8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8306</v>
      </c>
      <c r="R130" t="s">
        <v>8309</v>
      </c>
      <c r="S130" s="15">
        <f t="shared" ref="S130:S193" si="12">(((J130/60)/60/24)+DATE(1970,1,1))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130</v>
      </c>
      <c r="C131" s="3" t="s">
        <v>4238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8">
        <f t="shared" si="10"/>
        <v>0</v>
      </c>
      <c r="P131">
        <f t="shared" si="11"/>
        <v>0</v>
      </c>
      <c r="Q131" s="9" t="s">
        <v>8306</v>
      </c>
      <c r="R131" t="s">
        <v>8309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131</v>
      </c>
      <c r="C132" s="3" t="s">
        <v>4239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8">
        <f t="shared" si="10"/>
        <v>0</v>
      </c>
      <c r="P132">
        <f t="shared" si="11"/>
        <v>0</v>
      </c>
      <c r="Q132" s="9" t="s">
        <v>8306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132</v>
      </c>
      <c r="C133" s="3" t="s">
        <v>4240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8">
        <f t="shared" si="10"/>
        <v>0</v>
      </c>
      <c r="P133">
        <f t="shared" si="11"/>
        <v>0</v>
      </c>
      <c r="Q133" s="9" t="s">
        <v>8306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133</v>
      </c>
      <c r="C134" s="3" t="s">
        <v>4241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8">
        <f t="shared" si="10"/>
        <v>10</v>
      </c>
      <c r="P134">
        <f t="shared" si="11"/>
        <v>94.51</v>
      </c>
      <c r="Q134" s="9" t="s">
        <v>8306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134</v>
      </c>
      <c r="C135" s="3" t="s">
        <v>4242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8">
        <f t="shared" si="10"/>
        <v>0</v>
      </c>
      <c r="P135">
        <f t="shared" si="11"/>
        <v>0</v>
      </c>
      <c r="Q135" s="9" t="s">
        <v>8306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135</v>
      </c>
      <c r="C136" s="3" t="s">
        <v>4243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8">
        <f t="shared" si="10"/>
        <v>0</v>
      </c>
      <c r="P136">
        <f t="shared" si="11"/>
        <v>0</v>
      </c>
      <c r="Q136" s="9" t="s">
        <v>8306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136</v>
      </c>
      <c r="C137" s="3" t="s">
        <v>4244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8">
        <f t="shared" si="10"/>
        <v>13</v>
      </c>
      <c r="P137">
        <f t="shared" si="11"/>
        <v>80.599999999999994</v>
      </c>
      <c r="Q137" s="9" t="s">
        <v>8306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137</v>
      </c>
      <c r="C138" s="3" t="s">
        <v>4230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8">
        <f t="shared" si="10"/>
        <v>0</v>
      </c>
      <c r="P138">
        <f t="shared" si="11"/>
        <v>0</v>
      </c>
      <c r="Q138" s="9" t="s">
        <v>8306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138</v>
      </c>
      <c r="C139" s="3" t="s">
        <v>4245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8">
        <f t="shared" si="10"/>
        <v>0</v>
      </c>
      <c r="P139">
        <f t="shared" si="11"/>
        <v>0</v>
      </c>
      <c r="Q139" s="9" t="s">
        <v>8306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139</v>
      </c>
      <c r="C140" s="3" t="s">
        <v>4246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8">
        <f t="shared" si="10"/>
        <v>3</v>
      </c>
      <c r="P140">
        <f t="shared" si="11"/>
        <v>81.239999999999995</v>
      </c>
      <c r="Q140" s="9" t="s">
        <v>8306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140</v>
      </c>
      <c r="C141" s="3" t="s">
        <v>4247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8">
        <f t="shared" si="10"/>
        <v>100</v>
      </c>
      <c r="P141">
        <f t="shared" si="11"/>
        <v>500</v>
      </c>
      <c r="Q141" s="9" t="s">
        <v>8306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141</v>
      </c>
      <c r="C142" s="3" t="s">
        <v>4248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8">
        <f t="shared" si="10"/>
        <v>0</v>
      </c>
      <c r="P142">
        <f t="shared" si="11"/>
        <v>0</v>
      </c>
      <c r="Q142" s="9" t="s">
        <v>8306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142</v>
      </c>
      <c r="C143" s="3" t="s">
        <v>4249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8">
        <f t="shared" si="10"/>
        <v>11</v>
      </c>
      <c r="P143">
        <f t="shared" si="11"/>
        <v>46.18</v>
      </c>
      <c r="Q143" s="9" t="s">
        <v>8306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143</v>
      </c>
      <c r="C144" s="3" t="s">
        <v>4250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8">
        <f t="shared" si="10"/>
        <v>0</v>
      </c>
      <c r="P144">
        <f t="shared" si="11"/>
        <v>10</v>
      </c>
      <c r="Q144" s="9" t="s">
        <v>8306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144</v>
      </c>
      <c r="C145" s="3" t="s">
        <v>4251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8">
        <f t="shared" si="10"/>
        <v>0</v>
      </c>
      <c r="P145">
        <f t="shared" si="11"/>
        <v>0</v>
      </c>
      <c r="Q145" s="9" t="s">
        <v>8306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145</v>
      </c>
      <c r="C146" s="3" t="s">
        <v>4252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8">
        <f t="shared" si="10"/>
        <v>28</v>
      </c>
      <c r="P146">
        <f t="shared" si="11"/>
        <v>55.95</v>
      </c>
      <c r="Q146" s="9" t="s">
        <v>8306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146</v>
      </c>
      <c r="C147" s="3" t="s">
        <v>4253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8">
        <f t="shared" si="10"/>
        <v>8</v>
      </c>
      <c r="P147">
        <f t="shared" si="11"/>
        <v>37.56</v>
      </c>
      <c r="Q147" s="9" t="s">
        <v>8306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147</v>
      </c>
      <c r="C148" s="3" t="s">
        <v>4254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8">
        <f t="shared" si="10"/>
        <v>1</v>
      </c>
      <c r="P148">
        <f t="shared" si="11"/>
        <v>38.33</v>
      </c>
      <c r="Q148" s="9" t="s">
        <v>8306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148</v>
      </c>
      <c r="C149" s="3" t="s">
        <v>4255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8">
        <f t="shared" si="10"/>
        <v>0</v>
      </c>
      <c r="P149">
        <f t="shared" si="11"/>
        <v>0</v>
      </c>
      <c r="Q149" s="9" t="s">
        <v>8306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149</v>
      </c>
      <c r="C150" s="3" t="s">
        <v>4256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8">
        <f t="shared" si="10"/>
        <v>0</v>
      </c>
      <c r="P150">
        <f t="shared" si="11"/>
        <v>20</v>
      </c>
      <c r="Q150" s="9" t="s">
        <v>8306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150</v>
      </c>
      <c r="C151" s="3" t="s">
        <v>4257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8">
        <f t="shared" si="10"/>
        <v>1</v>
      </c>
      <c r="P151">
        <f t="shared" si="11"/>
        <v>15.33</v>
      </c>
      <c r="Q151" s="9" t="s">
        <v>8306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151</v>
      </c>
      <c r="C152" s="3" t="s">
        <v>4258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8">
        <f t="shared" si="10"/>
        <v>23</v>
      </c>
      <c r="P152">
        <f t="shared" si="11"/>
        <v>449.43</v>
      </c>
      <c r="Q152" s="9" t="s">
        <v>8306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152</v>
      </c>
      <c r="C153" s="3" t="s">
        <v>4259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8">
        <f t="shared" si="10"/>
        <v>0</v>
      </c>
      <c r="P153">
        <f t="shared" si="11"/>
        <v>28</v>
      </c>
      <c r="Q153" s="9" t="s">
        <v>8306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153</v>
      </c>
      <c r="C154" s="3" t="s">
        <v>4260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8">
        <f t="shared" si="10"/>
        <v>0</v>
      </c>
      <c r="P154">
        <f t="shared" si="11"/>
        <v>15</v>
      </c>
      <c r="Q154" s="9" t="s">
        <v>8306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154</v>
      </c>
      <c r="C155" s="3" t="s">
        <v>4261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8">
        <f t="shared" si="10"/>
        <v>1</v>
      </c>
      <c r="P155">
        <f t="shared" si="11"/>
        <v>35.9</v>
      </c>
      <c r="Q155" s="9" t="s">
        <v>8306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155</v>
      </c>
      <c r="C156" s="3" t="s">
        <v>4262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8">
        <f t="shared" si="10"/>
        <v>3</v>
      </c>
      <c r="P156">
        <f t="shared" si="11"/>
        <v>13.33</v>
      </c>
      <c r="Q156" s="9" t="s">
        <v>8306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156</v>
      </c>
      <c r="C157" s="3" t="s">
        <v>4263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8">
        <f t="shared" si="10"/>
        <v>0</v>
      </c>
      <c r="P157">
        <f t="shared" si="11"/>
        <v>20.25</v>
      </c>
      <c r="Q157" s="9" t="s">
        <v>8306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157</v>
      </c>
      <c r="C158" s="3" t="s">
        <v>4264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8">
        <f t="shared" si="10"/>
        <v>5</v>
      </c>
      <c r="P158">
        <f t="shared" si="11"/>
        <v>119</v>
      </c>
      <c r="Q158" s="9" t="s">
        <v>8306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158</v>
      </c>
      <c r="C159" s="3" t="s">
        <v>4265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8">
        <f t="shared" si="10"/>
        <v>0</v>
      </c>
      <c r="P159">
        <f t="shared" si="11"/>
        <v>4</v>
      </c>
      <c r="Q159" s="9" t="s">
        <v>8306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159</v>
      </c>
      <c r="C160" s="3" t="s">
        <v>4266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8">
        <f t="shared" si="10"/>
        <v>0</v>
      </c>
      <c r="P160">
        <f t="shared" si="11"/>
        <v>0</v>
      </c>
      <c r="Q160" s="9" t="s">
        <v>8306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160</v>
      </c>
      <c r="C161" s="3" t="s">
        <v>4267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8">
        <f t="shared" si="10"/>
        <v>0</v>
      </c>
      <c r="P161">
        <f t="shared" si="11"/>
        <v>10</v>
      </c>
      <c r="Q161" s="9" t="s">
        <v>8306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161</v>
      </c>
      <c r="C162" s="3" t="s">
        <v>4268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8">
        <f t="shared" si="10"/>
        <v>0</v>
      </c>
      <c r="P162">
        <f t="shared" si="11"/>
        <v>0</v>
      </c>
      <c r="Q162" s="9" t="s">
        <v>8306</v>
      </c>
      <c r="R162" t="s">
        <v>8310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162</v>
      </c>
      <c r="C163" s="3" t="s">
        <v>4269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8">
        <f t="shared" si="10"/>
        <v>0</v>
      </c>
      <c r="P163">
        <f t="shared" si="11"/>
        <v>5</v>
      </c>
      <c r="Q163" s="9" t="s">
        <v>8306</v>
      </c>
      <c r="R163" t="s">
        <v>8310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163</v>
      </c>
      <c r="C164" s="3" t="s">
        <v>4270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8">
        <f t="shared" si="10"/>
        <v>16</v>
      </c>
      <c r="P164">
        <f t="shared" si="11"/>
        <v>43.5</v>
      </c>
      <c r="Q164" s="9" t="s">
        <v>8306</v>
      </c>
      <c r="R164" t="s">
        <v>8310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164</v>
      </c>
      <c r="C165" s="3" t="s">
        <v>4271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8">
        <f t="shared" si="10"/>
        <v>0</v>
      </c>
      <c r="P165">
        <f t="shared" si="11"/>
        <v>0</v>
      </c>
      <c r="Q165" s="9" t="s">
        <v>8306</v>
      </c>
      <c r="R165" t="s">
        <v>8310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165</v>
      </c>
      <c r="C166" s="3" t="s">
        <v>4272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8">
        <f t="shared" si="10"/>
        <v>1</v>
      </c>
      <c r="P166">
        <f t="shared" si="11"/>
        <v>91.43</v>
      </c>
      <c r="Q166" s="9" t="s">
        <v>8306</v>
      </c>
      <c r="R166" t="s">
        <v>8310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166</v>
      </c>
      <c r="C167" s="3" t="s">
        <v>4273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8">
        <f t="shared" si="10"/>
        <v>0</v>
      </c>
      <c r="P167">
        <f t="shared" si="11"/>
        <v>0</v>
      </c>
      <c r="Q167" s="9" t="s">
        <v>8306</v>
      </c>
      <c r="R167" t="s">
        <v>8310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167</v>
      </c>
      <c r="C168" s="3" t="s">
        <v>4274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8">
        <f t="shared" si="10"/>
        <v>60</v>
      </c>
      <c r="P168">
        <f t="shared" si="11"/>
        <v>3000</v>
      </c>
      <c r="Q168" s="9" t="s">
        <v>8306</v>
      </c>
      <c r="R168" t="s">
        <v>8310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168</v>
      </c>
      <c r="C169" s="3" t="s">
        <v>4275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8">
        <f t="shared" si="10"/>
        <v>0</v>
      </c>
      <c r="P169">
        <f t="shared" si="11"/>
        <v>5.5</v>
      </c>
      <c r="Q169" s="9" t="s">
        <v>8306</v>
      </c>
      <c r="R169" t="s">
        <v>8310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169</v>
      </c>
      <c r="C170" s="3" t="s">
        <v>4276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8">
        <f t="shared" si="10"/>
        <v>4</v>
      </c>
      <c r="P170">
        <f t="shared" si="11"/>
        <v>108.33</v>
      </c>
      <c r="Q170" s="9" t="s">
        <v>8306</v>
      </c>
      <c r="R170" t="s">
        <v>8310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170</v>
      </c>
      <c r="C171" s="3" t="s">
        <v>4277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8">
        <f t="shared" si="10"/>
        <v>22</v>
      </c>
      <c r="P171">
        <f t="shared" si="11"/>
        <v>56</v>
      </c>
      <c r="Q171" s="9" t="s">
        <v>8306</v>
      </c>
      <c r="R171" t="s">
        <v>8310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171</v>
      </c>
      <c r="C172" s="3" t="s">
        <v>4278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8">
        <f t="shared" si="10"/>
        <v>3</v>
      </c>
      <c r="P172">
        <f t="shared" si="11"/>
        <v>32.5</v>
      </c>
      <c r="Q172" s="9" t="s">
        <v>8306</v>
      </c>
      <c r="R172" t="s">
        <v>8310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172</v>
      </c>
      <c r="C173" s="3" t="s">
        <v>4279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8">
        <f t="shared" si="10"/>
        <v>0</v>
      </c>
      <c r="P173">
        <f t="shared" si="11"/>
        <v>1</v>
      </c>
      <c r="Q173" s="9" t="s">
        <v>8306</v>
      </c>
      <c r="R173" t="s">
        <v>8310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173</v>
      </c>
      <c r="C174" s="3" t="s">
        <v>4280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8">
        <f t="shared" si="10"/>
        <v>0</v>
      </c>
      <c r="P174">
        <f t="shared" si="11"/>
        <v>0</v>
      </c>
      <c r="Q174" s="9" t="s">
        <v>8306</v>
      </c>
      <c r="R174" t="s">
        <v>8310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174</v>
      </c>
      <c r="C175" s="3" t="s">
        <v>4281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8">
        <f t="shared" si="10"/>
        <v>0</v>
      </c>
      <c r="P175">
        <f t="shared" si="11"/>
        <v>0</v>
      </c>
      <c r="Q175" s="9" t="s">
        <v>8306</v>
      </c>
      <c r="R175" t="s">
        <v>8310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175</v>
      </c>
      <c r="C176" s="3" t="s">
        <v>4282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8">
        <f t="shared" si="10"/>
        <v>0</v>
      </c>
      <c r="P176">
        <f t="shared" si="11"/>
        <v>0</v>
      </c>
      <c r="Q176" s="9" t="s">
        <v>8306</v>
      </c>
      <c r="R176" t="s">
        <v>8310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176</v>
      </c>
      <c r="C177" s="3" t="s">
        <v>4283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8">
        <f t="shared" si="10"/>
        <v>6</v>
      </c>
      <c r="P177">
        <f t="shared" si="11"/>
        <v>49.88</v>
      </c>
      <c r="Q177" s="9" t="s">
        <v>8306</v>
      </c>
      <c r="R177" t="s">
        <v>8310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177</v>
      </c>
      <c r="C178" s="3" t="s">
        <v>4284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8">
        <f t="shared" si="10"/>
        <v>0</v>
      </c>
      <c r="P178">
        <f t="shared" si="11"/>
        <v>0</v>
      </c>
      <c r="Q178" s="9" t="s">
        <v>8306</v>
      </c>
      <c r="R178" t="s">
        <v>8310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178</v>
      </c>
      <c r="C179" s="3" t="s">
        <v>4285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8">
        <f t="shared" si="10"/>
        <v>40</v>
      </c>
      <c r="P179">
        <f t="shared" si="11"/>
        <v>25.71</v>
      </c>
      <c r="Q179" s="9" t="s">
        <v>8306</v>
      </c>
      <c r="R179" t="s">
        <v>8310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179</v>
      </c>
      <c r="C180" s="3" t="s">
        <v>4286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8">
        <f t="shared" si="10"/>
        <v>0</v>
      </c>
      <c r="P180">
        <f t="shared" si="11"/>
        <v>0</v>
      </c>
      <c r="Q180" s="9" t="s">
        <v>8306</v>
      </c>
      <c r="R180" t="s">
        <v>8310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180</v>
      </c>
      <c r="C181" s="3" t="s">
        <v>4287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8">
        <f t="shared" si="10"/>
        <v>20</v>
      </c>
      <c r="P181">
        <f t="shared" si="11"/>
        <v>100</v>
      </c>
      <c r="Q181" s="9" t="s">
        <v>8306</v>
      </c>
      <c r="R181" t="s">
        <v>8310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181</v>
      </c>
      <c r="C182" s="3" t="s">
        <v>4288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8">
        <f t="shared" si="10"/>
        <v>33</v>
      </c>
      <c r="P182">
        <f t="shared" si="11"/>
        <v>30.85</v>
      </c>
      <c r="Q182" s="9" t="s">
        <v>8306</v>
      </c>
      <c r="R182" t="s">
        <v>8310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182</v>
      </c>
      <c r="C183" s="3" t="s">
        <v>4289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8">
        <f t="shared" si="10"/>
        <v>21</v>
      </c>
      <c r="P183">
        <f t="shared" si="11"/>
        <v>180.5</v>
      </c>
      <c r="Q183" s="9" t="s">
        <v>8306</v>
      </c>
      <c r="R183" t="s">
        <v>8310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183</v>
      </c>
      <c r="C184" s="3" t="s">
        <v>4290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8">
        <f t="shared" si="10"/>
        <v>0</v>
      </c>
      <c r="P184">
        <f t="shared" si="11"/>
        <v>0</v>
      </c>
      <c r="Q184" s="9" t="s">
        <v>8306</v>
      </c>
      <c r="R184" t="s">
        <v>8310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184</v>
      </c>
      <c r="C185" s="3" t="s">
        <v>4291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8">
        <f t="shared" si="10"/>
        <v>36</v>
      </c>
      <c r="P185">
        <f t="shared" si="11"/>
        <v>373.5</v>
      </c>
      <c r="Q185" s="9" t="s">
        <v>8306</v>
      </c>
      <c r="R185" t="s">
        <v>8310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185</v>
      </c>
      <c r="C186" s="3" t="s">
        <v>4292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8">
        <f t="shared" si="10"/>
        <v>3</v>
      </c>
      <c r="P186">
        <f t="shared" si="11"/>
        <v>25.5</v>
      </c>
      <c r="Q186" s="9" t="s">
        <v>8306</v>
      </c>
      <c r="R186" t="s">
        <v>8310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186</v>
      </c>
      <c r="C187" s="3" t="s">
        <v>4293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8">
        <f t="shared" si="10"/>
        <v>6</v>
      </c>
      <c r="P187">
        <f t="shared" si="11"/>
        <v>220</v>
      </c>
      <c r="Q187" s="9" t="s">
        <v>8306</v>
      </c>
      <c r="R187" t="s">
        <v>8310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187</v>
      </c>
      <c r="C188" s="3" t="s">
        <v>4294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8">
        <f t="shared" si="10"/>
        <v>0</v>
      </c>
      <c r="P188">
        <f t="shared" si="11"/>
        <v>0</v>
      </c>
      <c r="Q188" s="9" t="s">
        <v>8306</v>
      </c>
      <c r="R188" t="s">
        <v>8310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188</v>
      </c>
      <c r="C189" s="3" t="s">
        <v>4295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8">
        <f t="shared" si="10"/>
        <v>16</v>
      </c>
      <c r="P189">
        <f t="shared" si="11"/>
        <v>160</v>
      </c>
      <c r="Q189" s="9" t="s">
        <v>8306</v>
      </c>
      <c r="R189" t="s">
        <v>8310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189</v>
      </c>
      <c r="C190" s="3" t="s">
        <v>4296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8">
        <f t="shared" si="10"/>
        <v>0</v>
      </c>
      <c r="P190">
        <f t="shared" si="11"/>
        <v>0</v>
      </c>
      <c r="Q190" s="9" t="s">
        <v>8306</v>
      </c>
      <c r="R190" t="s">
        <v>8310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190</v>
      </c>
      <c r="C191" s="3" t="s">
        <v>4297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8">
        <f t="shared" si="10"/>
        <v>0</v>
      </c>
      <c r="P191">
        <f t="shared" si="11"/>
        <v>69</v>
      </c>
      <c r="Q191" s="9" t="s">
        <v>8306</v>
      </c>
      <c r="R191" t="s">
        <v>8310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191</v>
      </c>
      <c r="C192" s="3" t="s">
        <v>4298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8">
        <f t="shared" si="10"/>
        <v>0</v>
      </c>
      <c r="P192">
        <f t="shared" si="11"/>
        <v>50</v>
      </c>
      <c r="Q192" s="9" t="s">
        <v>8306</v>
      </c>
      <c r="R192" t="s">
        <v>8310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192</v>
      </c>
      <c r="C193" s="3" t="s">
        <v>4299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8">
        <f t="shared" si="10"/>
        <v>5</v>
      </c>
      <c r="P193">
        <f t="shared" si="11"/>
        <v>83.33</v>
      </c>
      <c r="Q193" s="9" t="s">
        <v>8306</v>
      </c>
      <c r="R193" t="s">
        <v>8310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193</v>
      </c>
      <c r="C194" s="3" t="s">
        <v>4300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8">
        <f t="shared" ref="O194:O257" si="15">ROUND(E194/D194*100,0)</f>
        <v>0</v>
      </c>
      <c r="P194">
        <f t="shared" ref="P194:P257" si="16">IFERROR(ROUND(E194/L194,2),0)</f>
        <v>5.67</v>
      </c>
      <c r="Q194" s="9" t="s">
        <v>8306</v>
      </c>
      <c r="R194" t="s">
        <v>8310</v>
      </c>
      <c r="S194" s="15">
        <f t="shared" ref="S194:S257" si="17">(((J194/60)/60/24)+DATE(1970,1,1))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194</v>
      </c>
      <c r="C195" s="3" t="s">
        <v>4301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8">
        <f t="shared" si="15"/>
        <v>0</v>
      </c>
      <c r="P195">
        <f t="shared" si="16"/>
        <v>0</v>
      </c>
      <c r="Q195" s="9" t="s">
        <v>8306</v>
      </c>
      <c r="R195" t="s">
        <v>8310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195</v>
      </c>
      <c r="C196" s="3" t="s">
        <v>4302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8">
        <f t="shared" si="15"/>
        <v>0</v>
      </c>
      <c r="P196">
        <f t="shared" si="16"/>
        <v>1</v>
      </c>
      <c r="Q196" s="9" t="s">
        <v>8306</v>
      </c>
      <c r="R196" t="s">
        <v>8310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196</v>
      </c>
      <c r="C197" s="3" t="s">
        <v>4303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8">
        <f t="shared" si="15"/>
        <v>0</v>
      </c>
      <c r="P197">
        <f t="shared" si="16"/>
        <v>0</v>
      </c>
      <c r="Q197" s="9" t="s">
        <v>8306</v>
      </c>
      <c r="R197" t="s">
        <v>8310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197</v>
      </c>
      <c r="C198" s="3" t="s">
        <v>4304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8">
        <f t="shared" si="15"/>
        <v>42</v>
      </c>
      <c r="P198">
        <f t="shared" si="16"/>
        <v>77.11</v>
      </c>
      <c r="Q198" s="9" t="s">
        <v>8306</v>
      </c>
      <c r="R198" t="s">
        <v>8310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198</v>
      </c>
      <c r="C199" s="3" t="s">
        <v>4305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8">
        <f t="shared" si="15"/>
        <v>10</v>
      </c>
      <c r="P199">
        <f t="shared" si="16"/>
        <v>32.75</v>
      </c>
      <c r="Q199" s="9" t="s">
        <v>8306</v>
      </c>
      <c r="R199" t="s">
        <v>8310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199</v>
      </c>
      <c r="C200" s="3" t="s">
        <v>4306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8">
        <f t="shared" si="15"/>
        <v>1</v>
      </c>
      <c r="P200">
        <f t="shared" si="16"/>
        <v>46.5</v>
      </c>
      <c r="Q200" s="9" t="s">
        <v>8306</v>
      </c>
      <c r="R200" t="s">
        <v>8310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200</v>
      </c>
      <c r="C201" s="3" t="s">
        <v>4307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8">
        <f t="shared" si="15"/>
        <v>0</v>
      </c>
      <c r="P201">
        <f t="shared" si="16"/>
        <v>0</v>
      </c>
      <c r="Q201" s="9" t="s">
        <v>8306</v>
      </c>
      <c r="R201" t="s">
        <v>8310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201</v>
      </c>
      <c r="C202" s="3" t="s">
        <v>4308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8">
        <f t="shared" si="15"/>
        <v>26</v>
      </c>
      <c r="P202">
        <f t="shared" si="16"/>
        <v>87.31</v>
      </c>
      <c r="Q202" s="9" t="s">
        <v>8306</v>
      </c>
      <c r="R202" t="s">
        <v>8310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202</v>
      </c>
      <c r="C203" s="3" t="s">
        <v>4309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8">
        <f t="shared" si="15"/>
        <v>58</v>
      </c>
      <c r="P203">
        <f t="shared" si="16"/>
        <v>54.29</v>
      </c>
      <c r="Q203" s="9" t="s">
        <v>8306</v>
      </c>
      <c r="R203" t="s">
        <v>8310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203</v>
      </c>
      <c r="C204" s="3" t="s">
        <v>4310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8">
        <f t="shared" si="15"/>
        <v>0</v>
      </c>
      <c r="P204">
        <f t="shared" si="16"/>
        <v>0</v>
      </c>
      <c r="Q204" s="9" t="s">
        <v>8306</v>
      </c>
      <c r="R204" t="s">
        <v>8310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204</v>
      </c>
      <c r="C205" s="3" t="s">
        <v>4311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8">
        <f t="shared" si="15"/>
        <v>30</v>
      </c>
      <c r="P205">
        <f t="shared" si="16"/>
        <v>93.25</v>
      </c>
      <c r="Q205" s="9" t="s">
        <v>8306</v>
      </c>
      <c r="R205" t="s">
        <v>8310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205</v>
      </c>
      <c r="C206" s="3" t="s">
        <v>4312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8">
        <f t="shared" si="15"/>
        <v>51</v>
      </c>
      <c r="P206">
        <f t="shared" si="16"/>
        <v>117.68</v>
      </c>
      <c r="Q206" s="9" t="s">
        <v>8306</v>
      </c>
      <c r="R206" t="s">
        <v>8310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206</v>
      </c>
      <c r="C207" s="3" t="s">
        <v>4313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8">
        <f t="shared" si="15"/>
        <v>16</v>
      </c>
      <c r="P207">
        <f t="shared" si="16"/>
        <v>76.47</v>
      </c>
      <c r="Q207" s="9" t="s">
        <v>8306</v>
      </c>
      <c r="R207" t="s">
        <v>8310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207</v>
      </c>
      <c r="C208" s="3" t="s">
        <v>4314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8">
        <f t="shared" si="15"/>
        <v>0</v>
      </c>
      <c r="P208">
        <f t="shared" si="16"/>
        <v>0</v>
      </c>
      <c r="Q208" s="9" t="s">
        <v>8306</v>
      </c>
      <c r="R208" t="s">
        <v>8310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208</v>
      </c>
      <c r="C209" s="3" t="s">
        <v>4315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8">
        <f t="shared" si="15"/>
        <v>15</v>
      </c>
      <c r="P209">
        <f t="shared" si="16"/>
        <v>163.85</v>
      </c>
      <c r="Q209" s="9" t="s">
        <v>8306</v>
      </c>
      <c r="R209" t="s">
        <v>8310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209</v>
      </c>
      <c r="C210" s="3" t="s">
        <v>4316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8">
        <f t="shared" si="15"/>
        <v>0</v>
      </c>
      <c r="P210">
        <f t="shared" si="16"/>
        <v>0</v>
      </c>
      <c r="Q210" s="9" t="s">
        <v>8306</v>
      </c>
      <c r="R210" t="s">
        <v>8310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210</v>
      </c>
      <c r="C211" s="3" t="s">
        <v>4317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8">
        <f t="shared" si="15"/>
        <v>0</v>
      </c>
      <c r="P211">
        <f t="shared" si="16"/>
        <v>0</v>
      </c>
      <c r="Q211" s="9" t="s">
        <v>8306</v>
      </c>
      <c r="R211" t="s">
        <v>8310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211</v>
      </c>
      <c r="C212" s="3" t="s">
        <v>4318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8">
        <f t="shared" si="15"/>
        <v>25</v>
      </c>
      <c r="P212">
        <f t="shared" si="16"/>
        <v>91.82</v>
      </c>
      <c r="Q212" s="9" t="s">
        <v>8306</v>
      </c>
      <c r="R212" t="s">
        <v>8310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212</v>
      </c>
      <c r="C213" s="3" t="s">
        <v>4319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8">
        <f t="shared" si="15"/>
        <v>45</v>
      </c>
      <c r="P213">
        <f t="shared" si="16"/>
        <v>185.83</v>
      </c>
      <c r="Q213" s="9" t="s">
        <v>8306</v>
      </c>
      <c r="R213" t="s">
        <v>8310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213</v>
      </c>
      <c r="C214" s="3" t="s">
        <v>4320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8">
        <f t="shared" si="15"/>
        <v>0</v>
      </c>
      <c r="P214">
        <f t="shared" si="16"/>
        <v>1</v>
      </c>
      <c r="Q214" s="9" t="s">
        <v>8306</v>
      </c>
      <c r="R214" t="s">
        <v>8310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214</v>
      </c>
      <c r="C215" s="3" t="s">
        <v>4321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8">
        <f t="shared" si="15"/>
        <v>0</v>
      </c>
      <c r="P215">
        <f t="shared" si="16"/>
        <v>20</v>
      </c>
      <c r="Q215" s="9" t="s">
        <v>8306</v>
      </c>
      <c r="R215" t="s">
        <v>8310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215</v>
      </c>
      <c r="C216" s="3" t="s">
        <v>4322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8">
        <f t="shared" si="15"/>
        <v>0</v>
      </c>
      <c r="P216">
        <f t="shared" si="16"/>
        <v>1</v>
      </c>
      <c r="Q216" s="9" t="s">
        <v>8306</v>
      </c>
      <c r="R216" t="s">
        <v>8310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216</v>
      </c>
      <c r="C217" s="3" t="s">
        <v>4323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8">
        <f t="shared" si="15"/>
        <v>0</v>
      </c>
      <c r="P217">
        <f t="shared" si="16"/>
        <v>10</v>
      </c>
      <c r="Q217" s="9" t="s">
        <v>8306</v>
      </c>
      <c r="R217" t="s">
        <v>8310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217</v>
      </c>
      <c r="C218" s="3" t="s">
        <v>4324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8">
        <f t="shared" si="15"/>
        <v>56</v>
      </c>
      <c r="P218">
        <f t="shared" si="16"/>
        <v>331.54</v>
      </c>
      <c r="Q218" s="9" t="s">
        <v>8306</v>
      </c>
      <c r="R218" t="s">
        <v>8310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218</v>
      </c>
      <c r="C219" s="3" t="s">
        <v>4325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8">
        <f t="shared" si="15"/>
        <v>12</v>
      </c>
      <c r="P219">
        <f t="shared" si="16"/>
        <v>314.29000000000002</v>
      </c>
      <c r="Q219" s="9" t="s">
        <v>8306</v>
      </c>
      <c r="R219" t="s">
        <v>8310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219</v>
      </c>
      <c r="C220" s="3" t="s">
        <v>4326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8">
        <f t="shared" si="15"/>
        <v>2</v>
      </c>
      <c r="P220">
        <f t="shared" si="16"/>
        <v>100</v>
      </c>
      <c r="Q220" s="9" t="s">
        <v>8306</v>
      </c>
      <c r="R220" t="s">
        <v>8310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220</v>
      </c>
      <c r="C221" s="3" t="s">
        <v>4327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8">
        <f t="shared" si="15"/>
        <v>18</v>
      </c>
      <c r="P221">
        <f t="shared" si="16"/>
        <v>115.99</v>
      </c>
      <c r="Q221" s="9" t="s">
        <v>8306</v>
      </c>
      <c r="R221" t="s">
        <v>8310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221</v>
      </c>
      <c r="C222" s="3" t="s">
        <v>4328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8">
        <f t="shared" si="15"/>
        <v>1</v>
      </c>
      <c r="P222">
        <f t="shared" si="16"/>
        <v>120</v>
      </c>
      <c r="Q222" s="9" t="s">
        <v>8306</v>
      </c>
      <c r="R222" t="s">
        <v>8310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222</v>
      </c>
      <c r="C223" s="3" t="s">
        <v>4329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8">
        <f t="shared" si="15"/>
        <v>0</v>
      </c>
      <c r="P223">
        <f t="shared" si="16"/>
        <v>0</v>
      </c>
      <c r="Q223" s="9" t="s">
        <v>8306</v>
      </c>
      <c r="R223" t="s">
        <v>8310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223</v>
      </c>
      <c r="C224" s="3" t="s">
        <v>4330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8">
        <f t="shared" si="15"/>
        <v>13</v>
      </c>
      <c r="P224">
        <f t="shared" si="16"/>
        <v>65</v>
      </c>
      <c r="Q224" s="9" t="s">
        <v>8306</v>
      </c>
      <c r="R224" t="s">
        <v>8310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224</v>
      </c>
      <c r="C225" s="3" t="s">
        <v>4331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8">
        <f t="shared" si="15"/>
        <v>0</v>
      </c>
      <c r="P225">
        <f t="shared" si="16"/>
        <v>0</v>
      </c>
      <c r="Q225" s="9" t="s">
        <v>8306</v>
      </c>
      <c r="R225" t="s">
        <v>8310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225</v>
      </c>
      <c r="C226" s="3" t="s">
        <v>4332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8">
        <f t="shared" si="15"/>
        <v>0</v>
      </c>
      <c r="P226">
        <f t="shared" si="16"/>
        <v>0</v>
      </c>
      <c r="Q226" s="9" t="s">
        <v>8306</v>
      </c>
      <c r="R226" t="s">
        <v>8310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226</v>
      </c>
      <c r="C227" s="3" t="s">
        <v>4333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8">
        <f t="shared" si="15"/>
        <v>0</v>
      </c>
      <c r="P227">
        <f t="shared" si="16"/>
        <v>0</v>
      </c>
      <c r="Q227" s="9" t="s">
        <v>8306</v>
      </c>
      <c r="R227" t="s">
        <v>8310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227</v>
      </c>
      <c r="C228" s="3" t="s">
        <v>4334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8">
        <f t="shared" si="15"/>
        <v>1</v>
      </c>
      <c r="P228">
        <f t="shared" si="16"/>
        <v>125</v>
      </c>
      <c r="Q228" s="9" t="s">
        <v>8306</v>
      </c>
      <c r="R228" t="s">
        <v>8310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228</v>
      </c>
      <c r="C229" s="3" t="s">
        <v>4335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8">
        <f t="shared" si="15"/>
        <v>0</v>
      </c>
      <c r="P229">
        <f t="shared" si="16"/>
        <v>0</v>
      </c>
      <c r="Q229" s="9" t="s">
        <v>8306</v>
      </c>
      <c r="R229" t="s">
        <v>8310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229</v>
      </c>
      <c r="C230" s="3" t="s">
        <v>4336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8">
        <f t="shared" si="15"/>
        <v>0</v>
      </c>
      <c r="P230">
        <f t="shared" si="16"/>
        <v>0</v>
      </c>
      <c r="Q230" s="9" t="s">
        <v>8306</v>
      </c>
      <c r="R230" t="s">
        <v>8310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230</v>
      </c>
      <c r="C231" s="3" t="s">
        <v>4337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8">
        <f t="shared" si="15"/>
        <v>0</v>
      </c>
      <c r="P231">
        <f t="shared" si="16"/>
        <v>0</v>
      </c>
      <c r="Q231" s="9" t="s">
        <v>8306</v>
      </c>
      <c r="R231" t="s">
        <v>8310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231</v>
      </c>
      <c r="C232" s="3" t="s">
        <v>4338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8">
        <f t="shared" si="15"/>
        <v>0</v>
      </c>
      <c r="P232">
        <f t="shared" si="16"/>
        <v>30</v>
      </c>
      <c r="Q232" s="9" t="s">
        <v>8306</v>
      </c>
      <c r="R232" t="s">
        <v>8310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232</v>
      </c>
      <c r="C233" s="3" t="s">
        <v>4339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8">
        <f t="shared" si="15"/>
        <v>0</v>
      </c>
      <c r="P233">
        <f t="shared" si="16"/>
        <v>0</v>
      </c>
      <c r="Q233" s="9" t="s">
        <v>8306</v>
      </c>
      <c r="R233" t="s">
        <v>8310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233</v>
      </c>
      <c r="C234" s="3" t="s">
        <v>4340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8">
        <f t="shared" si="15"/>
        <v>3</v>
      </c>
      <c r="P234">
        <f t="shared" si="16"/>
        <v>15.71</v>
      </c>
      <c r="Q234" s="9" t="s">
        <v>8306</v>
      </c>
      <c r="R234" t="s">
        <v>8310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234</v>
      </c>
      <c r="C235" s="3" t="s">
        <v>4341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8">
        <f t="shared" si="15"/>
        <v>0</v>
      </c>
      <c r="P235">
        <f t="shared" si="16"/>
        <v>0</v>
      </c>
      <c r="Q235" s="9" t="s">
        <v>8306</v>
      </c>
      <c r="R235" t="s">
        <v>8310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235</v>
      </c>
      <c r="C236" s="3" t="s">
        <v>4342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8">
        <f t="shared" si="15"/>
        <v>40</v>
      </c>
      <c r="P236">
        <f t="shared" si="16"/>
        <v>80.2</v>
      </c>
      <c r="Q236" s="9" t="s">
        <v>8306</v>
      </c>
      <c r="R236" t="s">
        <v>8310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236</v>
      </c>
      <c r="C237" s="3" t="s">
        <v>4343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8">
        <f t="shared" si="15"/>
        <v>0</v>
      </c>
      <c r="P237">
        <f t="shared" si="16"/>
        <v>0</v>
      </c>
      <c r="Q237" s="9" t="s">
        <v>8306</v>
      </c>
      <c r="R237" t="s">
        <v>8310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237</v>
      </c>
      <c r="C238" s="3" t="s">
        <v>4344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8">
        <f t="shared" si="15"/>
        <v>0</v>
      </c>
      <c r="P238">
        <f t="shared" si="16"/>
        <v>0</v>
      </c>
      <c r="Q238" s="9" t="s">
        <v>8306</v>
      </c>
      <c r="R238" t="s">
        <v>8310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238</v>
      </c>
      <c r="C239" s="3" t="s">
        <v>4345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8">
        <f t="shared" si="15"/>
        <v>0</v>
      </c>
      <c r="P239">
        <f t="shared" si="16"/>
        <v>50</v>
      </c>
      <c r="Q239" s="9" t="s">
        <v>8306</v>
      </c>
      <c r="R239" t="s">
        <v>8310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239</v>
      </c>
      <c r="C240" s="3" t="s">
        <v>4346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8">
        <f t="shared" si="15"/>
        <v>0</v>
      </c>
      <c r="P240">
        <f t="shared" si="16"/>
        <v>0</v>
      </c>
      <c r="Q240" s="9" t="s">
        <v>8306</v>
      </c>
      <c r="R240" t="s">
        <v>8310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240</v>
      </c>
      <c r="C241" s="3" t="s">
        <v>4347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8">
        <f t="shared" si="15"/>
        <v>25</v>
      </c>
      <c r="P241">
        <f t="shared" si="16"/>
        <v>50</v>
      </c>
      <c r="Q241" s="9" t="s">
        <v>8306</v>
      </c>
      <c r="R241" t="s">
        <v>8310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241</v>
      </c>
      <c r="C242" s="3" t="s">
        <v>4348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8">
        <f t="shared" si="15"/>
        <v>108</v>
      </c>
      <c r="P242">
        <f t="shared" si="16"/>
        <v>117.85</v>
      </c>
      <c r="Q242" s="9" t="s">
        <v>8306</v>
      </c>
      <c r="R242" t="s">
        <v>8311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242</v>
      </c>
      <c r="C243" s="3" t="s">
        <v>4349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8">
        <f t="shared" si="15"/>
        <v>113</v>
      </c>
      <c r="P243">
        <f t="shared" si="16"/>
        <v>109.04</v>
      </c>
      <c r="Q243" s="9" t="s">
        <v>8306</v>
      </c>
      <c r="R243" t="s">
        <v>8311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243</v>
      </c>
      <c r="C244" s="3" t="s">
        <v>4350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8">
        <f t="shared" si="15"/>
        <v>113</v>
      </c>
      <c r="P244">
        <f t="shared" si="16"/>
        <v>73.02</v>
      </c>
      <c r="Q244" s="9" t="s">
        <v>8306</v>
      </c>
      <c r="R244" t="s">
        <v>8311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244</v>
      </c>
      <c r="C245" s="3" t="s">
        <v>4351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8">
        <f t="shared" si="15"/>
        <v>103</v>
      </c>
      <c r="P245">
        <f t="shared" si="16"/>
        <v>78.2</v>
      </c>
      <c r="Q245" s="9" t="s">
        <v>8306</v>
      </c>
      <c r="R245" t="s">
        <v>8311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8">
        <f t="shared" si="15"/>
        <v>114</v>
      </c>
      <c r="P246">
        <f t="shared" si="16"/>
        <v>47.4</v>
      </c>
      <c r="Q246" s="9" t="s">
        <v>8306</v>
      </c>
      <c r="R246" t="s">
        <v>8311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245</v>
      </c>
      <c r="C247" s="3" t="s">
        <v>4353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8">
        <f t="shared" si="15"/>
        <v>104</v>
      </c>
      <c r="P247">
        <f t="shared" si="16"/>
        <v>54.02</v>
      </c>
      <c r="Q247" s="9" t="s">
        <v>8306</v>
      </c>
      <c r="R247" t="s">
        <v>8311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246</v>
      </c>
      <c r="C248" s="3" t="s">
        <v>4354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8">
        <f t="shared" si="15"/>
        <v>305</v>
      </c>
      <c r="P248">
        <f t="shared" si="16"/>
        <v>68.489999999999995</v>
      </c>
      <c r="Q248" s="9" t="s">
        <v>8306</v>
      </c>
      <c r="R248" t="s">
        <v>8311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247</v>
      </c>
      <c r="C249" s="3" t="s">
        <v>4355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8">
        <f t="shared" si="15"/>
        <v>134</v>
      </c>
      <c r="P249">
        <f t="shared" si="16"/>
        <v>108.15</v>
      </c>
      <c r="Q249" s="9" t="s">
        <v>8306</v>
      </c>
      <c r="R249" t="s">
        <v>8311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248</v>
      </c>
      <c r="C250" s="3" t="s">
        <v>4356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8">
        <f t="shared" si="15"/>
        <v>101</v>
      </c>
      <c r="P250">
        <f t="shared" si="16"/>
        <v>589.95000000000005</v>
      </c>
      <c r="Q250" s="9" t="s">
        <v>8306</v>
      </c>
      <c r="R250" t="s">
        <v>8311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249</v>
      </c>
      <c r="C251" s="3" t="s">
        <v>4357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8">
        <f t="shared" si="15"/>
        <v>113</v>
      </c>
      <c r="P251">
        <f t="shared" si="16"/>
        <v>48.05</v>
      </c>
      <c r="Q251" s="9" t="s">
        <v>8306</v>
      </c>
      <c r="R251" t="s">
        <v>8311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250</v>
      </c>
      <c r="C252" s="3" t="s">
        <v>4358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8">
        <f t="shared" si="15"/>
        <v>106</v>
      </c>
      <c r="P252">
        <f t="shared" si="16"/>
        <v>72.48</v>
      </c>
      <c r="Q252" s="9" t="s">
        <v>8306</v>
      </c>
      <c r="R252" t="s">
        <v>8311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251</v>
      </c>
      <c r="C253" s="3" t="s">
        <v>4359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8">
        <f t="shared" si="15"/>
        <v>126</v>
      </c>
      <c r="P253">
        <f t="shared" si="16"/>
        <v>57.08</v>
      </c>
      <c r="Q253" s="9" t="s">
        <v>8306</v>
      </c>
      <c r="R253" t="s">
        <v>8311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252</v>
      </c>
      <c r="C254" s="3" t="s">
        <v>4360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8">
        <f t="shared" si="15"/>
        <v>185</v>
      </c>
      <c r="P254">
        <f t="shared" si="16"/>
        <v>85.44</v>
      </c>
      <c r="Q254" s="9" t="s">
        <v>8306</v>
      </c>
      <c r="R254" t="s">
        <v>8311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253</v>
      </c>
      <c r="C255" s="3" t="s">
        <v>4361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8">
        <f t="shared" si="15"/>
        <v>101</v>
      </c>
      <c r="P255">
        <f t="shared" si="16"/>
        <v>215.86</v>
      </c>
      <c r="Q255" s="9" t="s">
        <v>8306</v>
      </c>
      <c r="R255" t="s">
        <v>8311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254</v>
      </c>
      <c r="C256" s="3" t="s">
        <v>4362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8">
        <f t="shared" si="15"/>
        <v>117</v>
      </c>
      <c r="P256">
        <f t="shared" si="16"/>
        <v>89.39</v>
      </c>
      <c r="Q256" s="9" t="s">
        <v>8306</v>
      </c>
      <c r="R256" t="s">
        <v>8311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255</v>
      </c>
      <c r="C257" s="3" t="s">
        <v>4363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8">
        <f t="shared" si="15"/>
        <v>107</v>
      </c>
      <c r="P257">
        <f t="shared" si="16"/>
        <v>45.42</v>
      </c>
      <c r="Q257" s="9" t="s">
        <v>8306</v>
      </c>
      <c r="R257" t="s">
        <v>8311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256</v>
      </c>
      <c r="C258" s="3" t="s">
        <v>4364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8306</v>
      </c>
      <c r="R258" t="s">
        <v>8311</v>
      </c>
      <c r="S258" s="15">
        <f t="shared" ref="S258:S321" si="22">(((J258/60)/60/24)+DATE(1970,1,1))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257</v>
      </c>
      <c r="C259" s="3" t="s">
        <v>4365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8">
        <f t="shared" si="20"/>
        <v>107</v>
      </c>
      <c r="P259">
        <f t="shared" si="21"/>
        <v>66.7</v>
      </c>
      <c r="Q259" s="9" t="s">
        <v>8306</v>
      </c>
      <c r="R259" t="s">
        <v>8311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258</v>
      </c>
      <c r="C260" s="3" t="s">
        <v>4366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8">
        <f t="shared" si="20"/>
        <v>191</v>
      </c>
      <c r="P260">
        <f t="shared" si="21"/>
        <v>83.35</v>
      </c>
      <c r="Q260" s="9" t="s">
        <v>8306</v>
      </c>
      <c r="R260" t="s">
        <v>8311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259</v>
      </c>
      <c r="C261" s="3" t="s">
        <v>4367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8">
        <f t="shared" si="20"/>
        <v>132</v>
      </c>
      <c r="P261">
        <f t="shared" si="21"/>
        <v>105.05</v>
      </c>
      <c r="Q261" s="9" t="s">
        <v>8306</v>
      </c>
      <c r="R261" t="s">
        <v>8311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260</v>
      </c>
      <c r="C262" s="3" t="s">
        <v>4368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8">
        <f t="shared" si="20"/>
        <v>106</v>
      </c>
      <c r="P262">
        <f t="shared" si="21"/>
        <v>120.91</v>
      </c>
      <c r="Q262" s="9" t="s">
        <v>8306</v>
      </c>
      <c r="R262" t="s">
        <v>8311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261</v>
      </c>
      <c r="C263" s="3" t="s">
        <v>4369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8">
        <f t="shared" si="20"/>
        <v>107</v>
      </c>
      <c r="P263">
        <f t="shared" si="21"/>
        <v>97.64</v>
      </c>
      <c r="Q263" s="9" t="s">
        <v>8306</v>
      </c>
      <c r="R263" t="s">
        <v>8311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262</v>
      </c>
      <c r="C264" s="3" t="s">
        <v>4370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8">
        <f t="shared" si="20"/>
        <v>240</v>
      </c>
      <c r="P264">
        <f t="shared" si="21"/>
        <v>41.38</v>
      </c>
      <c r="Q264" s="9" t="s">
        <v>8306</v>
      </c>
      <c r="R264" t="s">
        <v>8311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263</v>
      </c>
      <c r="C265" s="3" t="s">
        <v>4371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8">
        <f t="shared" si="20"/>
        <v>118</v>
      </c>
      <c r="P265">
        <f t="shared" si="21"/>
        <v>30.65</v>
      </c>
      <c r="Q265" s="9" t="s">
        <v>8306</v>
      </c>
      <c r="R265" t="s">
        <v>8311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264</v>
      </c>
      <c r="C266" s="3" t="s">
        <v>4372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8">
        <f t="shared" si="20"/>
        <v>118</v>
      </c>
      <c r="P266">
        <f t="shared" si="21"/>
        <v>64.95</v>
      </c>
      <c r="Q266" s="9" t="s">
        <v>8306</v>
      </c>
      <c r="R266" t="s">
        <v>8311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265</v>
      </c>
      <c r="C267" s="3" t="s">
        <v>4373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8">
        <f t="shared" si="20"/>
        <v>111</v>
      </c>
      <c r="P267">
        <f t="shared" si="21"/>
        <v>95.78</v>
      </c>
      <c r="Q267" s="9" t="s">
        <v>8306</v>
      </c>
      <c r="R267" t="s">
        <v>8311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266</v>
      </c>
      <c r="C268" s="3" t="s">
        <v>4374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8">
        <f t="shared" si="20"/>
        <v>146</v>
      </c>
      <c r="P268">
        <f t="shared" si="21"/>
        <v>40.42</v>
      </c>
      <c r="Q268" s="9" t="s">
        <v>8306</v>
      </c>
      <c r="R268" t="s">
        <v>8311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267</v>
      </c>
      <c r="C269" s="3" t="s">
        <v>4375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8">
        <f t="shared" si="20"/>
        <v>132</v>
      </c>
      <c r="P269">
        <f t="shared" si="21"/>
        <v>78.58</v>
      </c>
      <c r="Q269" s="9" t="s">
        <v>8306</v>
      </c>
      <c r="R269" t="s">
        <v>8311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268</v>
      </c>
      <c r="C270" s="3" t="s">
        <v>4376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8">
        <f t="shared" si="20"/>
        <v>111</v>
      </c>
      <c r="P270">
        <f t="shared" si="21"/>
        <v>50.18</v>
      </c>
      <c r="Q270" s="9" t="s">
        <v>8306</v>
      </c>
      <c r="R270" t="s">
        <v>8311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269</v>
      </c>
      <c r="C271" s="3" t="s">
        <v>4377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8">
        <f t="shared" si="20"/>
        <v>147</v>
      </c>
      <c r="P271">
        <f t="shared" si="21"/>
        <v>92.25</v>
      </c>
      <c r="Q271" s="9" t="s">
        <v>8306</v>
      </c>
      <c r="R271" t="s">
        <v>8311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270</v>
      </c>
      <c r="C272" s="3" t="s">
        <v>4378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8">
        <f t="shared" si="20"/>
        <v>153</v>
      </c>
      <c r="P272">
        <f t="shared" si="21"/>
        <v>57.54</v>
      </c>
      <c r="Q272" s="9" t="s">
        <v>8306</v>
      </c>
      <c r="R272" t="s">
        <v>8311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271</v>
      </c>
      <c r="C273" s="3" t="s">
        <v>4379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8">
        <f t="shared" si="20"/>
        <v>105</v>
      </c>
      <c r="P273">
        <f t="shared" si="21"/>
        <v>109.42</v>
      </c>
      <c r="Q273" s="9" t="s">
        <v>8306</v>
      </c>
      <c r="R273" t="s">
        <v>8311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272</v>
      </c>
      <c r="C274" s="3" t="s">
        <v>4380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8">
        <f t="shared" si="20"/>
        <v>177</v>
      </c>
      <c r="P274">
        <f t="shared" si="21"/>
        <v>81.89</v>
      </c>
      <c r="Q274" s="9" t="s">
        <v>8306</v>
      </c>
      <c r="R274" t="s">
        <v>8311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273</v>
      </c>
      <c r="C275" s="3" t="s">
        <v>4381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8">
        <f t="shared" si="20"/>
        <v>108</v>
      </c>
      <c r="P275">
        <f t="shared" si="21"/>
        <v>45.67</v>
      </c>
      <c r="Q275" s="9" t="s">
        <v>8306</v>
      </c>
      <c r="R275" t="s">
        <v>8311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274</v>
      </c>
      <c r="C276" s="3" t="s">
        <v>4382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8">
        <f t="shared" si="20"/>
        <v>156</v>
      </c>
      <c r="P276">
        <f t="shared" si="21"/>
        <v>55.22</v>
      </c>
      <c r="Q276" s="9" t="s">
        <v>8306</v>
      </c>
      <c r="R276" t="s">
        <v>8311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275</v>
      </c>
      <c r="C277" s="3" t="s">
        <v>4383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8">
        <f t="shared" si="20"/>
        <v>108</v>
      </c>
      <c r="P277">
        <f t="shared" si="21"/>
        <v>65.3</v>
      </c>
      <c r="Q277" s="9" t="s">
        <v>8306</v>
      </c>
      <c r="R277" t="s">
        <v>8311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276</v>
      </c>
      <c r="C278" s="3" t="s">
        <v>4384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8">
        <f t="shared" si="20"/>
        <v>148</v>
      </c>
      <c r="P278">
        <f t="shared" si="21"/>
        <v>95.23</v>
      </c>
      <c r="Q278" s="9" t="s">
        <v>8306</v>
      </c>
      <c r="R278" t="s">
        <v>8311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277</v>
      </c>
      <c r="C279" s="3" t="s">
        <v>4385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8">
        <f t="shared" si="20"/>
        <v>110</v>
      </c>
      <c r="P279">
        <f t="shared" si="21"/>
        <v>75.44</v>
      </c>
      <c r="Q279" s="9" t="s">
        <v>8306</v>
      </c>
      <c r="R279" t="s">
        <v>8311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278</v>
      </c>
      <c r="C280" s="3" t="s">
        <v>4386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8">
        <f t="shared" si="20"/>
        <v>150</v>
      </c>
      <c r="P280">
        <f t="shared" si="21"/>
        <v>97.82</v>
      </c>
      <c r="Q280" s="9" t="s">
        <v>8306</v>
      </c>
      <c r="R280" t="s">
        <v>8311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279</v>
      </c>
      <c r="C281" s="3" t="s">
        <v>4387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8">
        <f t="shared" si="20"/>
        <v>157</v>
      </c>
      <c r="P281">
        <f t="shared" si="21"/>
        <v>87.69</v>
      </c>
      <c r="Q281" s="9" t="s">
        <v>8306</v>
      </c>
      <c r="R281" t="s">
        <v>8311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280</v>
      </c>
      <c r="C282" s="3" t="s">
        <v>4388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8">
        <f t="shared" si="20"/>
        <v>156</v>
      </c>
      <c r="P282">
        <f t="shared" si="21"/>
        <v>54.75</v>
      </c>
      <c r="Q282" s="9" t="s">
        <v>8306</v>
      </c>
      <c r="R282" t="s">
        <v>8311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281</v>
      </c>
      <c r="C283" s="3" t="s">
        <v>4389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8">
        <f t="shared" si="20"/>
        <v>121</v>
      </c>
      <c r="P283">
        <f t="shared" si="21"/>
        <v>83.95</v>
      </c>
      <c r="Q283" s="9" t="s">
        <v>8306</v>
      </c>
      <c r="R283" t="s">
        <v>8311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282</v>
      </c>
      <c r="C284" s="3" t="s">
        <v>4390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8">
        <f t="shared" si="20"/>
        <v>101</v>
      </c>
      <c r="P284">
        <f t="shared" si="21"/>
        <v>254.39</v>
      </c>
      <c r="Q284" s="9" t="s">
        <v>8306</v>
      </c>
      <c r="R284" t="s">
        <v>8311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283</v>
      </c>
      <c r="C285" s="3" t="s">
        <v>4391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8">
        <f t="shared" si="20"/>
        <v>114</v>
      </c>
      <c r="P285">
        <f t="shared" si="21"/>
        <v>101.83</v>
      </c>
      <c r="Q285" s="9" t="s">
        <v>8306</v>
      </c>
      <c r="R285" t="s">
        <v>8311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284</v>
      </c>
      <c r="C286" s="3" t="s">
        <v>4392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8">
        <f t="shared" si="20"/>
        <v>105</v>
      </c>
      <c r="P286">
        <f t="shared" si="21"/>
        <v>55.07</v>
      </c>
      <c r="Q286" s="9" t="s">
        <v>8306</v>
      </c>
      <c r="R286" t="s">
        <v>8311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285</v>
      </c>
      <c r="C287" s="3" t="s">
        <v>4393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8">
        <f t="shared" si="20"/>
        <v>229</v>
      </c>
      <c r="P287">
        <f t="shared" si="21"/>
        <v>56.9</v>
      </c>
      <c r="Q287" s="9" t="s">
        <v>8306</v>
      </c>
      <c r="R287" t="s">
        <v>8311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286</v>
      </c>
      <c r="C288" s="3" t="s">
        <v>4394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8">
        <f t="shared" si="20"/>
        <v>109</v>
      </c>
      <c r="P288">
        <f t="shared" si="21"/>
        <v>121.28</v>
      </c>
      <c r="Q288" s="9" t="s">
        <v>8306</v>
      </c>
      <c r="R288" t="s">
        <v>8311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287</v>
      </c>
      <c r="C289" s="3" t="s">
        <v>4395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8">
        <f t="shared" si="20"/>
        <v>176</v>
      </c>
      <c r="P289">
        <f t="shared" si="21"/>
        <v>91.19</v>
      </c>
      <c r="Q289" s="9" t="s">
        <v>8306</v>
      </c>
      <c r="R289" t="s">
        <v>8311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288</v>
      </c>
      <c r="C290" s="3" t="s">
        <v>4396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8">
        <f t="shared" si="20"/>
        <v>103</v>
      </c>
      <c r="P290">
        <f t="shared" si="21"/>
        <v>115.45</v>
      </c>
      <c r="Q290" s="9" t="s">
        <v>8306</v>
      </c>
      <c r="R290" t="s">
        <v>8311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289</v>
      </c>
      <c r="C291" s="3" t="s">
        <v>4397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8">
        <f t="shared" si="20"/>
        <v>105</v>
      </c>
      <c r="P291">
        <f t="shared" si="21"/>
        <v>67.77</v>
      </c>
      <c r="Q291" s="9" t="s">
        <v>8306</v>
      </c>
      <c r="R291" t="s">
        <v>8311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290</v>
      </c>
      <c r="C292" s="3" t="s">
        <v>4398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8">
        <f t="shared" si="20"/>
        <v>107</v>
      </c>
      <c r="P292">
        <f t="shared" si="21"/>
        <v>28.58</v>
      </c>
      <c r="Q292" s="9" t="s">
        <v>8306</v>
      </c>
      <c r="R292" t="s">
        <v>8311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291</v>
      </c>
      <c r="C293" s="3" t="s">
        <v>4399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8">
        <f t="shared" si="20"/>
        <v>120</v>
      </c>
      <c r="P293">
        <f t="shared" si="21"/>
        <v>46.88</v>
      </c>
      <c r="Q293" s="9" t="s">
        <v>8306</v>
      </c>
      <c r="R293" t="s">
        <v>8311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292</v>
      </c>
      <c r="C294" s="3" t="s">
        <v>4400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8">
        <f t="shared" si="20"/>
        <v>102</v>
      </c>
      <c r="P294">
        <f t="shared" si="21"/>
        <v>154.41999999999999</v>
      </c>
      <c r="Q294" s="9" t="s">
        <v>8306</v>
      </c>
      <c r="R294" t="s">
        <v>8311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293</v>
      </c>
      <c r="C295" s="3" t="s">
        <v>4401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8">
        <f t="shared" si="20"/>
        <v>101</v>
      </c>
      <c r="P295">
        <f t="shared" si="21"/>
        <v>201.22</v>
      </c>
      <c r="Q295" s="9" t="s">
        <v>8306</v>
      </c>
      <c r="R295" t="s">
        <v>8311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294</v>
      </c>
      <c r="C296" s="3" t="s">
        <v>4402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8">
        <f t="shared" si="20"/>
        <v>100</v>
      </c>
      <c r="P296">
        <f t="shared" si="21"/>
        <v>100</v>
      </c>
      <c r="Q296" s="9" t="s">
        <v>8306</v>
      </c>
      <c r="R296" t="s">
        <v>8311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295</v>
      </c>
      <c r="C297" s="3" t="s">
        <v>4403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8">
        <f t="shared" si="20"/>
        <v>133</v>
      </c>
      <c r="P297">
        <f t="shared" si="21"/>
        <v>100.08</v>
      </c>
      <c r="Q297" s="9" t="s">
        <v>8306</v>
      </c>
      <c r="R297" t="s">
        <v>8311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296</v>
      </c>
      <c r="C298" s="3" t="s">
        <v>4404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8">
        <f t="shared" si="20"/>
        <v>119</v>
      </c>
      <c r="P298">
        <f t="shared" si="21"/>
        <v>230.09</v>
      </c>
      <c r="Q298" s="9" t="s">
        <v>8306</v>
      </c>
      <c r="R298" t="s">
        <v>8311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297</v>
      </c>
      <c r="C299" s="3" t="s">
        <v>4405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8">
        <f t="shared" si="20"/>
        <v>101</v>
      </c>
      <c r="P299">
        <f t="shared" si="21"/>
        <v>141.75</v>
      </c>
      <c r="Q299" s="9" t="s">
        <v>8306</v>
      </c>
      <c r="R299" t="s">
        <v>8311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298</v>
      </c>
      <c r="C300" s="3" t="s">
        <v>4406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8">
        <f t="shared" si="20"/>
        <v>109</v>
      </c>
      <c r="P300">
        <f t="shared" si="21"/>
        <v>56.34</v>
      </c>
      <c r="Q300" s="9" t="s">
        <v>8306</v>
      </c>
      <c r="R300" t="s">
        <v>8311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299</v>
      </c>
      <c r="C301" s="3" t="s">
        <v>4407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8">
        <f t="shared" si="20"/>
        <v>179</v>
      </c>
      <c r="P301">
        <f t="shared" si="21"/>
        <v>73.34</v>
      </c>
      <c r="Q301" s="9" t="s">
        <v>8306</v>
      </c>
      <c r="R301" t="s">
        <v>8311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300</v>
      </c>
      <c r="C302" s="3" t="s">
        <v>4408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8">
        <f t="shared" si="20"/>
        <v>102</v>
      </c>
      <c r="P302">
        <f t="shared" si="21"/>
        <v>85.34</v>
      </c>
      <c r="Q302" s="9" t="s">
        <v>8306</v>
      </c>
      <c r="R302" t="s">
        <v>8311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301</v>
      </c>
      <c r="C303" s="3" t="s">
        <v>4409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8">
        <f t="shared" si="20"/>
        <v>119</v>
      </c>
      <c r="P303">
        <f t="shared" si="21"/>
        <v>61.5</v>
      </c>
      <c r="Q303" s="9" t="s">
        <v>8306</v>
      </c>
      <c r="R303" t="s">
        <v>8311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302</v>
      </c>
      <c r="C304" s="3" t="s">
        <v>4410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8">
        <f t="shared" si="20"/>
        <v>100</v>
      </c>
      <c r="P304">
        <f t="shared" si="21"/>
        <v>93.02</v>
      </c>
      <c r="Q304" s="9" t="s">
        <v>8306</v>
      </c>
      <c r="R304" t="s">
        <v>8311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303</v>
      </c>
      <c r="C305" s="3" t="s">
        <v>4411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8">
        <f t="shared" si="20"/>
        <v>137</v>
      </c>
      <c r="P305">
        <f t="shared" si="21"/>
        <v>50.29</v>
      </c>
      <c r="Q305" s="9" t="s">
        <v>8306</v>
      </c>
      <c r="R305" t="s">
        <v>8311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304</v>
      </c>
      <c r="C306" s="3" t="s">
        <v>4412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8">
        <f t="shared" si="20"/>
        <v>232</v>
      </c>
      <c r="P306">
        <f t="shared" si="21"/>
        <v>106.43</v>
      </c>
      <c r="Q306" s="9" t="s">
        <v>8306</v>
      </c>
      <c r="R306" t="s">
        <v>8311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305</v>
      </c>
      <c r="C307" s="3" t="s">
        <v>4413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8">
        <f t="shared" si="20"/>
        <v>130</v>
      </c>
      <c r="P307">
        <f t="shared" si="21"/>
        <v>51.72</v>
      </c>
      <c r="Q307" s="9" t="s">
        <v>8306</v>
      </c>
      <c r="R307" t="s">
        <v>8311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306</v>
      </c>
      <c r="C308" s="3" t="s">
        <v>4414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8">
        <f t="shared" si="20"/>
        <v>293</v>
      </c>
      <c r="P308">
        <f t="shared" si="21"/>
        <v>36.61</v>
      </c>
      <c r="Q308" s="9" t="s">
        <v>8306</v>
      </c>
      <c r="R308" t="s">
        <v>8311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307</v>
      </c>
      <c r="C309" s="3" t="s">
        <v>4415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8">
        <f t="shared" si="20"/>
        <v>111</v>
      </c>
      <c r="P309">
        <f t="shared" si="21"/>
        <v>42.52</v>
      </c>
      <c r="Q309" s="9" t="s">
        <v>8306</v>
      </c>
      <c r="R309" t="s">
        <v>8311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308</v>
      </c>
      <c r="C310" s="3" t="s">
        <v>4416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8">
        <f t="shared" si="20"/>
        <v>106</v>
      </c>
      <c r="P310">
        <f t="shared" si="21"/>
        <v>62.71</v>
      </c>
      <c r="Q310" s="9" t="s">
        <v>8306</v>
      </c>
      <c r="R310" t="s">
        <v>8311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309</v>
      </c>
      <c r="C311" s="3" t="s">
        <v>4417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8">
        <f t="shared" si="20"/>
        <v>119</v>
      </c>
      <c r="P311">
        <f t="shared" si="21"/>
        <v>89.96</v>
      </c>
      <c r="Q311" s="9" t="s">
        <v>8306</v>
      </c>
      <c r="R311" t="s">
        <v>8311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310</v>
      </c>
      <c r="C312" s="3" t="s">
        <v>4418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8">
        <f t="shared" si="20"/>
        <v>104</v>
      </c>
      <c r="P312">
        <f t="shared" si="21"/>
        <v>28.92</v>
      </c>
      <c r="Q312" s="9" t="s">
        <v>8306</v>
      </c>
      <c r="R312" t="s">
        <v>8311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311</v>
      </c>
      <c r="C313" s="3" t="s">
        <v>4419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8">
        <f t="shared" si="20"/>
        <v>104</v>
      </c>
      <c r="P313">
        <f t="shared" si="21"/>
        <v>138.80000000000001</v>
      </c>
      <c r="Q313" s="9" t="s">
        <v>8306</v>
      </c>
      <c r="R313" t="s">
        <v>8311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312</v>
      </c>
      <c r="C314" s="3" t="s">
        <v>4420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8">
        <f t="shared" si="20"/>
        <v>112</v>
      </c>
      <c r="P314">
        <f t="shared" si="21"/>
        <v>61.3</v>
      </c>
      <c r="Q314" s="9" t="s">
        <v>8306</v>
      </c>
      <c r="R314" t="s">
        <v>8311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313</v>
      </c>
      <c r="C315" s="3" t="s">
        <v>4421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8">
        <f t="shared" si="20"/>
        <v>105</v>
      </c>
      <c r="P315">
        <f t="shared" si="21"/>
        <v>80.2</v>
      </c>
      <c r="Q315" s="9" t="s">
        <v>8306</v>
      </c>
      <c r="R315" t="s">
        <v>8311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314</v>
      </c>
      <c r="C316" s="3" t="s">
        <v>4422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8">
        <f t="shared" si="20"/>
        <v>385</v>
      </c>
      <c r="P316">
        <f t="shared" si="21"/>
        <v>32.1</v>
      </c>
      <c r="Q316" s="9" t="s">
        <v>8306</v>
      </c>
      <c r="R316" t="s">
        <v>8311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315</v>
      </c>
      <c r="C317" s="3" t="s">
        <v>4423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8">
        <f t="shared" si="20"/>
        <v>101</v>
      </c>
      <c r="P317">
        <f t="shared" si="21"/>
        <v>200.89</v>
      </c>
      <c r="Q317" s="9" t="s">
        <v>8306</v>
      </c>
      <c r="R317" t="s">
        <v>8311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316</v>
      </c>
      <c r="C318" s="3" t="s">
        <v>4424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8">
        <f t="shared" si="20"/>
        <v>114</v>
      </c>
      <c r="P318">
        <f t="shared" si="21"/>
        <v>108.01</v>
      </c>
      <c r="Q318" s="9" t="s">
        <v>8306</v>
      </c>
      <c r="R318" t="s">
        <v>8311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317</v>
      </c>
      <c r="C319" s="3" t="s">
        <v>4425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8">
        <f t="shared" si="20"/>
        <v>101</v>
      </c>
      <c r="P319">
        <f t="shared" si="21"/>
        <v>95.7</v>
      </c>
      <c r="Q319" s="9" t="s">
        <v>8306</v>
      </c>
      <c r="R319" t="s">
        <v>8311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318</v>
      </c>
      <c r="C320" s="3" t="s">
        <v>4426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8">
        <f t="shared" si="20"/>
        <v>283</v>
      </c>
      <c r="P320">
        <f t="shared" si="21"/>
        <v>49.88</v>
      </c>
      <c r="Q320" s="9" t="s">
        <v>8306</v>
      </c>
      <c r="R320" t="s">
        <v>8311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319</v>
      </c>
      <c r="C321" s="3" t="s">
        <v>4427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8">
        <f t="shared" si="20"/>
        <v>113</v>
      </c>
      <c r="P321">
        <f t="shared" si="21"/>
        <v>110.47</v>
      </c>
      <c r="Q321" s="9" t="s">
        <v>8306</v>
      </c>
      <c r="R321" t="s">
        <v>8311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320</v>
      </c>
      <c r="C322" s="3" t="s">
        <v>4428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8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8306</v>
      </c>
      <c r="R322" t="s">
        <v>8311</v>
      </c>
      <c r="S322" s="15">
        <f t="shared" ref="S322:S385" si="27">(((J322/60)/60/24)+DATE(1970,1,1))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321</v>
      </c>
      <c r="C323" s="3" t="s">
        <v>4429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8">
        <f t="shared" si="25"/>
        <v>103</v>
      </c>
      <c r="P323">
        <f t="shared" si="26"/>
        <v>106.62</v>
      </c>
      <c r="Q323" s="9" t="s">
        <v>8306</v>
      </c>
      <c r="R323" t="s">
        <v>8311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322</v>
      </c>
      <c r="C324" s="3" t="s">
        <v>4430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8">
        <f t="shared" si="25"/>
        <v>108</v>
      </c>
      <c r="P324">
        <f t="shared" si="26"/>
        <v>145.04</v>
      </c>
      <c r="Q324" s="9" t="s">
        <v>8306</v>
      </c>
      <c r="R324" t="s">
        <v>8311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323</v>
      </c>
      <c r="C325" s="3" t="s">
        <v>4431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8">
        <f t="shared" si="25"/>
        <v>123</v>
      </c>
      <c r="P325">
        <f t="shared" si="26"/>
        <v>114.59</v>
      </c>
      <c r="Q325" s="9" t="s">
        <v>8306</v>
      </c>
      <c r="R325" t="s">
        <v>8311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324</v>
      </c>
      <c r="C326" s="3" t="s">
        <v>4432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8">
        <f t="shared" si="25"/>
        <v>102</v>
      </c>
      <c r="P326">
        <f t="shared" si="26"/>
        <v>105.32</v>
      </c>
      <c r="Q326" s="9" t="s">
        <v>8306</v>
      </c>
      <c r="R326" t="s">
        <v>8311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325</v>
      </c>
      <c r="C327" s="3" t="s">
        <v>4433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8">
        <f t="shared" si="25"/>
        <v>104</v>
      </c>
      <c r="P327">
        <f t="shared" si="26"/>
        <v>70.92</v>
      </c>
      <c r="Q327" s="9" t="s">
        <v>8306</v>
      </c>
      <c r="R327" t="s">
        <v>8311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326</v>
      </c>
      <c r="C328" s="3" t="s">
        <v>4434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8">
        <f t="shared" si="25"/>
        <v>113</v>
      </c>
      <c r="P328">
        <f t="shared" si="26"/>
        <v>147.16999999999999</v>
      </c>
      <c r="Q328" s="9" t="s">
        <v>8306</v>
      </c>
      <c r="R328" t="s">
        <v>8311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327</v>
      </c>
      <c r="C329" s="3" t="s">
        <v>4435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8">
        <f t="shared" si="25"/>
        <v>136</v>
      </c>
      <c r="P329">
        <f t="shared" si="26"/>
        <v>160.47</v>
      </c>
      <c r="Q329" s="9" t="s">
        <v>8306</v>
      </c>
      <c r="R329" t="s">
        <v>8311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328</v>
      </c>
      <c r="C330" s="3" t="s">
        <v>4436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8">
        <f t="shared" si="25"/>
        <v>104</v>
      </c>
      <c r="P330">
        <f t="shared" si="26"/>
        <v>156.05000000000001</v>
      </c>
      <c r="Q330" s="9" t="s">
        <v>8306</v>
      </c>
      <c r="R330" t="s">
        <v>8311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329</v>
      </c>
      <c r="C331" s="3" t="s">
        <v>4437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8">
        <f t="shared" si="25"/>
        <v>106</v>
      </c>
      <c r="P331">
        <f t="shared" si="26"/>
        <v>63.17</v>
      </c>
      <c r="Q331" s="9" t="s">
        <v>8306</v>
      </c>
      <c r="R331" t="s">
        <v>8311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330</v>
      </c>
      <c r="C332" s="3" t="s">
        <v>4438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8">
        <f t="shared" si="25"/>
        <v>102</v>
      </c>
      <c r="P332">
        <f t="shared" si="26"/>
        <v>104.82</v>
      </c>
      <c r="Q332" s="9" t="s">
        <v>8306</v>
      </c>
      <c r="R332" t="s">
        <v>8311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331</v>
      </c>
      <c r="C333" s="3" t="s">
        <v>4439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8">
        <f t="shared" si="25"/>
        <v>107</v>
      </c>
      <c r="P333">
        <f t="shared" si="26"/>
        <v>97.36</v>
      </c>
      <c r="Q333" s="9" t="s">
        <v>8306</v>
      </c>
      <c r="R333" t="s">
        <v>8311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332</v>
      </c>
      <c r="C334" s="3" t="s">
        <v>4440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8">
        <f t="shared" si="25"/>
        <v>113</v>
      </c>
      <c r="P334">
        <f t="shared" si="26"/>
        <v>203.63</v>
      </c>
      <c r="Q334" s="9" t="s">
        <v>8306</v>
      </c>
      <c r="R334" t="s">
        <v>8311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333</v>
      </c>
      <c r="C335" s="3" t="s">
        <v>4441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8">
        <f t="shared" si="25"/>
        <v>125</v>
      </c>
      <c r="P335">
        <f t="shared" si="26"/>
        <v>188.31</v>
      </c>
      <c r="Q335" s="9" t="s">
        <v>8306</v>
      </c>
      <c r="R335" t="s">
        <v>8311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334</v>
      </c>
      <c r="C336" s="3" t="s">
        <v>4442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8">
        <f t="shared" si="25"/>
        <v>101</v>
      </c>
      <c r="P336">
        <f t="shared" si="26"/>
        <v>146.65</v>
      </c>
      <c r="Q336" s="9" t="s">
        <v>8306</v>
      </c>
      <c r="R336" t="s">
        <v>8311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335</v>
      </c>
      <c r="C337" s="3" t="s">
        <v>4443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8">
        <f t="shared" si="25"/>
        <v>103</v>
      </c>
      <c r="P337">
        <f t="shared" si="26"/>
        <v>109.19</v>
      </c>
      <c r="Q337" s="9" t="s">
        <v>8306</v>
      </c>
      <c r="R337" t="s">
        <v>8311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336</v>
      </c>
      <c r="C338" s="3" t="s">
        <v>4444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8">
        <f t="shared" si="25"/>
        <v>117</v>
      </c>
      <c r="P338">
        <f t="shared" si="26"/>
        <v>59.25</v>
      </c>
      <c r="Q338" s="9" t="s">
        <v>8306</v>
      </c>
      <c r="R338" t="s">
        <v>8311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337</v>
      </c>
      <c r="C339" s="3" t="s">
        <v>4445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8">
        <f t="shared" si="25"/>
        <v>101</v>
      </c>
      <c r="P339">
        <f t="shared" si="26"/>
        <v>97.9</v>
      </c>
      <c r="Q339" s="9" t="s">
        <v>8306</v>
      </c>
      <c r="R339" t="s">
        <v>8311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338</v>
      </c>
      <c r="C340" s="3" t="s">
        <v>4446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8">
        <f t="shared" si="25"/>
        <v>110</v>
      </c>
      <c r="P340">
        <f t="shared" si="26"/>
        <v>70</v>
      </c>
      <c r="Q340" s="9" t="s">
        <v>8306</v>
      </c>
      <c r="R340" t="s">
        <v>8311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339</v>
      </c>
      <c r="C341" s="3" t="s">
        <v>4447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8">
        <f t="shared" si="25"/>
        <v>108</v>
      </c>
      <c r="P341">
        <f t="shared" si="26"/>
        <v>72.87</v>
      </c>
      <c r="Q341" s="9" t="s">
        <v>8306</v>
      </c>
      <c r="R341" t="s">
        <v>8311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340</v>
      </c>
      <c r="C342" s="3" t="s">
        <v>4448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8">
        <f t="shared" si="25"/>
        <v>125</v>
      </c>
      <c r="P342">
        <f t="shared" si="26"/>
        <v>146.35</v>
      </c>
      <c r="Q342" s="9" t="s">
        <v>8306</v>
      </c>
      <c r="R342" t="s">
        <v>8311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341</v>
      </c>
      <c r="C343" s="3" t="s">
        <v>4449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8">
        <f t="shared" si="25"/>
        <v>107</v>
      </c>
      <c r="P343">
        <f t="shared" si="26"/>
        <v>67.91</v>
      </c>
      <c r="Q343" s="9" t="s">
        <v>8306</v>
      </c>
      <c r="R343" t="s">
        <v>8311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342</v>
      </c>
      <c r="C344" s="3" t="s">
        <v>4450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8">
        <f t="shared" si="25"/>
        <v>100</v>
      </c>
      <c r="P344">
        <f t="shared" si="26"/>
        <v>169.85</v>
      </c>
      <c r="Q344" s="9" t="s">
        <v>8306</v>
      </c>
      <c r="R344" t="s">
        <v>8311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343</v>
      </c>
      <c r="C345" s="3" t="s">
        <v>4451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8">
        <f t="shared" si="25"/>
        <v>102</v>
      </c>
      <c r="P345">
        <f t="shared" si="26"/>
        <v>58.41</v>
      </c>
      <c r="Q345" s="9" t="s">
        <v>8306</v>
      </c>
      <c r="R345" t="s">
        <v>8311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344</v>
      </c>
      <c r="C346" s="3" t="s">
        <v>4452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8">
        <f t="shared" si="25"/>
        <v>102</v>
      </c>
      <c r="P346">
        <f t="shared" si="26"/>
        <v>119.99</v>
      </c>
      <c r="Q346" s="9" t="s">
        <v>8306</v>
      </c>
      <c r="R346" t="s">
        <v>8311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345</v>
      </c>
      <c r="C347" s="3" t="s">
        <v>4453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8">
        <f t="shared" si="25"/>
        <v>123</v>
      </c>
      <c r="P347">
        <f t="shared" si="26"/>
        <v>99.86</v>
      </c>
      <c r="Q347" s="9" t="s">
        <v>8306</v>
      </c>
      <c r="R347" t="s">
        <v>8311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346</v>
      </c>
      <c r="C348" s="3" t="s">
        <v>4454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8">
        <f t="shared" si="25"/>
        <v>170</v>
      </c>
      <c r="P348">
        <f t="shared" si="26"/>
        <v>90.58</v>
      </c>
      <c r="Q348" s="9" t="s">
        <v>8306</v>
      </c>
      <c r="R348" t="s">
        <v>8311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347</v>
      </c>
      <c r="C349" s="3" t="s">
        <v>4455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8">
        <f t="shared" si="25"/>
        <v>112</v>
      </c>
      <c r="P349">
        <f t="shared" si="26"/>
        <v>117.77</v>
      </c>
      <c r="Q349" s="9" t="s">
        <v>8306</v>
      </c>
      <c r="R349" t="s">
        <v>8311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348</v>
      </c>
      <c r="C350" s="3" t="s">
        <v>4456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8">
        <f t="shared" si="25"/>
        <v>103</v>
      </c>
      <c r="P350">
        <f t="shared" si="26"/>
        <v>86.55</v>
      </c>
      <c r="Q350" s="9" t="s">
        <v>8306</v>
      </c>
      <c r="R350" t="s">
        <v>8311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349</v>
      </c>
      <c r="C351" s="3" t="s">
        <v>4457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8">
        <f t="shared" si="25"/>
        <v>107</v>
      </c>
      <c r="P351">
        <f t="shared" si="26"/>
        <v>71.900000000000006</v>
      </c>
      <c r="Q351" s="9" t="s">
        <v>8306</v>
      </c>
      <c r="R351" t="s">
        <v>8311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350</v>
      </c>
      <c r="C352" s="3" t="s">
        <v>4458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8">
        <f t="shared" si="25"/>
        <v>115</v>
      </c>
      <c r="P352">
        <f t="shared" si="26"/>
        <v>129.82</v>
      </c>
      <c r="Q352" s="9" t="s">
        <v>8306</v>
      </c>
      <c r="R352" t="s">
        <v>8311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351</v>
      </c>
      <c r="C353" s="3" t="s">
        <v>4459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8">
        <f t="shared" si="25"/>
        <v>127</v>
      </c>
      <c r="P353">
        <f t="shared" si="26"/>
        <v>44.91</v>
      </c>
      <c r="Q353" s="9" t="s">
        <v>8306</v>
      </c>
      <c r="R353" t="s">
        <v>8311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352</v>
      </c>
      <c r="C354" s="3" t="s">
        <v>4460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8">
        <f t="shared" si="25"/>
        <v>117</v>
      </c>
      <c r="P354">
        <f t="shared" si="26"/>
        <v>40.76</v>
      </c>
      <c r="Q354" s="9" t="s">
        <v>8306</v>
      </c>
      <c r="R354" t="s">
        <v>8311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353</v>
      </c>
      <c r="C355" s="3" t="s">
        <v>4461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8">
        <f t="shared" si="25"/>
        <v>109</v>
      </c>
      <c r="P355">
        <f t="shared" si="26"/>
        <v>103.52</v>
      </c>
      <c r="Q355" s="9" t="s">
        <v>8306</v>
      </c>
      <c r="R355" t="s">
        <v>8311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354</v>
      </c>
      <c r="C356" s="3" t="s">
        <v>4462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8">
        <f t="shared" si="25"/>
        <v>104</v>
      </c>
      <c r="P356">
        <f t="shared" si="26"/>
        <v>125.45</v>
      </c>
      <c r="Q356" s="9" t="s">
        <v>8306</v>
      </c>
      <c r="R356" t="s">
        <v>8311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355</v>
      </c>
      <c r="C357" s="3" t="s">
        <v>4463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8">
        <f t="shared" si="25"/>
        <v>116</v>
      </c>
      <c r="P357">
        <f t="shared" si="26"/>
        <v>246.61</v>
      </c>
      <c r="Q357" s="9" t="s">
        <v>8306</v>
      </c>
      <c r="R357" t="s">
        <v>8311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356</v>
      </c>
      <c r="C358" s="3" t="s">
        <v>4464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8">
        <f t="shared" si="25"/>
        <v>103</v>
      </c>
      <c r="P358">
        <f t="shared" si="26"/>
        <v>79.400000000000006</v>
      </c>
      <c r="Q358" s="9" t="s">
        <v>8306</v>
      </c>
      <c r="R358" t="s">
        <v>8311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357</v>
      </c>
      <c r="C359" s="3" t="s">
        <v>4465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8">
        <f t="shared" si="25"/>
        <v>174</v>
      </c>
      <c r="P359">
        <f t="shared" si="26"/>
        <v>86.14</v>
      </c>
      <c r="Q359" s="9" t="s">
        <v>8306</v>
      </c>
      <c r="R359" t="s">
        <v>8311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358</v>
      </c>
      <c r="C360" s="3" t="s">
        <v>4466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8">
        <f t="shared" si="25"/>
        <v>103</v>
      </c>
      <c r="P360">
        <f t="shared" si="26"/>
        <v>193.05</v>
      </c>
      <c r="Q360" s="9" t="s">
        <v>8306</v>
      </c>
      <c r="R360" t="s">
        <v>8311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359</v>
      </c>
      <c r="C361" s="3" t="s">
        <v>4467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8">
        <f t="shared" si="25"/>
        <v>105</v>
      </c>
      <c r="P361">
        <f t="shared" si="26"/>
        <v>84.02</v>
      </c>
      <c r="Q361" s="9" t="s">
        <v>8306</v>
      </c>
      <c r="R361" t="s">
        <v>8311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360</v>
      </c>
      <c r="C362" s="3" t="s">
        <v>4468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8">
        <f t="shared" si="25"/>
        <v>101</v>
      </c>
      <c r="P362">
        <f t="shared" si="26"/>
        <v>139.83000000000001</v>
      </c>
      <c r="Q362" s="9" t="s">
        <v>8306</v>
      </c>
      <c r="R362" t="s">
        <v>8311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361</v>
      </c>
      <c r="C363" s="3" t="s">
        <v>4469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8">
        <f t="shared" si="25"/>
        <v>111</v>
      </c>
      <c r="P363">
        <f t="shared" si="26"/>
        <v>109.82</v>
      </c>
      <c r="Q363" s="9" t="s">
        <v>8306</v>
      </c>
      <c r="R363" t="s">
        <v>8311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362</v>
      </c>
      <c r="C364" s="3" t="s">
        <v>4470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8">
        <f t="shared" si="25"/>
        <v>124</v>
      </c>
      <c r="P364">
        <f t="shared" si="26"/>
        <v>139.53</v>
      </c>
      <c r="Q364" s="9" t="s">
        <v>8306</v>
      </c>
      <c r="R364" t="s">
        <v>8311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363</v>
      </c>
      <c r="C365" s="3" t="s">
        <v>4471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8">
        <f t="shared" si="25"/>
        <v>101</v>
      </c>
      <c r="P365">
        <f t="shared" si="26"/>
        <v>347.85</v>
      </c>
      <c r="Q365" s="9" t="s">
        <v>8306</v>
      </c>
      <c r="R365" t="s">
        <v>8311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364</v>
      </c>
      <c r="C366" s="3" t="s">
        <v>4472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8">
        <f t="shared" si="25"/>
        <v>110</v>
      </c>
      <c r="P366">
        <f t="shared" si="26"/>
        <v>68.239999999999995</v>
      </c>
      <c r="Q366" s="9" t="s">
        <v>8306</v>
      </c>
      <c r="R366" t="s">
        <v>8311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365</v>
      </c>
      <c r="C367" s="3" t="s">
        <v>4473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8">
        <f t="shared" si="25"/>
        <v>104</v>
      </c>
      <c r="P367">
        <f t="shared" si="26"/>
        <v>239.94</v>
      </c>
      <c r="Q367" s="9" t="s">
        <v>8306</v>
      </c>
      <c r="R367" t="s">
        <v>8311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366</v>
      </c>
      <c r="C368" s="3" t="s">
        <v>4474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8">
        <f t="shared" si="25"/>
        <v>101</v>
      </c>
      <c r="P368">
        <f t="shared" si="26"/>
        <v>287.31</v>
      </c>
      <c r="Q368" s="9" t="s">
        <v>8306</v>
      </c>
      <c r="R368" t="s">
        <v>8311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367</v>
      </c>
      <c r="C369" s="3" t="s">
        <v>4475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8">
        <f t="shared" si="25"/>
        <v>103</v>
      </c>
      <c r="P369">
        <f t="shared" si="26"/>
        <v>86.85</v>
      </c>
      <c r="Q369" s="9" t="s">
        <v>8306</v>
      </c>
      <c r="R369" t="s">
        <v>8311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368</v>
      </c>
      <c r="C370" s="3" t="s">
        <v>4476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8">
        <f t="shared" si="25"/>
        <v>104</v>
      </c>
      <c r="P370">
        <f t="shared" si="26"/>
        <v>81.849999999999994</v>
      </c>
      <c r="Q370" s="9" t="s">
        <v>8306</v>
      </c>
      <c r="R370" t="s">
        <v>8311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369</v>
      </c>
      <c r="C371" s="3" t="s">
        <v>4477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8">
        <f t="shared" si="25"/>
        <v>110</v>
      </c>
      <c r="P371">
        <f t="shared" si="26"/>
        <v>42.87</v>
      </c>
      <c r="Q371" s="9" t="s">
        <v>8306</v>
      </c>
      <c r="R371" t="s">
        <v>8311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370</v>
      </c>
      <c r="C372" s="3" t="s">
        <v>4478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8">
        <f t="shared" si="25"/>
        <v>122</v>
      </c>
      <c r="P372">
        <f t="shared" si="26"/>
        <v>709.42</v>
      </c>
      <c r="Q372" s="9" t="s">
        <v>8306</v>
      </c>
      <c r="R372" t="s">
        <v>8311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371</v>
      </c>
      <c r="C373" s="3" t="s">
        <v>4479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8">
        <f t="shared" si="25"/>
        <v>114</v>
      </c>
      <c r="P373">
        <f t="shared" si="26"/>
        <v>161.26</v>
      </c>
      <c r="Q373" s="9" t="s">
        <v>8306</v>
      </c>
      <c r="R373" t="s">
        <v>8311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372</v>
      </c>
      <c r="C374" s="3" t="s">
        <v>4480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8">
        <f t="shared" si="25"/>
        <v>125</v>
      </c>
      <c r="P374">
        <f t="shared" si="26"/>
        <v>41.78</v>
      </c>
      <c r="Q374" s="9" t="s">
        <v>8306</v>
      </c>
      <c r="R374" t="s">
        <v>8311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373</v>
      </c>
      <c r="C375" s="3" t="s">
        <v>4481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8">
        <f t="shared" si="25"/>
        <v>107</v>
      </c>
      <c r="P375">
        <f t="shared" si="26"/>
        <v>89.89</v>
      </c>
      <c r="Q375" s="9" t="s">
        <v>8306</v>
      </c>
      <c r="R375" t="s">
        <v>8311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374</v>
      </c>
      <c r="C376" s="3" t="s">
        <v>4482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8">
        <f t="shared" si="25"/>
        <v>131</v>
      </c>
      <c r="P376">
        <f t="shared" si="26"/>
        <v>45.05</v>
      </c>
      <c r="Q376" s="9" t="s">
        <v>8306</v>
      </c>
      <c r="R376" t="s">
        <v>8311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375</v>
      </c>
      <c r="C377" s="3" t="s">
        <v>4483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8">
        <f t="shared" si="25"/>
        <v>120</v>
      </c>
      <c r="P377">
        <f t="shared" si="26"/>
        <v>42.86</v>
      </c>
      <c r="Q377" s="9" t="s">
        <v>8306</v>
      </c>
      <c r="R377" t="s">
        <v>8311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376</v>
      </c>
      <c r="C378" s="3" t="s">
        <v>4484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8">
        <f t="shared" si="25"/>
        <v>106</v>
      </c>
      <c r="P378">
        <f t="shared" si="26"/>
        <v>54.08</v>
      </c>
      <c r="Q378" s="9" t="s">
        <v>8306</v>
      </c>
      <c r="R378" t="s">
        <v>8311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377</v>
      </c>
      <c r="C379" s="3" t="s">
        <v>4485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8">
        <f t="shared" si="25"/>
        <v>114</v>
      </c>
      <c r="P379">
        <f t="shared" si="26"/>
        <v>103.22</v>
      </c>
      <c r="Q379" s="9" t="s">
        <v>8306</v>
      </c>
      <c r="R379" t="s">
        <v>8311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378</v>
      </c>
      <c r="C380" s="3" t="s">
        <v>4486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8">
        <f t="shared" si="25"/>
        <v>112</v>
      </c>
      <c r="P380">
        <f t="shared" si="26"/>
        <v>40.4</v>
      </c>
      <c r="Q380" s="9" t="s">
        <v>8306</v>
      </c>
      <c r="R380" t="s">
        <v>8311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379</v>
      </c>
      <c r="C381" s="3" t="s">
        <v>4487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8">
        <f t="shared" si="25"/>
        <v>116</v>
      </c>
      <c r="P381">
        <f t="shared" si="26"/>
        <v>116.86</v>
      </c>
      <c r="Q381" s="9" t="s">
        <v>8306</v>
      </c>
      <c r="R381" t="s">
        <v>8311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380</v>
      </c>
      <c r="C382" s="3" t="s">
        <v>4488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8">
        <f t="shared" si="25"/>
        <v>142</v>
      </c>
      <c r="P382">
        <f t="shared" si="26"/>
        <v>115.51</v>
      </c>
      <c r="Q382" s="9" t="s">
        <v>8306</v>
      </c>
      <c r="R382" t="s">
        <v>8311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381</v>
      </c>
      <c r="C383" s="3" t="s">
        <v>4489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8">
        <f t="shared" si="25"/>
        <v>105</v>
      </c>
      <c r="P383">
        <f t="shared" si="26"/>
        <v>104.31</v>
      </c>
      <c r="Q383" s="9" t="s">
        <v>8306</v>
      </c>
      <c r="R383" t="s">
        <v>8311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382</v>
      </c>
      <c r="C384" s="3" t="s">
        <v>4490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8">
        <f t="shared" si="25"/>
        <v>256</v>
      </c>
      <c r="P384">
        <f t="shared" si="26"/>
        <v>69.77</v>
      </c>
      <c r="Q384" s="9" t="s">
        <v>8306</v>
      </c>
      <c r="R384" t="s">
        <v>8311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383</v>
      </c>
      <c r="C385" s="3" t="s">
        <v>4491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8">
        <f t="shared" si="25"/>
        <v>207</v>
      </c>
      <c r="P385">
        <f t="shared" si="26"/>
        <v>43.02</v>
      </c>
      <c r="Q385" s="9" t="s">
        <v>8306</v>
      </c>
      <c r="R385" t="s">
        <v>8311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384</v>
      </c>
      <c r="C386" s="3" t="s">
        <v>4492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8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8306</v>
      </c>
      <c r="R386" t="s">
        <v>8311</v>
      </c>
      <c r="S386" s="15">
        <f t="shared" ref="S386:S449" si="32">(((J386/60)/60/24)+DATE(1970,1,1))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385</v>
      </c>
      <c r="C387" s="3" t="s">
        <v>4493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8">
        <f t="shared" si="30"/>
        <v>106</v>
      </c>
      <c r="P387">
        <f t="shared" si="31"/>
        <v>111.8</v>
      </c>
      <c r="Q387" s="9" t="s">
        <v>8306</v>
      </c>
      <c r="R387" t="s">
        <v>8311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386</v>
      </c>
      <c r="C388" s="3" t="s">
        <v>4494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8">
        <f t="shared" si="30"/>
        <v>100</v>
      </c>
      <c r="P388">
        <f t="shared" si="31"/>
        <v>46.23</v>
      </c>
      <c r="Q388" s="9" t="s">
        <v>8306</v>
      </c>
      <c r="R388" t="s">
        <v>8311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387</v>
      </c>
      <c r="C389" s="3" t="s">
        <v>4495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8">
        <f t="shared" si="30"/>
        <v>214</v>
      </c>
      <c r="P389">
        <f t="shared" si="31"/>
        <v>144.69</v>
      </c>
      <c r="Q389" s="9" t="s">
        <v>8306</v>
      </c>
      <c r="R389" t="s">
        <v>8311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388</v>
      </c>
      <c r="C390" s="3" t="s">
        <v>4496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8">
        <f t="shared" si="30"/>
        <v>126</v>
      </c>
      <c r="P390">
        <f t="shared" si="31"/>
        <v>88.85</v>
      </c>
      <c r="Q390" s="9" t="s">
        <v>8306</v>
      </c>
      <c r="R390" t="s">
        <v>8311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389</v>
      </c>
      <c r="C391" s="3" t="s">
        <v>4497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8">
        <f t="shared" si="30"/>
        <v>182</v>
      </c>
      <c r="P391">
        <f t="shared" si="31"/>
        <v>81.75</v>
      </c>
      <c r="Q391" s="9" t="s">
        <v>8306</v>
      </c>
      <c r="R391" t="s">
        <v>8311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390</v>
      </c>
      <c r="C392" s="3" t="s">
        <v>4498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8">
        <f t="shared" si="30"/>
        <v>100</v>
      </c>
      <c r="P392">
        <f t="shared" si="31"/>
        <v>71.430000000000007</v>
      </c>
      <c r="Q392" s="9" t="s">
        <v>8306</v>
      </c>
      <c r="R392" t="s">
        <v>8311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391</v>
      </c>
      <c r="C393" s="3" t="s">
        <v>4499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8">
        <f t="shared" si="30"/>
        <v>101</v>
      </c>
      <c r="P393">
        <f t="shared" si="31"/>
        <v>104.26</v>
      </c>
      <c r="Q393" s="9" t="s">
        <v>8306</v>
      </c>
      <c r="R393" t="s">
        <v>8311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392</v>
      </c>
      <c r="C394" s="3" t="s">
        <v>4500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8">
        <f t="shared" si="30"/>
        <v>101</v>
      </c>
      <c r="P394">
        <f t="shared" si="31"/>
        <v>90.62</v>
      </c>
      <c r="Q394" s="9" t="s">
        <v>8306</v>
      </c>
      <c r="R394" t="s">
        <v>8311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393</v>
      </c>
      <c r="C395" s="3" t="s">
        <v>4501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8">
        <f t="shared" si="30"/>
        <v>110</v>
      </c>
      <c r="P395">
        <f t="shared" si="31"/>
        <v>157.33000000000001</v>
      </c>
      <c r="Q395" s="9" t="s">
        <v>8306</v>
      </c>
      <c r="R395" t="s">
        <v>8311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394</v>
      </c>
      <c r="C396" s="3" t="s">
        <v>4502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8">
        <f t="shared" si="30"/>
        <v>112</v>
      </c>
      <c r="P396">
        <f t="shared" si="31"/>
        <v>105.18</v>
      </c>
      <c r="Q396" s="9" t="s">
        <v>8306</v>
      </c>
      <c r="R396" t="s">
        <v>8311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395</v>
      </c>
      <c r="C397" s="3" t="s">
        <v>4503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8">
        <f t="shared" si="30"/>
        <v>108</v>
      </c>
      <c r="P397">
        <f t="shared" si="31"/>
        <v>58.72</v>
      </c>
      <c r="Q397" s="9" t="s">
        <v>8306</v>
      </c>
      <c r="R397" t="s">
        <v>8311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396</v>
      </c>
      <c r="C398" s="3" t="s">
        <v>4504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8">
        <f t="shared" si="30"/>
        <v>107</v>
      </c>
      <c r="P398">
        <f t="shared" si="31"/>
        <v>81.63</v>
      </c>
      <c r="Q398" s="9" t="s">
        <v>8306</v>
      </c>
      <c r="R398" t="s">
        <v>8311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397</v>
      </c>
      <c r="C399" s="3" t="s">
        <v>4505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8">
        <f t="shared" si="30"/>
        <v>104</v>
      </c>
      <c r="P399">
        <f t="shared" si="31"/>
        <v>56.46</v>
      </c>
      <c r="Q399" s="9" t="s">
        <v>8306</v>
      </c>
      <c r="R399" t="s">
        <v>8311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398</v>
      </c>
      <c r="C400" s="3" t="s">
        <v>4506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8">
        <f t="shared" si="30"/>
        <v>125</v>
      </c>
      <c r="P400">
        <f t="shared" si="31"/>
        <v>140.1</v>
      </c>
      <c r="Q400" s="9" t="s">
        <v>8306</v>
      </c>
      <c r="R400" t="s">
        <v>8311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399</v>
      </c>
      <c r="C401" s="3" t="s">
        <v>4507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8">
        <f t="shared" si="30"/>
        <v>107</v>
      </c>
      <c r="P401">
        <f t="shared" si="31"/>
        <v>224.85</v>
      </c>
      <c r="Q401" s="9" t="s">
        <v>8306</v>
      </c>
      <c r="R401" t="s">
        <v>8311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400</v>
      </c>
      <c r="C402" s="3" t="s">
        <v>4508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8">
        <f t="shared" si="30"/>
        <v>112</v>
      </c>
      <c r="P402">
        <f t="shared" si="31"/>
        <v>181.13</v>
      </c>
      <c r="Q402" s="9" t="s">
        <v>8306</v>
      </c>
      <c r="R402" t="s">
        <v>8311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401</v>
      </c>
      <c r="C403" s="3" t="s">
        <v>4509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8">
        <f t="shared" si="30"/>
        <v>104</v>
      </c>
      <c r="P403">
        <f t="shared" si="31"/>
        <v>711.04</v>
      </c>
      <c r="Q403" s="9" t="s">
        <v>8306</v>
      </c>
      <c r="R403" t="s">
        <v>8311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402</v>
      </c>
      <c r="C404" s="3" t="s">
        <v>4510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8">
        <f t="shared" si="30"/>
        <v>142</v>
      </c>
      <c r="P404">
        <f t="shared" si="31"/>
        <v>65.88</v>
      </c>
      <c r="Q404" s="9" t="s">
        <v>8306</v>
      </c>
      <c r="R404" t="s">
        <v>8311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403</v>
      </c>
      <c r="C405" s="3" t="s">
        <v>4511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8">
        <f t="shared" si="30"/>
        <v>105</v>
      </c>
      <c r="P405">
        <f t="shared" si="31"/>
        <v>75.19</v>
      </c>
      <c r="Q405" s="9" t="s">
        <v>8306</v>
      </c>
      <c r="R405" t="s">
        <v>8311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404</v>
      </c>
      <c r="C406" s="3" t="s">
        <v>4512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8">
        <f t="shared" si="30"/>
        <v>103</v>
      </c>
      <c r="P406">
        <f t="shared" si="31"/>
        <v>133.13999999999999</v>
      </c>
      <c r="Q406" s="9" t="s">
        <v>8306</v>
      </c>
      <c r="R406" t="s">
        <v>8311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405</v>
      </c>
      <c r="C407" s="3" t="s">
        <v>4513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8">
        <f t="shared" si="30"/>
        <v>108</v>
      </c>
      <c r="P407">
        <f t="shared" si="31"/>
        <v>55.2</v>
      </c>
      <c r="Q407" s="9" t="s">
        <v>8306</v>
      </c>
      <c r="R407" t="s">
        <v>8311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406</v>
      </c>
      <c r="C408" s="3" t="s">
        <v>4514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8">
        <f t="shared" si="30"/>
        <v>108</v>
      </c>
      <c r="P408">
        <f t="shared" si="31"/>
        <v>86.16</v>
      </c>
      <c r="Q408" s="9" t="s">
        <v>8306</v>
      </c>
      <c r="R408" t="s">
        <v>8311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407</v>
      </c>
      <c r="C409" s="3" t="s">
        <v>4515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8">
        <f t="shared" si="30"/>
        <v>102</v>
      </c>
      <c r="P409">
        <f t="shared" si="31"/>
        <v>92.32</v>
      </c>
      <c r="Q409" s="9" t="s">
        <v>8306</v>
      </c>
      <c r="R409" t="s">
        <v>8311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408</v>
      </c>
      <c r="C410" s="3" t="s">
        <v>4516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8">
        <f t="shared" si="30"/>
        <v>101</v>
      </c>
      <c r="P410">
        <f t="shared" si="31"/>
        <v>160.16</v>
      </c>
      <c r="Q410" s="9" t="s">
        <v>8306</v>
      </c>
      <c r="R410" t="s">
        <v>8311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409</v>
      </c>
      <c r="C411" s="3" t="s">
        <v>4517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8">
        <f t="shared" si="30"/>
        <v>137</v>
      </c>
      <c r="P411">
        <f t="shared" si="31"/>
        <v>45.6</v>
      </c>
      <c r="Q411" s="9" t="s">
        <v>8306</v>
      </c>
      <c r="R411" t="s">
        <v>8311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410</v>
      </c>
      <c r="C412" s="3" t="s">
        <v>4518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8">
        <f t="shared" si="30"/>
        <v>128</v>
      </c>
      <c r="P412">
        <f t="shared" si="31"/>
        <v>183.29</v>
      </c>
      <c r="Q412" s="9" t="s">
        <v>8306</v>
      </c>
      <c r="R412" t="s">
        <v>8311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411</v>
      </c>
      <c r="C413" s="3" t="s">
        <v>4519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8">
        <f t="shared" si="30"/>
        <v>101</v>
      </c>
      <c r="P413">
        <f t="shared" si="31"/>
        <v>125.79</v>
      </c>
      <c r="Q413" s="9" t="s">
        <v>8306</v>
      </c>
      <c r="R413" t="s">
        <v>8311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412</v>
      </c>
      <c r="C414" s="3" t="s">
        <v>4520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8">
        <f t="shared" si="30"/>
        <v>127</v>
      </c>
      <c r="P414">
        <f t="shared" si="31"/>
        <v>57.65</v>
      </c>
      <c r="Q414" s="9" t="s">
        <v>8306</v>
      </c>
      <c r="R414" t="s">
        <v>8311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413</v>
      </c>
      <c r="C415" s="3" t="s">
        <v>4521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8">
        <f t="shared" si="30"/>
        <v>105</v>
      </c>
      <c r="P415">
        <f t="shared" si="31"/>
        <v>78.66</v>
      </c>
      <c r="Q415" s="9" t="s">
        <v>8306</v>
      </c>
      <c r="R415" t="s">
        <v>8311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414</v>
      </c>
      <c r="C416" s="3" t="s">
        <v>4522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8">
        <f t="shared" si="30"/>
        <v>103</v>
      </c>
      <c r="P416">
        <f t="shared" si="31"/>
        <v>91.48</v>
      </c>
      <c r="Q416" s="9" t="s">
        <v>8306</v>
      </c>
      <c r="R416" t="s">
        <v>8311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415</v>
      </c>
      <c r="C417" s="3" t="s">
        <v>4523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8">
        <f t="shared" si="30"/>
        <v>102</v>
      </c>
      <c r="P417">
        <f t="shared" si="31"/>
        <v>68.099999999999994</v>
      </c>
      <c r="Q417" s="9" t="s">
        <v>8306</v>
      </c>
      <c r="R417" t="s">
        <v>8311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416</v>
      </c>
      <c r="C418" s="3" t="s">
        <v>4524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8">
        <f t="shared" si="30"/>
        <v>120</v>
      </c>
      <c r="P418">
        <f t="shared" si="31"/>
        <v>48.09</v>
      </c>
      <c r="Q418" s="9" t="s">
        <v>8306</v>
      </c>
      <c r="R418" t="s">
        <v>8311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417</v>
      </c>
      <c r="C419" s="3" t="s">
        <v>4525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8">
        <f t="shared" si="30"/>
        <v>100</v>
      </c>
      <c r="P419">
        <f t="shared" si="31"/>
        <v>202.42</v>
      </c>
      <c r="Q419" s="9" t="s">
        <v>8306</v>
      </c>
      <c r="R419" t="s">
        <v>8311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418</v>
      </c>
      <c r="C420" s="3" t="s">
        <v>4526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8">
        <f t="shared" si="30"/>
        <v>101</v>
      </c>
      <c r="P420">
        <f t="shared" si="31"/>
        <v>216.75</v>
      </c>
      <c r="Q420" s="9" t="s">
        <v>8306</v>
      </c>
      <c r="R420" t="s">
        <v>8311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419</v>
      </c>
      <c r="C421" s="3" t="s">
        <v>4527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8">
        <f t="shared" si="30"/>
        <v>100</v>
      </c>
      <c r="P421">
        <f t="shared" si="31"/>
        <v>110.07</v>
      </c>
      <c r="Q421" s="9" t="s">
        <v>8306</v>
      </c>
      <c r="R421" t="s">
        <v>8311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420</v>
      </c>
      <c r="C422" s="3" t="s">
        <v>4528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8">
        <f t="shared" si="30"/>
        <v>0</v>
      </c>
      <c r="P422">
        <f t="shared" si="31"/>
        <v>4.83</v>
      </c>
      <c r="Q422" s="9" t="s">
        <v>8306</v>
      </c>
      <c r="R422" t="s">
        <v>8312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421</v>
      </c>
      <c r="C423" s="3" t="s">
        <v>4529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8">
        <f t="shared" si="30"/>
        <v>2</v>
      </c>
      <c r="P423">
        <f t="shared" si="31"/>
        <v>50.17</v>
      </c>
      <c r="Q423" s="9" t="s">
        <v>8306</v>
      </c>
      <c r="R423" t="s">
        <v>8312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422</v>
      </c>
      <c r="C424" s="3" t="s">
        <v>4530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8">
        <f t="shared" si="30"/>
        <v>1</v>
      </c>
      <c r="P424">
        <f t="shared" si="31"/>
        <v>35.83</v>
      </c>
      <c r="Q424" s="9" t="s">
        <v>8306</v>
      </c>
      <c r="R424" t="s">
        <v>8312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423</v>
      </c>
      <c r="C425" s="3" t="s">
        <v>4531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8">
        <f t="shared" si="30"/>
        <v>1</v>
      </c>
      <c r="P425">
        <f t="shared" si="31"/>
        <v>11.77</v>
      </c>
      <c r="Q425" s="9" t="s">
        <v>8306</v>
      </c>
      <c r="R425" t="s">
        <v>8312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424</v>
      </c>
      <c r="C426" s="3" t="s">
        <v>4532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8">
        <f t="shared" si="30"/>
        <v>7</v>
      </c>
      <c r="P426">
        <f t="shared" si="31"/>
        <v>40.78</v>
      </c>
      <c r="Q426" s="9" t="s">
        <v>8306</v>
      </c>
      <c r="R426" t="s">
        <v>8312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425</v>
      </c>
      <c r="C427" s="3" t="s">
        <v>4533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8">
        <f t="shared" si="30"/>
        <v>0</v>
      </c>
      <c r="P427">
        <f t="shared" si="31"/>
        <v>3</v>
      </c>
      <c r="Q427" s="9" t="s">
        <v>8306</v>
      </c>
      <c r="R427" t="s">
        <v>8312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426</v>
      </c>
      <c r="C428" s="3" t="s">
        <v>4534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8">
        <f t="shared" si="30"/>
        <v>1</v>
      </c>
      <c r="P428">
        <f t="shared" si="31"/>
        <v>16.63</v>
      </c>
      <c r="Q428" s="9" t="s">
        <v>8306</v>
      </c>
      <c r="R428" t="s">
        <v>8312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427</v>
      </c>
      <c r="C429" s="3" t="s">
        <v>4535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8">
        <f t="shared" si="30"/>
        <v>0</v>
      </c>
      <c r="P429">
        <f t="shared" si="31"/>
        <v>0</v>
      </c>
      <c r="Q429" s="9" t="s">
        <v>8306</v>
      </c>
      <c r="R429" t="s">
        <v>8312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428</v>
      </c>
      <c r="C430" s="3" t="s">
        <v>4536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8">
        <f t="shared" si="30"/>
        <v>6</v>
      </c>
      <c r="P430">
        <f t="shared" si="31"/>
        <v>52</v>
      </c>
      <c r="Q430" s="9" t="s">
        <v>8306</v>
      </c>
      <c r="R430" t="s">
        <v>8312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429</v>
      </c>
      <c r="C431" s="3" t="s">
        <v>4537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8">
        <f t="shared" si="30"/>
        <v>0</v>
      </c>
      <c r="P431">
        <f t="shared" si="31"/>
        <v>0</v>
      </c>
      <c r="Q431" s="9" t="s">
        <v>8306</v>
      </c>
      <c r="R431" t="s">
        <v>8312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430</v>
      </c>
      <c r="C432" s="3" t="s">
        <v>4538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8">
        <f t="shared" si="30"/>
        <v>2</v>
      </c>
      <c r="P432">
        <f t="shared" si="31"/>
        <v>4.8</v>
      </c>
      <c r="Q432" s="9" t="s">
        <v>8306</v>
      </c>
      <c r="R432" t="s">
        <v>8312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431</v>
      </c>
      <c r="C433" s="3" t="s">
        <v>4539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8">
        <f t="shared" si="30"/>
        <v>14</v>
      </c>
      <c r="P433">
        <f t="shared" si="31"/>
        <v>51.88</v>
      </c>
      <c r="Q433" s="9" t="s">
        <v>8306</v>
      </c>
      <c r="R433" t="s">
        <v>8312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432</v>
      </c>
      <c r="C434" s="3" t="s">
        <v>4540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8">
        <f t="shared" si="30"/>
        <v>10</v>
      </c>
      <c r="P434">
        <f t="shared" si="31"/>
        <v>71.25</v>
      </c>
      <c r="Q434" s="9" t="s">
        <v>8306</v>
      </c>
      <c r="R434" t="s">
        <v>8312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433</v>
      </c>
      <c r="C435" s="3" t="s">
        <v>4541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8">
        <f t="shared" si="30"/>
        <v>0</v>
      </c>
      <c r="P435">
        <f t="shared" si="31"/>
        <v>0</v>
      </c>
      <c r="Q435" s="9" t="s">
        <v>8306</v>
      </c>
      <c r="R435" t="s">
        <v>8312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434</v>
      </c>
      <c r="C436" s="3" t="s">
        <v>4542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8">
        <f t="shared" si="30"/>
        <v>5</v>
      </c>
      <c r="P436">
        <f t="shared" si="31"/>
        <v>62.5</v>
      </c>
      <c r="Q436" s="9" t="s">
        <v>8306</v>
      </c>
      <c r="R436" t="s">
        <v>8312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435</v>
      </c>
      <c r="C437" s="3" t="s">
        <v>4543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8">
        <f t="shared" si="30"/>
        <v>0</v>
      </c>
      <c r="P437">
        <f t="shared" si="31"/>
        <v>1</v>
      </c>
      <c r="Q437" s="9" t="s">
        <v>8306</v>
      </c>
      <c r="R437" t="s">
        <v>8312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436</v>
      </c>
      <c r="C438" s="3" t="s">
        <v>4544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8">
        <f t="shared" si="30"/>
        <v>0</v>
      </c>
      <c r="P438">
        <f t="shared" si="31"/>
        <v>0</v>
      </c>
      <c r="Q438" s="9" t="s">
        <v>8306</v>
      </c>
      <c r="R438" t="s">
        <v>8312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437</v>
      </c>
      <c r="C439" s="3" t="s">
        <v>4545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8">
        <f t="shared" si="30"/>
        <v>0</v>
      </c>
      <c r="P439">
        <f t="shared" si="31"/>
        <v>0</v>
      </c>
      <c r="Q439" s="9" t="s">
        <v>8306</v>
      </c>
      <c r="R439" t="s">
        <v>8312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438</v>
      </c>
      <c r="C440" s="3" t="s">
        <v>4546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8">
        <f t="shared" si="30"/>
        <v>9</v>
      </c>
      <c r="P440">
        <f t="shared" si="31"/>
        <v>170.55</v>
      </c>
      <c r="Q440" s="9" t="s">
        <v>8306</v>
      </c>
      <c r="R440" t="s">
        <v>8312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439</v>
      </c>
      <c r="C441" s="3" t="s">
        <v>4547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8">
        <f t="shared" si="30"/>
        <v>0</v>
      </c>
      <c r="P441">
        <f t="shared" si="31"/>
        <v>0</v>
      </c>
      <c r="Q441" s="9" t="s">
        <v>8306</v>
      </c>
      <c r="R441" t="s">
        <v>8312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440</v>
      </c>
      <c r="C442" s="3" t="s">
        <v>4548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8">
        <f t="shared" si="30"/>
        <v>0</v>
      </c>
      <c r="P442">
        <f t="shared" si="31"/>
        <v>5</v>
      </c>
      <c r="Q442" s="9" t="s">
        <v>8306</v>
      </c>
      <c r="R442" t="s">
        <v>8312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441</v>
      </c>
      <c r="C443" s="3" t="s">
        <v>4549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8">
        <f t="shared" si="30"/>
        <v>0</v>
      </c>
      <c r="P443">
        <f t="shared" si="31"/>
        <v>0</v>
      </c>
      <c r="Q443" s="9" t="s">
        <v>8306</v>
      </c>
      <c r="R443" t="s">
        <v>8312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442</v>
      </c>
      <c r="C444" s="3" t="s">
        <v>4550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8">
        <f t="shared" si="30"/>
        <v>39</v>
      </c>
      <c r="P444">
        <f t="shared" si="31"/>
        <v>393.59</v>
      </c>
      <c r="Q444" s="9" t="s">
        <v>8306</v>
      </c>
      <c r="R444" t="s">
        <v>8312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443</v>
      </c>
      <c r="C445" s="3" t="s">
        <v>4551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8">
        <f t="shared" si="30"/>
        <v>0</v>
      </c>
      <c r="P445">
        <f t="shared" si="31"/>
        <v>5</v>
      </c>
      <c r="Q445" s="9" t="s">
        <v>8306</v>
      </c>
      <c r="R445" t="s">
        <v>8312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444</v>
      </c>
      <c r="C446" s="3" t="s">
        <v>4552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8">
        <f t="shared" si="30"/>
        <v>5</v>
      </c>
      <c r="P446">
        <f t="shared" si="31"/>
        <v>50</v>
      </c>
      <c r="Q446" s="9" t="s">
        <v>8306</v>
      </c>
      <c r="R446" t="s">
        <v>8312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445</v>
      </c>
      <c r="C447" s="3" t="s">
        <v>4553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8">
        <f t="shared" si="30"/>
        <v>0</v>
      </c>
      <c r="P447">
        <f t="shared" si="31"/>
        <v>1</v>
      </c>
      <c r="Q447" s="9" t="s">
        <v>8306</v>
      </c>
      <c r="R447" t="s">
        <v>8312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446</v>
      </c>
      <c r="C448" s="3" t="s">
        <v>4554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8">
        <f t="shared" si="30"/>
        <v>7</v>
      </c>
      <c r="P448">
        <f t="shared" si="31"/>
        <v>47.88</v>
      </c>
      <c r="Q448" s="9" t="s">
        <v>8306</v>
      </c>
      <c r="R448" t="s">
        <v>8312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447</v>
      </c>
      <c r="C449" s="3" t="s">
        <v>4555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8">
        <f t="shared" si="30"/>
        <v>0</v>
      </c>
      <c r="P449">
        <f t="shared" si="31"/>
        <v>5</v>
      </c>
      <c r="Q449" s="9" t="s">
        <v>8306</v>
      </c>
      <c r="R449" t="s">
        <v>8312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448</v>
      </c>
      <c r="C450" s="3" t="s">
        <v>4556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8">
        <f t="shared" ref="O450:O513" si="35">ROUND(E450/D450*100,0)</f>
        <v>3</v>
      </c>
      <c r="P450">
        <f t="shared" ref="P450:P513" si="36">IFERROR(ROUND(E450/L450,2),0)</f>
        <v>20.5</v>
      </c>
      <c r="Q450" s="9" t="s">
        <v>8306</v>
      </c>
      <c r="R450" t="s">
        <v>8312</v>
      </c>
      <c r="S450" s="15">
        <f t="shared" ref="S450:S513" si="37">(((J450/60)/60/24)+DATE(1970,1,1))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449</v>
      </c>
      <c r="C451" s="3" t="s">
        <v>4557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8">
        <f t="shared" si="35"/>
        <v>2</v>
      </c>
      <c r="P451">
        <f t="shared" si="36"/>
        <v>9</v>
      </c>
      <c r="Q451" s="9" t="s">
        <v>8306</v>
      </c>
      <c r="R451" t="s">
        <v>8312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450</v>
      </c>
      <c r="C452" s="3" t="s">
        <v>4558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8">
        <f t="shared" si="35"/>
        <v>1</v>
      </c>
      <c r="P452">
        <f t="shared" si="36"/>
        <v>56.57</v>
      </c>
      <c r="Q452" s="9" t="s">
        <v>8306</v>
      </c>
      <c r="R452" t="s">
        <v>8312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451</v>
      </c>
      <c r="C453" s="3" t="s">
        <v>4559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8">
        <f t="shared" si="35"/>
        <v>0</v>
      </c>
      <c r="P453">
        <f t="shared" si="36"/>
        <v>0</v>
      </c>
      <c r="Q453" s="9" t="s">
        <v>8306</v>
      </c>
      <c r="R453" t="s">
        <v>8312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452</v>
      </c>
      <c r="C454" s="3" t="s">
        <v>4560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8">
        <f t="shared" si="35"/>
        <v>64</v>
      </c>
      <c r="P454">
        <f t="shared" si="36"/>
        <v>40</v>
      </c>
      <c r="Q454" s="9" t="s">
        <v>8306</v>
      </c>
      <c r="R454" t="s">
        <v>8312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453</v>
      </c>
      <c r="C455" s="3" t="s">
        <v>4561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8">
        <f t="shared" si="35"/>
        <v>0</v>
      </c>
      <c r="P455">
        <f t="shared" si="36"/>
        <v>13</v>
      </c>
      <c r="Q455" s="9" t="s">
        <v>8306</v>
      </c>
      <c r="R455" t="s">
        <v>8312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454</v>
      </c>
      <c r="C456" s="3" t="s">
        <v>4562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8">
        <f t="shared" si="35"/>
        <v>1</v>
      </c>
      <c r="P456">
        <f t="shared" si="36"/>
        <v>16.399999999999999</v>
      </c>
      <c r="Q456" s="9" t="s">
        <v>8306</v>
      </c>
      <c r="R456" t="s">
        <v>8312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455</v>
      </c>
      <c r="C457" s="3" t="s">
        <v>4563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8">
        <f t="shared" si="35"/>
        <v>0</v>
      </c>
      <c r="P457">
        <f t="shared" si="36"/>
        <v>22.5</v>
      </c>
      <c r="Q457" s="9" t="s">
        <v>8306</v>
      </c>
      <c r="R457" t="s">
        <v>8312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456</v>
      </c>
      <c r="C458" s="3" t="s">
        <v>4564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8">
        <f t="shared" si="35"/>
        <v>1</v>
      </c>
      <c r="P458">
        <f t="shared" si="36"/>
        <v>20.329999999999998</v>
      </c>
      <c r="Q458" s="9" t="s">
        <v>8306</v>
      </c>
      <c r="R458" t="s">
        <v>8312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457</v>
      </c>
      <c r="C459" s="3" t="s">
        <v>4565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8">
        <f t="shared" si="35"/>
        <v>0</v>
      </c>
      <c r="P459">
        <f t="shared" si="36"/>
        <v>0</v>
      </c>
      <c r="Q459" s="9" t="s">
        <v>8306</v>
      </c>
      <c r="R459" t="s">
        <v>8312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458</v>
      </c>
      <c r="C460" s="3" t="s">
        <v>4566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8">
        <f t="shared" si="35"/>
        <v>8</v>
      </c>
      <c r="P460">
        <f t="shared" si="36"/>
        <v>16.760000000000002</v>
      </c>
      <c r="Q460" s="9" t="s">
        <v>8306</v>
      </c>
      <c r="R460" t="s">
        <v>8312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459</v>
      </c>
      <c r="C461" s="3" t="s">
        <v>4567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8">
        <f t="shared" si="35"/>
        <v>0</v>
      </c>
      <c r="P461">
        <f t="shared" si="36"/>
        <v>25</v>
      </c>
      <c r="Q461" s="9" t="s">
        <v>8306</v>
      </c>
      <c r="R461" t="s">
        <v>8312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460</v>
      </c>
      <c r="C462" s="3" t="s">
        <v>4568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8">
        <f t="shared" si="35"/>
        <v>0</v>
      </c>
      <c r="P462">
        <f t="shared" si="36"/>
        <v>12.5</v>
      </c>
      <c r="Q462" s="9" t="s">
        <v>8306</v>
      </c>
      <c r="R462" t="s">
        <v>8312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461</v>
      </c>
      <c r="C463" s="3" t="s">
        <v>4569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8">
        <f t="shared" si="35"/>
        <v>0</v>
      </c>
      <c r="P463">
        <f t="shared" si="36"/>
        <v>0</v>
      </c>
      <c r="Q463" s="9" t="s">
        <v>8306</v>
      </c>
      <c r="R463" t="s">
        <v>8312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462</v>
      </c>
      <c r="C464" s="3" t="s">
        <v>4570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8">
        <f t="shared" si="35"/>
        <v>0</v>
      </c>
      <c r="P464">
        <f t="shared" si="36"/>
        <v>0</v>
      </c>
      <c r="Q464" s="9" t="s">
        <v>8306</v>
      </c>
      <c r="R464" t="s">
        <v>8312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463</v>
      </c>
      <c r="C465" s="3" t="s">
        <v>4571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8">
        <f t="shared" si="35"/>
        <v>2</v>
      </c>
      <c r="P465">
        <f t="shared" si="36"/>
        <v>113.64</v>
      </c>
      <c r="Q465" s="9" t="s">
        <v>8306</v>
      </c>
      <c r="R465" t="s">
        <v>8312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464</v>
      </c>
      <c r="C466" s="3" t="s">
        <v>4572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8">
        <f t="shared" si="35"/>
        <v>0</v>
      </c>
      <c r="P466">
        <f t="shared" si="36"/>
        <v>1</v>
      </c>
      <c r="Q466" s="9" t="s">
        <v>8306</v>
      </c>
      <c r="R466" t="s">
        <v>8312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465</v>
      </c>
      <c r="C467" s="3" t="s">
        <v>4573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8">
        <f t="shared" si="35"/>
        <v>27</v>
      </c>
      <c r="P467">
        <f t="shared" si="36"/>
        <v>17.25</v>
      </c>
      <c r="Q467" s="9" t="s">
        <v>8306</v>
      </c>
      <c r="R467" t="s">
        <v>8312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466</v>
      </c>
      <c r="C468" s="3" t="s">
        <v>4574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8">
        <f t="shared" si="35"/>
        <v>1</v>
      </c>
      <c r="P468">
        <f t="shared" si="36"/>
        <v>15.2</v>
      </c>
      <c r="Q468" s="9" t="s">
        <v>8306</v>
      </c>
      <c r="R468" t="s">
        <v>8312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467</v>
      </c>
      <c r="C469" s="3" t="s">
        <v>4575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8">
        <f t="shared" si="35"/>
        <v>22</v>
      </c>
      <c r="P469">
        <f t="shared" si="36"/>
        <v>110.64</v>
      </c>
      <c r="Q469" s="9" t="s">
        <v>8306</v>
      </c>
      <c r="R469" t="s">
        <v>8312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468</v>
      </c>
      <c r="C470" s="3" t="s">
        <v>4576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8">
        <f t="shared" si="35"/>
        <v>0</v>
      </c>
      <c r="P470">
        <f t="shared" si="36"/>
        <v>0</v>
      </c>
      <c r="Q470" s="9" t="s">
        <v>8306</v>
      </c>
      <c r="R470" t="s">
        <v>8312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469</v>
      </c>
      <c r="C471" s="3" t="s">
        <v>4577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8">
        <f t="shared" si="35"/>
        <v>0</v>
      </c>
      <c r="P471">
        <f t="shared" si="36"/>
        <v>0</v>
      </c>
      <c r="Q471" s="9" t="s">
        <v>8306</v>
      </c>
      <c r="R471" t="s">
        <v>8312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470</v>
      </c>
      <c r="C472" s="3" t="s">
        <v>4578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8">
        <f t="shared" si="35"/>
        <v>1</v>
      </c>
      <c r="P472">
        <f t="shared" si="36"/>
        <v>25.5</v>
      </c>
      <c r="Q472" s="9" t="s">
        <v>8306</v>
      </c>
      <c r="R472" t="s">
        <v>8312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471</v>
      </c>
      <c r="C473" s="3" t="s">
        <v>4579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8">
        <f t="shared" si="35"/>
        <v>12</v>
      </c>
      <c r="P473">
        <f t="shared" si="36"/>
        <v>38.479999999999997</v>
      </c>
      <c r="Q473" s="9" t="s">
        <v>8306</v>
      </c>
      <c r="R473" t="s">
        <v>8312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472</v>
      </c>
      <c r="C474" s="3" t="s">
        <v>4580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8">
        <f t="shared" si="35"/>
        <v>18</v>
      </c>
      <c r="P474">
        <f t="shared" si="36"/>
        <v>28.2</v>
      </c>
      <c r="Q474" s="9" t="s">
        <v>8306</v>
      </c>
      <c r="R474" t="s">
        <v>8312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473</v>
      </c>
      <c r="C475" s="3" t="s">
        <v>4581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8">
        <f t="shared" si="35"/>
        <v>3</v>
      </c>
      <c r="P475">
        <f t="shared" si="36"/>
        <v>61.5</v>
      </c>
      <c r="Q475" s="9" t="s">
        <v>8306</v>
      </c>
      <c r="R475" t="s">
        <v>8312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474</v>
      </c>
      <c r="C476" s="3" t="s">
        <v>4582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8">
        <f t="shared" si="35"/>
        <v>0</v>
      </c>
      <c r="P476">
        <f t="shared" si="36"/>
        <v>1</v>
      </c>
      <c r="Q476" s="9" t="s">
        <v>8306</v>
      </c>
      <c r="R476" t="s">
        <v>8312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475</v>
      </c>
      <c r="C477" s="3" t="s">
        <v>4583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8">
        <f t="shared" si="35"/>
        <v>0</v>
      </c>
      <c r="P477">
        <f t="shared" si="36"/>
        <v>0</v>
      </c>
      <c r="Q477" s="9" t="s">
        <v>8306</v>
      </c>
      <c r="R477" t="s">
        <v>8312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476</v>
      </c>
      <c r="C478" s="3" t="s">
        <v>4584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8">
        <f t="shared" si="35"/>
        <v>2</v>
      </c>
      <c r="P478">
        <f t="shared" si="36"/>
        <v>39.57</v>
      </c>
      <c r="Q478" s="9" t="s">
        <v>8306</v>
      </c>
      <c r="R478" t="s">
        <v>8312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477</v>
      </c>
      <c r="C479" s="3" t="s">
        <v>4585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8">
        <f t="shared" si="35"/>
        <v>0</v>
      </c>
      <c r="P479">
        <f t="shared" si="36"/>
        <v>0</v>
      </c>
      <c r="Q479" s="9" t="s">
        <v>8306</v>
      </c>
      <c r="R479" t="s">
        <v>8312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478</v>
      </c>
      <c r="C480" s="3" t="s">
        <v>4586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8">
        <f t="shared" si="35"/>
        <v>0</v>
      </c>
      <c r="P480">
        <f t="shared" si="36"/>
        <v>0</v>
      </c>
      <c r="Q480" s="9" t="s">
        <v>8306</v>
      </c>
      <c r="R480" t="s">
        <v>8312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479</v>
      </c>
      <c r="C481" s="3" t="s">
        <v>4587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8">
        <f t="shared" si="35"/>
        <v>33</v>
      </c>
      <c r="P481">
        <f t="shared" si="36"/>
        <v>88.8</v>
      </c>
      <c r="Q481" s="9" t="s">
        <v>8306</v>
      </c>
      <c r="R481" t="s">
        <v>8312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480</v>
      </c>
      <c r="C482" s="3" t="s">
        <v>4588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8">
        <f t="shared" si="35"/>
        <v>19</v>
      </c>
      <c r="P482">
        <f t="shared" si="36"/>
        <v>55.46</v>
      </c>
      <c r="Q482" s="9" t="s">
        <v>8306</v>
      </c>
      <c r="R482" t="s">
        <v>8312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481</v>
      </c>
      <c r="C483" s="3" t="s">
        <v>4589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8">
        <f t="shared" si="35"/>
        <v>6</v>
      </c>
      <c r="P483">
        <f t="shared" si="36"/>
        <v>87.14</v>
      </c>
      <c r="Q483" s="9" t="s">
        <v>8306</v>
      </c>
      <c r="R483" t="s">
        <v>8312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482</v>
      </c>
      <c r="C484" s="3" t="s">
        <v>4590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8">
        <f t="shared" si="35"/>
        <v>0</v>
      </c>
      <c r="P484">
        <f t="shared" si="36"/>
        <v>10</v>
      </c>
      <c r="Q484" s="9" t="s">
        <v>8306</v>
      </c>
      <c r="R484" t="s">
        <v>8312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483</v>
      </c>
      <c r="C485" s="3" t="s">
        <v>4591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8">
        <f t="shared" si="35"/>
        <v>50</v>
      </c>
      <c r="P485">
        <f t="shared" si="36"/>
        <v>51.22</v>
      </c>
      <c r="Q485" s="9" t="s">
        <v>8306</v>
      </c>
      <c r="R485" t="s">
        <v>8312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484</v>
      </c>
      <c r="C486" s="3" t="s">
        <v>4592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8">
        <f t="shared" si="35"/>
        <v>0</v>
      </c>
      <c r="P486">
        <f t="shared" si="36"/>
        <v>13.55</v>
      </c>
      <c r="Q486" s="9" t="s">
        <v>8306</v>
      </c>
      <c r="R486" t="s">
        <v>8312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485</v>
      </c>
      <c r="C487" s="3" t="s">
        <v>4593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8">
        <f t="shared" si="35"/>
        <v>22</v>
      </c>
      <c r="P487">
        <f t="shared" si="36"/>
        <v>66.52</v>
      </c>
      <c r="Q487" s="9" t="s">
        <v>8306</v>
      </c>
      <c r="R487" t="s">
        <v>8312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486</v>
      </c>
      <c r="C488" s="3" t="s">
        <v>4594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8">
        <f t="shared" si="35"/>
        <v>0</v>
      </c>
      <c r="P488">
        <f t="shared" si="36"/>
        <v>50</v>
      </c>
      <c r="Q488" s="9" t="s">
        <v>8306</v>
      </c>
      <c r="R488" t="s">
        <v>8312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487</v>
      </c>
      <c r="C489" s="3" t="s">
        <v>4595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8">
        <f t="shared" si="35"/>
        <v>0</v>
      </c>
      <c r="P489">
        <f t="shared" si="36"/>
        <v>0</v>
      </c>
      <c r="Q489" s="9" t="s">
        <v>8306</v>
      </c>
      <c r="R489" t="s">
        <v>8312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488</v>
      </c>
      <c r="C490" s="3" t="s">
        <v>4596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8">
        <f t="shared" si="35"/>
        <v>0</v>
      </c>
      <c r="P490">
        <f t="shared" si="36"/>
        <v>0</v>
      </c>
      <c r="Q490" s="9" t="s">
        <v>8306</v>
      </c>
      <c r="R490" t="s">
        <v>8312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489</v>
      </c>
      <c r="C491" s="3" t="s">
        <v>4597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8">
        <f t="shared" si="35"/>
        <v>0</v>
      </c>
      <c r="P491">
        <f t="shared" si="36"/>
        <v>71.67</v>
      </c>
      <c r="Q491" s="9" t="s">
        <v>8306</v>
      </c>
      <c r="R491" t="s">
        <v>8312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490</v>
      </c>
      <c r="C492" s="3" t="s">
        <v>4598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8">
        <f t="shared" si="35"/>
        <v>0</v>
      </c>
      <c r="P492">
        <f t="shared" si="36"/>
        <v>0</v>
      </c>
      <c r="Q492" s="9" t="s">
        <v>8306</v>
      </c>
      <c r="R492" t="s">
        <v>8312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491</v>
      </c>
      <c r="C493" s="3" t="s">
        <v>4599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8">
        <f t="shared" si="35"/>
        <v>0</v>
      </c>
      <c r="P493">
        <f t="shared" si="36"/>
        <v>0</v>
      </c>
      <c r="Q493" s="9" t="s">
        <v>8306</v>
      </c>
      <c r="R493" t="s">
        <v>8312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492</v>
      </c>
      <c r="C494" s="3" t="s">
        <v>4600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8">
        <f t="shared" si="35"/>
        <v>0</v>
      </c>
      <c r="P494">
        <f t="shared" si="36"/>
        <v>0</v>
      </c>
      <c r="Q494" s="9" t="s">
        <v>8306</v>
      </c>
      <c r="R494" t="s">
        <v>8312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493</v>
      </c>
      <c r="C495" s="3" t="s">
        <v>4601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8">
        <f t="shared" si="35"/>
        <v>0</v>
      </c>
      <c r="P495">
        <f t="shared" si="36"/>
        <v>0</v>
      </c>
      <c r="Q495" s="9" t="s">
        <v>8306</v>
      </c>
      <c r="R495" t="s">
        <v>8312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494</v>
      </c>
      <c r="C496" s="3" t="s">
        <v>4602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8">
        <f t="shared" si="35"/>
        <v>0</v>
      </c>
      <c r="P496">
        <f t="shared" si="36"/>
        <v>10.33</v>
      </c>
      <c r="Q496" s="9" t="s">
        <v>8306</v>
      </c>
      <c r="R496" t="s">
        <v>8312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495</v>
      </c>
      <c r="C497" s="3" t="s">
        <v>4603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8">
        <f t="shared" si="35"/>
        <v>0</v>
      </c>
      <c r="P497">
        <f t="shared" si="36"/>
        <v>0</v>
      </c>
      <c r="Q497" s="9" t="s">
        <v>8306</v>
      </c>
      <c r="R497" t="s">
        <v>8312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496</v>
      </c>
      <c r="C498" s="3" t="s">
        <v>4604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8">
        <f t="shared" si="35"/>
        <v>0</v>
      </c>
      <c r="P498">
        <f t="shared" si="36"/>
        <v>1</v>
      </c>
      <c r="Q498" s="9" t="s">
        <v>8306</v>
      </c>
      <c r="R498" t="s">
        <v>8312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497</v>
      </c>
      <c r="C499" s="3" t="s">
        <v>4605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8">
        <f t="shared" si="35"/>
        <v>1</v>
      </c>
      <c r="P499">
        <f t="shared" si="36"/>
        <v>10</v>
      </c>
      <c r="Q499" s="9" t="s">
        <v>8306</v>
      </c>
      <c r="R499" t="s">
        <v>8312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498</v>
      </c>
      <c r="C500" s="3" t="s">
        <v>4606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8">
        <f t="shared" si="35"/>
        <v>5</v>
      </c>
      <c r="P500">
        <f t="shared" si="36"/>
        <v>136.09</v>
      </c>
      <c r="Q500" s="9" t="s">
        <v>8306</v>
      </c>
      <c r="R500" t="s">
        <v>8312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499</v>
      </c>
      <c r="C501" s="3" t="s">
        <v>4607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8">
        <f t="shared" si="35"/>
        <v>10</v>
      </c>
      <c r="P501">
        <f t="shared" si="36"/>
        <v>73.459999999999994</v>
      </c>
      <c r="Q501" s="9" t="s">
        <v>8306</v>
      </c>
      <c r="R501" t="s">
        <v>8312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500</v>
      </c>
      <c r="C502" s="3" t="s">
        <v>4608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8">
        <f t="shared" si="35"/>
        <v>3</v>
      </c>
      <c r="P502">
        <f t="shared" si="36"/>
        <v>53.75</v>
      </c>
      <c r="Q502" s="9" t="s">
        <v>8306</v>
      </c>
      <c r="R502" t="s">
        <v>8312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501</v>
      </c>
      <c r="C503" s="3" t="s">
        <v>4609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8">
        <f t="shared" si="35"/>
        <v>0</v>
      </c>
      <c r="P503">
        <f t="shared" si="36"/>
        <v>0</v>
      </c>
      <c r="Q503" s="9" t="s">
        <v>8306</v>
      </c>
      <c r="R503" t="s">
        <v>8312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502</v>
      </c>
      <c r="C504" s="3" t="s">
        <v>4610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8">
        <f t="shared" si="35"/>
        <v>1</v>
      </c>
      <c r="P504">
        <f t="shared" si="36"/>
        <v>57.5</v>
      </c>
      <c r="Q504" s="9" t="s">
        <v>8306</v>
      </c>
      <c r="R504" t="s">
        <v>8312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503</v>
      </c>
      <c r="C505" s="3" t="s">
        <v>4611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8">
        <f t="shared" si="35"/>
        <v>2</v>
      </c>
      <c r="P505">
        <f t="shared" si="36"/>
        <v>12.67</v>
      </c>
      <c r="Q505" s="9" t="s">
        <v>8306</v>
      </c>
      <c r="R505" t="s">
        <v>8312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504</v>
      </c>
      <c r="C506" s="3" t="s">
        <v>4612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8">
        <f t="shared" si="35"/>
        <v>1</v>
      </c>
      <c r="P506">
        <f t="shared" si="36"/>
        <v>67</v>
      </c>
      <c r="Q506" s="9" t="s">
        <v>8306</v>
      </c>
      <c r="R506" t="s">
        <v>8312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505</v>
      </c>
      <c r="C507" s="3" t="s">
        <v>4613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8">
        <f t="shared" si="35"/>
        <v>0</v>
      </c>
      <c r="P507">
        <f t="shared" si="36"/>
        <v>3.71</v>
      </c>
      <c r="Q507" s="9" t="s">
        <v>8306</v>
      </c>
      <c r="R507" t="s">
        <v>8312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506</v>
      </c>
      <c r="C508" s="3" t="s">
        <v>4614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8">
        <f t="shared" si="35"/>
        <v>0</v>
      </c>
      <c r="P508">
        <f t="shared" si="36"/>
        <v>250</v>
      </c>
      <c r="Q508" s="9" t="s">
        <v>8306</v>
      </c>
      <c r="R508" t="s">
        <v>8312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507</v>
      </c>
      <c r="C509" s="3" t="s">
        <v>4615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8">
        <f t="shared" si="35"/>
        <v>3</v>
      </c>
      <c r="P509">
        <f t="shared" si="36"/>
        <v>64</v>
      </c>
      <c r="Q509" s="9" t="s">
        <v>8306</v>
      </c>
      <c r="R509" t="s">
        <v>8312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508</v>
      </c>
      <c r="C510" s="3" t="s">
        <v>4616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8">
        <f t="shared" si="35"/>
        <v>1</v>
      </c>
      <c r="P510">
        <f t="shared" si="36"/>
        <v>133.33000000000001</v>
      </c>
      <c r="Q510" s="9" t="s">
        <v>8306</v>
      </c>
      <c r="R510" t="s">
        <v>8312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509</v>
      </c>
      <c r="C511" s="3" t="s">
        <v>4617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8">
        <f t="shared" si="35"/>
        <v>0</v>
      </c>
      <c r="P511">
        <f t="shared" si="36"/>
        <v>10</v>
      </c>
      <c r="Q511" s="9" t="s">
        <v>8306</v>
      </c>
      <c r="R511" t="s">
        <v>8312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510</v>
      </c>
      <c r="C512" s="3" t="s">
        <v>4618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8">
        <f t="shared" si="35"/>
        <v>0</v>
      </c>
      <c r="P512">
        <f t="shared" si="36"/>
        <v>0</v>
      </c>
      <c r="Q512" s="9" t="s">
        <v>8306</v>
      </c>
      <c r="R512" t="s">
        <v>8312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511</v>
      </c>
      <c r="C513" s="3" t="s">
        <v>4619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8">
        <f t="shared" si="35"/>
        <v>3</v>
      </c>
      <c r="P513">
        <f t="shared" si="36"/>
        <v>30</v>
      </c>
      <c r="Q513" s="9" t="s">
        <v>8306</v>
      </c>
      <c r="R513" t="s">
        <v>8312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512</v>
      </c>
      <c r="C514" s="3" t="s">
        <v>4620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8">
        <f t="shared" ref="O514:O521" si="40">ROUND(E514/D514*100,0)</f>
        <v>0</v>
      </c>
      <c r="P514">
        <f t="shared" ref="P514:P521" si="41">IFERROR(ROUND(E514/L514,2),0)</f>
        <v>5.5</v>
      </c>
      <c r="Q514" s="9" t="s">
        <v>8306</v>
      </c>
      <c r="R514" t="s">
        <v>8312</v>
      </c>
      <c r="S514" s="15">
        <f t="shared" ref="S514:S521" si="42">(((J514/60)/60/24)+DATE(1970,1,1))</f>
        <v>42649.742210648154</v>
      </c>
      <c r="T514" s="15">
        <f t="shared" ref="T514:T521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513</v>
      </c>
      <c r="C515" s="3" t="s">
        <v>4621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8">
        <f t="shared" si="40"/>
        <v>14</v>
      </c>
      <c r="P515">
        <f t="shared" si="41"/>
        <v>102.38</v>
      </c>
      <c r="Q515" s="9" t="s">
        <v>8306</v>
      </c>
      <c r="R515" t="s">
        <v>8312</v>
      </c>
      <c r="S515" s="15">
        <f t="shared" si="42"/>
        <v>42552.653993055559</v>
      </c>
      <c r="T515" s="15">
        <f t="shared" si="43"/>
        <v>42597.291666666672</v>
      </c>
      <c r="U515">
        <f t="shared" ref="U515:U521" si="44">YEAR(S515)</f>
        <v>2016</v>
      </c>
    </row>
    <row r="516" spans="1:21" ht="48" x14ac:dyDescent="0.2">
      <c r="A516">
        <v>514</v>
      </c>
      <c r="B516" s="3" t="s">
        <v>514</v>
      </c>
      <c r="C516" s="3" t="s">
        <v>4622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8">
        <f t="shared" si="40"/>
        <v>3</v>
      </c>
      <c r="P516">
        <f t="shared" si="41"/>
        <v>16.670000000000002</v>
      </c>
      <c r="Q516" s="9" t="s">
        <v>8306</v>
      </c>
      <c r="R516" t="s">
        <v>8312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515</v>
      </c>
      <c r="C517" s="3" t="s">
        <v>4623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8">
        <f t="shared" si="40"/>
        <v>25</v>
      </c>
      <c r="P517">
        <f t="shared" si="41"/>
        <v>725.03</v>
      </c>
      <c r="Q517" s="9" t="s">
        <v>8306</v>
      </c>
      <c r="R517" t="s">
        <v>8312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516</v>
      </c>
      <c r="C518" s="3" t="s">
        <v>4624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8">
        <f t="shared" si="40"/>
        <v>0</v>
      </c>
      <c r="P518">
        <f t="shared" si="41"/>
        <v>0</v>
      </c>
      <c r="Q518" s="9" t="s">
        <v>8306</v>
      </c>
      <c r="R518" t="s">
        <v>8312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517</v>
      </c>
      <c r="C519" s="3" t="s">
        <v>4625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8">
        <f t="shared" si="40"/>
        <v>1</v>
      </c>
      <c r="P519">
        <f t="shared" si="41"/>
        <v>68.33</v>
      </c>
      <c r="Q519" s="9" t="s">
        <v>8306</v>
      </c>
      <c r="R519" t="s">
        <v>8312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518</v>
      </c>
      <c r="C520" s="3" t="s">
        <v>4626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8">
        <f t="shared" si="40"/>
        <v>0</v>
      </c>
      <c r="P520">
        <f t="shared" si="41"/>
        <v>0</v>
      </c>
      <c r="Q520" s="9" t="s">
        <v>8306</v>
      </c>
      <c r="R520" t="s">
        <v>8312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519</v>
      </c>
      <c r="C521" s="3" t="s">
        <v>4627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8">
        <f t="shared" si="40"/>
        <v>23</v>
      </c>
      <c r="P521">
        <f t="shared" si="41"/>
        <v>39.229999999999997</v>
      </c>
      <c r="Q521" s="9" t="s">
        <v>8306</v>
      </c>
      <c r="R521" t="s">
        <v>8312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3840</v>
      </c>
      <c r="B522" s="3" t="s">
        <v>3836</v>
      </c>
      <c r="C522" s="3" t="s">
        <v>7947</v>
      </c>
      <c r="D522" s="6">
        <v>1</v>
      </c>
      <c r="E522" s="8">
        <v>65</v>
      </c>
      <c r="F522" t="s">
        <v>8216</v>
      </c>
      <c r="G522" t="s">
        <v>8222</v>
      </c>
      <c r="H522" t="s">
        <v>8244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8267</v>
      </c>
      <c r="O522" s="8">
        <f t="shared" ref="O522:O585" si="45">ROUND(E522/D522*100,0)</f>
        <v>6500</v>
      </c>
      <c r="P522">
        <f t="shared" ref="P522:P585" si="46">IFERROR(ROUND(E522/L522,2),0)</f>
        <v>21.67</v>
      </c>
      <c r="Q522" s="9" t="s">
        <v>8313</v>
      </c>
      <c r="R522" t="s">
        <v>8314</v>
      </c>
      <c r="S522" s="15">
        <f t="shared" ref="S522:S585" si="47">(((J522/60)/60/24)+DATE(1970,1,1))</f>
        <v>42432.701724537037</v>
      </c>
      <c r="T522" s="15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32" x14ac:dyDescent="0.2">
      <c r="A523">
        <v>3600</v>
      </c>
      <c r="B523" s="3" t="s">
        <v>3598</v>
      </c>
      <c r="C523" s="3" t="s">
        <v>7708</v>
      </c>
      <c r="D523" s="6">
        <v>10</v>
      </c>
      <c r="E523" s="8">
        <v>13</v>
      </c>
      <c r="F523" t="s">
        <v>8216</v>
      </c>
      <c r="G523" t="s">
        <v>8221</v>
      </c>
      <c r="H523" t="s">
        <v>8243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8267</v>
      </c>
      <c r="O523" s="8">
        <f t="shared" si="45"/>
        <v>130</v>
      </c>
      <c r="P523">
        <f t="shared" si="46"/>
        <v>3.25</v>
      </c>
      <c r="Q523" s="9" t="s">
        <v>8313</v>
      </c>
      <c r="R523" t="s">
        <v>8314</v>
      </c>
      <c r="S523" s="15">
        <f t="shared" si="47"/>
        <v>42628.849120370374</v>
      </c>
      <c r="T523" s="15">
        <f t="shared" si="48"/>
        <v>42656.849120370374</v>
      </c>
      <c r="U523">
        <f t="shared" si="49"/>
        <v>2016</v>
      </c>
    </row>
    <row r="524" spans="1:21" ht="48" x14ac:dyDescent="0.2">
      <c r="A524">
        <v>2794</v>
      </c>
      <c r="B524" s="3" t="s">
        <v>2793</v>
      </c>
      <c r="C524" s="3" t="s">
        <v>6902</v>
      </c>
      <c r="D524" s="6">
        <v>50</v>
      </c>
      <c r="E524" s="8">
        <v>75</v>
      </c>
      <c r="F524" t="s">
        <v>8216</v>
      </c>
      <c r="G524" t="s">
        <v>8222</v>
      </c>
      <c r="H524" t="s">
        <v>8244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8267</v>
      </c>
      <c r="O524" s="8">
        <f t="shared" si="45"/>
        <v>150</v>
      </c>
      <c r="P524">
        <f t="shared" si="46"/>
        <v>25</v>
      </c>
      <c r="Q524" s="9" t="s">
        <v>8313</v>
      </c>
      <c r="R524" t="s">
        <v>8314</v>
      </c>
      <c r="S524" s="15">
        <f t="shared" si="47"/>
        <v>42416.691655092596</v>
      </c>
      <c r="T524" s="15">
        <f t="shared" si="48"/>
        <v>42432.791666666672</v>
      </c>
      <c r="U524">
        <f t="shared" si="49"/>
        <v>2016</v>
      </c>
    </row>
    <row r="525" spans="1:21" ht="48" x14ac:dyDescent="0.2">
      <c r="A525">
        <v>3675</v>
      </c>
      <c r="B525" s="3" t="s">
        <v>3671</v>
      </c>
      <c r="C525" s="3" t="s">
        <v>7783</v>
      </c>
      <c r="D525" s="6">
        <v>50</v>
      </c>
      <c r="E525" s="8">
        <v>70</v>
      </c>
      <c r="F525" t="s">
        <v>8216</v>
      </c>
      <c r="G525" t="s">
        <v>8222</v>
      </c>
      <c r="H525" t="s">
        <v>8244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8267</v>
      </c>
      <c r="O525" s="8">
        <f t="shared" si="45"/>
        <v>140</v>
      </c>
      <c r="P525">
        <f t="shared" si="46"/>
        <v>23.33</v>
      </c>
      <c r="Q525" s="9" t="s">
        <v>8313</v>
      </c>
      <c r="R525" t="s">
        <v>8314</v>
      </c>
      <c r="S525" s="15">
        <f t="shared" si="47"/>
        <v>42493.597013888888</v>
      </c>
      <c r="T525" s="15">
        <f t="shared" si="48"/>
        <v>42505.958333333328</v>
      </c>
      <c r="U525">
        <f t="shared" si="49"/>
        <v>2016</v>
      </c>
    </row>
    <row r="526" spans="1:21" ht="48" x14ac:dyDescent="0.2">
      <c r="A526">
        <v>2976</v>
      </c>
      <c r="B526" s="3" t="s">
        <v>2975</v>
      </c>
      <c r="C526" s="3" t="s">
        <v>7084</v>
      </c>
      <c r="D526" s="6">
        <v>70</v>
      </c>
      <c r="E526" s="8">
        <v>120</v>
      </c>
      <c r="F526" t="s">
        <v>8216</v>
      </c>
      <c r="G526" t="s">
        <v>8222</v>
      </c>
      <c r="H526" t="s">
        <v>8244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8267</v>
      </c>
      <c r="O526" s="8">
        <f t="shared" si="45"/>
        <v>171</v>
      </c>
      <c r="P526">
        <f t="shared" si="46"/>
        <v>8.57</v>
      </c>
      <c r="Q526" s="9" t="s">
        <v>8313</v>
      </c>
      <c r="R526" t="s">
        <v>8314</v>
      </c>
      <c r="S526" s="15">
        <f t="shared" si="47"/>
        <v>42425.730671296296</v>
      </c>
      <c r="T526" s="15">
        <f t="shared" si="48"/>
        <v>42442.5</v>
      </c>
      <c r="U526">
        <f t="shared" si="49"/>
        <v>2016</v>
      </c>
    </row>
    <row r="527" spans="1:21" ht="48" x14ac:dyDescent="0.2">
      <c r="A527">
        <v>2823</v>
      </c>
      <c r="B527" s="3" t="s">
        <v>2822</v>
      </c>
      <c r="C527" s="3" t="s">
        <v>6931</v>
      </c>
      <c r="D527" s="6">
        <v>100</v>
      </c>
      <c r="E527" s="8">
        <v>124</v>
      </c>
      <c r="F527" t="s">
        <v>8216</v>
      </c>
      <c r="G527" t="s">
        <v>8222</v>
      </c>
      <c r="H527" t="s">
        <v>8244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8267</v>
      </c>
      <c r="O527" s="8">
        <f t="shared" si="45"/>
        <v>124</v>
      </c>
      <c r="P527">
        <f t="shared" si="46"/>
        <v>8.86</v>
      </c>
      <c r="Q527" s="9" t="s">
        <v>8313</v>
      </c>
      <c r="R527" t="s">
        <v>8314</v>
      </c>
      <c r="S527" s="15">
        <f t="shared" si="47"/>
        <v>42067.011643518519</v>
      </c>
      <c r="T527" s="15">
        <f t="shared" si="48"/>
        <v>42094.957638888889</v>
      </c>
      <c r="U527">
        <f t="shared" si="49"/>
        <v>2015</v>
      </c>
    </row>
    <row r="528" spans="1:21" ht="48" x14ac:dyDescent="0.2">
      <c r="A528">
        <v>3508</v>
      </c>
      <c r="B528" s="3" t="s">
        <v>3506</v>
      </c>
      <c r="C528" s="3" t="s">
        <v>7616</v>
      </c>
      <c r="D528" s="6">
        <v>100</v>
      </c>
      <c r="E528" s="8">
        <v>180</v>
      </c>
      <c r="F528" t="s">
        <v>8216</v>
      </c>
      <c r="G528" t="s">
        <v>8222</v>
      </c>
      <c r="H528" t="s">
        <v>8244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8267</v>
      </c>
      <c r="O528" s="8">
        <f t="shared" si="45"/>
        <v>180</v>
      </c>
      <c r="P528">
        <f t="shared" si="46"/>
        <v>12</v>
      </c>
      <c r="Q528" s="9" t="s">
        <v>8313</v>
      </c>
      <c r="R528" t="s">
        <v>8314</v>
      </c>
      <c r="S528" s="15">
        <f t="shared" si="47"/>
        <v>42477.729780092588</v>
      </c>
      <c r="T528" s="15">
        <f t="shared" si="48"/>
        <v>42500.875</v>
      </c>
      <c r="U528">
        <f t="shared" si="49"/>
        <v>2016</v>
      </c>
    </row>
    <row r="529" spans="1:21" ht="48" x14ac:dyDescent="0.2">
      <c r="A529">
        <v>3576</v>
      </c>
      <c r="B529" s="3" t="s">
        <v>3574</v>
      </c>
      <c r="C529" s="3" t="s">
        <v>7684</v>
      </c>
      <c r="D529" s="6">
        <v>100</v>
      </c>
      <c r="E529" s="8">
        <v>100</v>
      </c>
      <c r="F529" t="s">
        <v>8216</v>
      </c>
      <c r="G529" t="s">
        <v>8221</v>
      </c>
      <c r="H529" t="s">
        <v>8243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8267</v>
      </c>
      <c r="O529" s="8">
        <f t="shared" si="45"/>
        <v>100</v>
      </c>
      <c r="P529">
        <f t="shared" si="46"/>
        <v>20</v>
      </c>
      <c r="Q529" s="9" t="s">
        <v>8313</v>
      </c>
      <c r="R529" t="s">
        <v>8314</v>
      </c>
      <c r="S529" s="15">
        <f t="shared" si="47"/>
        <v>42649.54923611111</v>
      </c>
      <c r="T529" s="15">
        <f t="shared" si="48"/>
        <v>42709.590902777782</v>
      </c>
      <c r="U529">
        <f t="shared" si="49"/>
        <v>2016</v>
      </c>
    </row>
    <row r="530" spans="1:21" ht="48" x14ac:dyDescent="0.2">
      <c r="A530">
        <v>3830</v>
      </c>
      <c r="B530" s="3" t="s">
        <v>3826</v>
      </c>
      <c r="C530" s="3" t="s">
        <v>7937</v>
      </c>
      <c r="D530" s="6">
        <v>100</v>
      </c>
      <c r="E530" s="8">
        <v>225</v>
      </c>
      <c r="F530" t="s">
        <v>8216</v>
      </c>
      <c r="G530" t="s">
        <v>8221</v>
      </c>
      <c r="H530" t="s">
        <v>8243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8267</v>
      </c>
      <c r="O530" s="8">
        <f t="shared" si="45"/>
        <v>225</v>
      </c>
      <c r="P530">
        <f t="shared" si="46"/>
        <v>75</v>
      </c>
      <c r="Q530" s="9" t="s">
        <v>8313</v>
      </c>
      <c r="R530" t="s">
        <v>8314</v>
      </c>
      <c r="S530" s="15">
        <f t="shared" si="47"/>
        <v>42503.740868055553</v>
      </c>
      <c r="T530" s="15">
        <f t="shared" si="48"/>
        <v>42517.740868055553</v>
      </c>
      <c r="U530">
        <f t="shared" si="49"/>
        <v>2016</v>
      </c>
    </row>
    <row r="531" spans="1:21" ht="48" x14ac:dyDescent="0.2">
      <c r="A531">
        <v>3292</v>
      </c>
      <c r="B531" s="3" t="s">
        <v>3291</v>
      </c>
      <c r="C531" s="3" t="s">
        <v>7400</v>
      </c>
      <c r="D531" s="6">
        <v>101</v>
      </c>
      <c r="E531" s="8">
        <v>289</v>
      </c>
      <c r="F531" t="s">
        <v>8216</v>
      </c>
      <c r="G531" t="s">
        <v>8222</v>
      </c>
      <c r="H531" t="s">
        <v>8244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8267</v>
      </c>
      <c r="O531" s="8">
        <f t="shared" si="45"/>
        <v>286</v>
      </c>
      <c r="P531">
        <f t="shared" si="46"/>
        <v>19.27</v>
      </c>
      <c r="Q531" s="9" t="s">
        <v>8313</v>
      </c>
      <c r="R531" t="s">
        <v>8314</v>
      </c>
      <c r="S531" s="15">
        <f t="shared" si="47"/>
        <v>42282.770231481481</v>
      </c>
      <c r="T531" s="15">
        <f t="shared" si="48"/>
        <v>42342.811898148153</v>
      </c>
      <c r="U531">
        <f t="shared" si="49"/>
        <v>2015</v>
      </c>
    </row>
    <row r="532" spans="1:21" ht="48" x14ac:dyDescent="0.2">
      <c r="A532">
        <v>3429</v>
      </c>
      <c r="B532" s="3" t="s">
        <v>3427</v>
      </c>
      <c r="C532" s="3" t="s">
        <v>7537</v>
      </c>
      <c r="D532" s="6">
        <v>150</v>
      </c>
      <c r="E532" s="8">
        <v>195</v>
      </c>
      <c r="F532" t="s">
        <v>8216</v>
      </c>
      <c r="G532" t="s">
        <v>8222</v>
      </c>
      <c r="H532" t="s">
        <v>8244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8267</v>
      </c>
      <c r="O532" s="8">
        <f t="shared" si="45"/>
        <v>130</v>
      </c>
      <c r="P532">
        <f t="shared" si="46"/>
        <v>16.25</v>
      </c>
      <c r="Q532" s="9" t="s">
        <v>8313</v>
      </c>
      <c r="R532" t="s">
        <v>8314</v>
      </c>
      <c r="S532" s="15">
        <f t="shared" si="47"/>
        <v>42662.021539351852</v>
      </c>
      <c r="T532" s="15">
        <f t="shared" si="48"/>
        <v>42676.021539351852</v>
      </c>
      <c r="U532">
        <f t="shared" si="49"/>
        <v>2016</v>
      </c>
    </row>
    <row r="533" spans="1:21" ht="48" x14ac:dyDescent="0.2">
      <c r="A533">
        <v>3536</v>
      </c>
      <c r="B533" s="3" t="s">
        <v>3534</v>
      </c>
      <c r="C533" s="3" t="s">
        <v>7644</v>
      </c>
      <c r="D533" s="6">
        <v>150</v>
      </c>
      <c r="E533" s="8">
        <v>230</v>
      </c>
      <c r="F533" t="s">
        <v>8216</v>
      </c>
      <c r="G533" t="s">
        <v>8222</v>
      </c>
      <c r="H533" t="s">
        <v>8244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8267</v>
      </c>
      <c r="O533" s="8">
        <f t="shared" si="45"/>
        <v>153</v>
      </c>
      <c r="P533">
        <f t="shared" si="46"/>
        <v>13.53</v>
      </c>
      <c r="Q533" s="9" t="s">
        <v>8313</v>
      </c>
      <c r="R533" t="s">
        <v>8314</v>
      </c>
      <c r="S533" s="15">
        <f t="shared" si="47"/>
        <v>42328.727141203708</v>
      </c>
      <c r="T533" s="15">
        <f t="shared" si="48"/>
        <v>42358.499305555553</v>
      </c>
      <c r="U533">
        <f t="shared" si="49"/>
        <v>2015</v>
      </c>
    </row>
    <row r="534" spans="1:21" ht="48" x14ac:dyDescent="0.2">
      <c r="A534">
        <v>2820</v>
      </c>
      <c r="B534" s="3" t="s">
        <v>2819</v>
      </c>
      <c r="C534" s="3" t="s">
        <v>6928</v>
      </c>
      <c r="D534" s="6">
        <v>200</v>
      </c>
      <c r="E534" s="8">
        <v>272</v>
      </c>
      <c r="F534" t="s">
        <v>8216</v>
      </c>
      <c r="G534" t="s">
        <v>8222</v>
      </c>
      <c r="H534" t="s">
        <v>8244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8267</v>
      </c>
      <c r="O534" s="8">
        <f t="shared" si="45"/>
        <v>136</v>
      </c>
      <c r="P534">
        <f t="shared" si="46"/>
        <v>13.6</v>
      </c>
      <c r="Q534" s="9" t="s">
        <v>8313</v>
      </c>
      <c r="R534" t="s">
        <v>8314</v>
      </c>
      <c r="S534" s="15">
        <f t="shared" si="47"/>
        <v>42401.610983796301</v>
      </c>
      <c r="T534" s="15">
        <f t="shared" si="48"/>
        <v>42426</v>
      </c>
      <c r="U534">
        <f t="shared" si="49"/>
        <v>2016</v>
      </c>
    </row>
    <row r="535" spans="1:21" ht="32" x14ac:dyDescent="0.2">
      <c r="A535">
        <v>3371</v>
      </c>
      <c r="B535" s="3" t="s">
        <v>3369</v>
      </c>
      <c r="C535" s="3" t="s">
        <v>7479</v>
      </c>
      <c r="D535" s="6">
        <v>200</v>
      </c>
      <c r="E535" s="8">
        <v>277</v>
      </c>
      <c r="F535" t="s">
        <v>8216</v>
      </c>
      <c r="G535" t="s">
        <v>8221</v>
      </c>
      <c r="H535" t="s">
        <v>8243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8267</v>
      </c>
      <c r="O535" s="8">
        <f t="shared" si="45"/>
        <v>139</v>
      </c>
      <c r="P535">
        <f t="shared" si="46"/>
        <v>30.78</v>
      </c>
      <c r="Q535" s="9" t="s">
        <v>8313</v>
      </c>
      <c r="R535" t="s">
        <v>8314</v>
      </c>
      <c r="S535" s="15">
        <f t="shared" si="47"/>
        <v>42312.874594907407</v>
      </c>
      <c r="T535" s="15">
        <f t="shared" si="48"/>
        <v>42340.874594907407</v>
      </c>
      <c r="U535">
        <f t="shared" si="49"/>
        <v>2015</v>
      </c>
    </row>
    <row r="536" spans="1:21" ht="32" x14ac:dyDescent="0.2">
      <c r="A536">
        <v>3415</v>
      </c>
      <c r="B536" s="3" t="s">
        <v>3413</v>
      </c>
      <c r="C536" s="3" t="s">
        <v>7523</v>
      </c>
      <c r="D536" s="6">
        <v>200</v>
      </c>
      <c r="E536" s="8">
        <v>200</v>
      </c>
      <c r="F536" t="s">
        <v>8216</v>
      </c>
      <c r="G536" t="s">
        <v>8221</v>
      </c>
      <c r="H536" t="s">
        <v>8243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8267</v>
      </c>
      <c r="O536" s="8">
        <f t="shared" si="45"/>
        <v>100</v>
      </c>
      <c r="P536">
        <f t="shared" si="46"/>
        <v>22.22</v>
      </c>
      <c r="Q536" s="9" t="s">
        <v>8313</v>
      </c>
      <c r="R536" t="s">
        <v>8314</v>
      </c>
      <c r="S536" s="15">
        <f t="shared" si="47"/>
        <v>42467.144166666665</v>
      </c>
      <c r="T536" s="15">
        <f t="shared" si="48"/>
        <v>42477.979166666672</v>
      </c>
      <c r="U536">
        <f t="shared" si="49"/>
        <v>2016</v>
      </c>
    </row>
    <row r="537" spans="1:21" ht="48" x14ac:dyDescent="0.2">
      <c r="A537">
        <v>3588</v>
      </c>
      <c r="B537" s="3" t="s">
        <v>3586</v>
      </c>
      <c r="C537" s="3" t="s">
        <v>7696</v>
      </c>
      <c r="D537" s="6">
        <v>200</v>
      </c>
      <c r="E537" s="8">
        <v>201</v>
      </c>
      <c r="F537" t="s">
        <v>8216</v>
      </c>
      <c r="G537" t="s">
        <v>8222</v>
      </c>
      <c r="H537" t="s">
        <v>8244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8267</v>
      </c>
      <c r="O537" s="8">
        <f t="shared" si="45"/>
        <v>101</v>
      </c>
      <c r="P537">
        <f t="shared" si="46"/>
        <v>18.27</v>
      </c>
      <c r="Q537" s="9" t="s">
        <v>8313</v>
      </c>
      <c r="R537" t="s">
        <v>8314</v>
      </c>
      <c r="S537" s="15">
        <f t="shared" si="47"/>
        <v>42101.828819444447</v>
      </c>
      <c r="T537" s="15">
        <f t="shared" si="48"/>
        <v>42123.958333333328</v>
      </c>
      <c r="U537">
        <f t="shared" si="49"/>
        <v>2015</v>
      </c>
    </row>
    <row r="538" spans="1:21" ht="32" x14ac:dyDescent="0.2">
      <c r="A538">
        <v>3719</v>
      </c>
      <c r="B538" s="3" t="s">
        <v>3715</v>
      </c>
      <c r="C538" s="3" t="s">
        <v>7827</v>
      </c>
      <c r="D538" s="6">
        <v>200</v>
      </c>
      <c r="E538" s="8">
        <v>420</v>
      </c>
      <c r="F538" t="s">
        <v>8216</v>
      </c>
      <c r="G538" t="s">
        <v>8222</v>
      </c>
      <c r="H538" t="s">
        <v>8244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8267</v>
      </c>
      <c r="O538" s="8">
        <f t="shared" si="45"/>
        <v>210</v>
      </c>
      <c r="P538">
        <f t="shared" si="46"/>
        <v>105</v>
      </c>
      <c r="Q538" s="9" t="s">
        <v>8313</v>
      </c>
      <c r="R538" t="s">
        <v>8314</v>
      </c>
      <c r="S538" s="15">
        <f t="shared" si="47"/>
        <v>42147.729930555557</v>
      </c>
      <c r="T538" s="15">
        <f t="shared" si="48"/>
        <v>42177.729930555557</v>
      </c>
      <c r="U538">
        <f t="shared" si="49"/>
        <v>2015</v>
      </c>
    </row>
    <row r="539" spans="1:21" ht="48" x14ac:dyDescent="0.2">
      <c r="A539">
        <v>3835</v>
      </c>
      <c r="B539" s="3" t="s">
        <v>3831</v>
      </c>
      <c r="C539" s="3" t="s">
        <v>7942</v>
      </c>
      <c r="D539" s="6">
        <v>200</v>
      </c>
      <c r="E539" s="8">
        <v>320</v>
      </c>
      <c r="F539" t="s">
        <v>8216</v>
      </c>
      <c r="G539" t="s">
        <v>8222</v>
      </c>
      <c r="H539" t="s">
        <v>8244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8267</v>
      </c>
      <c r="O539" s="8">
        <f t="shared" si="45"/>
        <v>160</v>
      </c>
      <c r="P539">
        <f t="shared" si="46"/>
        <v>40</v>
      </c>
      <c r="Q539" s="9" t="s">
        <v>8313</v>
      </c>
      <c r="R539" t="s">
        <v>8314</v>
      </c>
      <c r="S539" s="15">
        <f t="shared" si="47"/>
        <v>42460.94222222222</v>
      </c>
      <c r="T539" s="15">
        <f t="shared" si="48"/>
        <v>42481.94222222222</v>
      </c>
      <c r="U539">
        <f t="shared" si="49"/>
        <v>2016</v>
      </c>
    </row>
    <row r="540" spans="1:21" ht="48" x14ac:dyDescent="0.2">
      <c r="A540">
        <v>3670</v>
      </c>
      <c r="B540" s="3" t="s">
        <v>3666</v>
      </c>
      <c r="C540" s="3" t="s">
        <v>7778</v>
      </c>
      <c r="D540" s="6">
        <v>220</v>
      </c>
      <c r="E540" s="8">
        <v>241</v>
      </c>
      <c r="F540" t="s">
        <v>8216</v>
      </c>
      <c r="G540" t="s">
        <v>8222</v>
      </c>
      <c r="H540" t="s">
        <v>8244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8267</v>
      </c>
      <c r="O540" s="8">
        <f t="shared" si="45"/>
        <v>110</v>
      </c>
      <c r="P540">
        <f t="shared" si="46"/>
        <v>20.079999999999998</v>
      </c>
      <c r="Q540" s="9" t="s">
        <v>8313</v>
      </c>
      <c r="R540" t="s">
        <v>8314</v>
      </c>
      <c r="S540" s="15">
        <f t="shared" si="47"/>
        <v>42142.514016203699</v>
      </c>
      <c r="T540" s="15">
        <f t="shared" si="48"/>
        <v>42155.958333333328</v>
      </c>
      <c r="U540">
        <f t="shared" si="49"/>
        <v>2015</v>
      </c>
    </row>
    <row r="541" spans="1:21" ht="48" x14ac:dyDescent="0.2">
      <c r="A541">
        <v>3663</v>
      </c>
      <c r="B541" s="3" t="s">
        <v>3659</v>
      </c>
      <c r="C541" s="3" t="s">
        <v>7771</v>
      </c>
      <c r="D541" s="6">
        <v>225</v>
      </c>
      <c r="E541" s="8">
        <v>234</v>
      </c>
      <c r="F541" t="s">
        <v>8216</v>
      </c>
      <c r="G541" t="s">
        <v>8222</v>
      </c>
      <c r="H541" t="s">
        <v>8244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8267</v>
      </c>
      <c r="O541" s="8">
        <f t="shared" si="45"/>
        <v>104</v>
      </c>
      <c r="P541">
        <f t="shared" si="46"/>
        <v>26</v>
      </c>
      <c r="Q541" s="9" t="s">
        <v>8313</v>
      </c>
      <c r="R541" t="s">
        <v>8314</v>
      </c>
      <c r="S541" s="15">
        <f t="shared" si="47"/>
        <v>42665.451736111107</v>
      </c>
      <c r="T541" s="15">
        <f t="shared" si="48"/>
        <v>42725.493402777778</v>
      </c>
      <c r="U541">
        <f t="shared" si="49"/>
        <v>2016</v>
      </c>
    </row>
    <row r="542" spans="1:21" ht="64" x14ac:dyDescent="0.2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8">
        <f t="shared" si="45"/>
        <v>0</v>
      </c>
      <c r="P542">
        <f t="shared" si="46"/>
        <v>1</v>
      </c>
      <c r="Q542" s="9" t="s">
        <v>8315</v>
      </c>
      <c r="R542" t="s">
        <v>8316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8" x14ac:dyDescent="0.2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8">
        <f t="shared" si="45"/>
        <v>1</v>
      </c>
      <c r="P543">
        <f t="shared" si="46"/>
        <v>25</v>
      </c>
      <c r="Q543" s="9" t="s">
        <v>8315</v>
      </c>
      <c r="R543" t="s">
        <v>8316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8" x14ac:dyDescent="0.2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8">
        <f t="shared" si="45"/>
        <v>0</v>
      </c>
      <c r="P544">
        <f t="shared" si="46"/>
        <v>1</v>
      </c>
      <c r="Q544" s="9" t="s">
        <v>8315</v>
      </c>
      <c r="R544" t="s">
        <v>8316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48" x14ac:dyDescent="0.2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8">
        <f t="shared" si="45"/>
        <v>0</v>
      </c>
      <c r="P545">
        <f t="shared" si="46"/>
        <v>35</v>
      </c>
      <c r="Q545" s="9" t="s">
        <v>8315</v>
      </c>
      <c r="R545" t="s">
        <v>8316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48" x14ac:dyDescent="0.2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8">
        <f t="shared" si="45"/>
        <v>1</v>
      </c>
      <c r="P546">
        <f t="shared" si="46"/>
        <v>3</v>
      </c>
      <c r="Q546" s="9" t="s">
        <v>8315</v>
      </c>
      <c r="R546" t="s">
        <v>8316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48" x14ac:dyDescent="0.2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8">
        <f t="shared" si="45"/>
        <v>27</v>
      </c>
      <c r="P547">
        <f t="shared" si="46"/>
        <v>402.71</v>
      </c>
      <c r="Q547" s="9" t="s">
        <v>8315</v>
      </c>
      <c r="R547" t="s">
        <v>8316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8" x14ac:dyDescent="0.2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8">
        <f t="shared" si="45"/>
        <v>0</v>
      </c>
      <c r="P548">
        <f t="shared" si="46"/>
        <v>26</v>
      </c>
      <c r="Q548" s="9" t="s">
        <v>8315</v>
      </c>
      <c r="R548" t="s">
        <v>8316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48" x14ac:dyDescent="0.2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8">
        <f t="shared" si="45"/>
        <v>0</v>
      </c>
      <c r="P549">
        <f t="shared" si="46"/>
        <v>0</v>
      </c>
      <c r="Q549" s="9" t="s">
        <v>8315</v>
      </c>
      <c r="R549" t="s">
        <v>8316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8" x14ac:dyDescent="0.2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8">
        <f t="shared" si="45"/>
        <v>0</v>
      </c>
      <c r="P550">
        <f t="shared" si="46"/>
        <v>9</v>
      </c>
      <c r="Q550" s="9" t="s">
        <v>8315</v>
      </c>
      <c r="R550" t="s">
        <v>8316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48" x14ac:dyDescent="0.2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8">
        <f t="shared" si="45"/>
        <v>3</v>
      </c>
      <c r="P551">
        <f t="shared" si="46"/>
        <v>8.5</v>
      </c>
      <c r="Q551" s="9" t="s">
        <v>8315</v>
      </c>
      <c r="R551" t="s">
        <v>8316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8" x14ac:dyDescent="0.2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8">
        <f t="shared" si="45"/>
        <v>1</v>
      </c>
      <c r="P552">
        <f t="shared" si="46"/>
        <v>8.75</v>
      </c>
      <c r="Q552" s="9" t="s">
        <v>8315</v>
      </c>
      <c r="R552" t="s">
        <v>8316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8" x14ac:dyDescent="0.2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8">
        <f t="shared" si="45"/>
        <v>5</v>
      </c>
      <c r="P553">
        <f t="shared" si="46"/>
        <v>135.04</v>
      </c>
      <c r="Q553" s="9" t="s">
        <v>8315</v>
      </c>
      <c r="R553" t="s">
        <v>8316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8" x14ac:dyDescent="0.2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8">
        <f t="shared" si="45"/>
        <v>0</v>
      </c>
      <c r="P554">
        <f t="shared" si="46"/>
        <v>0</v>
      </c>
      <c r="Q554" s="9" t="s">
        <v>8315</v>
      </c>
      <c r="R554" t="s">
        <v>8316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8" x14ac:dyDescent="0.2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8">
        <f t="shared" si="45"/>
        <v>0</v>
      </c>
      <c r="P555">
        <f t="shared" si="46"/>
        <v>20.5</v>
      </c>
      <c r="Q555" s="9" t="s">
        <v>8315</v>
      </c>
      <c r="R555" t="s">
        <v>8316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48" x14ac:dyDescent="0.2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8">
        <f t="shared" si="45"/>
        <v>37</v>
      </c>
      <c r="P556">
        <f t="shared" si="46"/>
        <v>64.36</v>
      </c>
      <c r="Q556" s="9" t="s">
        <v>8315</v>
      </c>
      <c r="R556" t="s">
        <v>8316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48" x14ac:dyDescent="0.2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8">
        <f t="shared" si="45"/>
        <v>0</v>
      </c>
      <c r="P557">
        <f t="shared" si="46"/>
        <v>0</v>
      </c>
      <c r="Q557" s="9" t="s">
        <v>8315</v>
      </c>
      <c r="R557" t="s">
        <v>8316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32" x14ac:dyDescent="0.2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8">
        <f t="shared" si="45"/>
        <v>3</v>
      </c>
      <c r="P558">
        <f t="shared" si="46"/>
        <v>200</v>
      </c>
      <c r="Q558" s="9" t="s">
        <v>8315</v>
      </c>
      <c r="R558" t="s">
        <v>8316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48" x14ac:dyDescent="0.2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8">
        <f t="shared" si="45"/>
        <v>1</v>
      </c>
      <c r="P559">
        <f t="shared" si="46"/>
        <v>68.3</v>
      </c>
      <c r="Q559" s="9" t="s">
        <v>8315</v>
      </c>
      <c r="R559" t="s">
        <v>8316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48" x14ac:dyDescent="0.2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8">
        <f t="shared" si="45"/>
        <v>0</v>
      </c>
      <c r="P560">
        <f t="shared" si="46"/>
        <v>0</v>
      </c>
      <c r="Q560" s="9" t="s">
        <v>8315</v>
      </c>
      <c r="R560" t="s">
        <v>8316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48" x14ac:dyDescent="0.2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8">
        <f t="shared" si="45"/>
        <v>0</v>
      </c>
      <c r="P561">
        <f t="shared" si="46"/>
        <v>50</v>
      </c>
      <c r="Q561" s="9" t="s">
        <v>8315</v>
      </c>
      <c r="R561" t="s">
        <v>8316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8" x14ac:dyDescent="0.2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8">
        <f t="shared" si="45"/>
        <v>0</v>
      </c>
      <c r="P562">
        <f t="shared" si="46"/>
        <v>4</v>
      </c>
      <c r="Q562" s="9" t="s">
        <v>8315</v>
      </c>
      <c r="R562" t="s">
        <v>8316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8" x14ac:dyDescent="0.2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8">
        <f t="shared" si="45"/>
        <v>0</v>
      </c>
      <c r="P563">
        <f t="shared" si="46"/>
        <v>27.5</v>
      </c>
      <c r="Q563" s="9" t="s">
        <v>8315</v>
      </c>
      <c r="R563" t="s">
        <v>8316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48" x14ac:dyDescent="0.2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8">
        <f t="shared" si="45"/>
        <v>0</v>
      </c>
      <c r="P564">
        <f t="shared" si="46"/>
        <v>0</v>
      </c>
      <c r="Q564" s="9" t="s">
        <v>8315</v>
      </c>
      <c r="R564" t="s">
        <v>8316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8" x14ac:dyDescent="0.2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8">
        <f t="shared" si="45"/>
        <v>0</v>
      </c>
      <c r="P565">
        <f t="shared" si="46"/>
        <v>34</v>
      </c>
      <c r="Q565" s="9" t="s">
        <v>8315</v>
      </c>
      <c r="R565" t="s">
        <v>8316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48" x14ac:dyDescent="0.2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8">
        <f t="shared" si="45"/>
        <v>0</v>
      </c>
      <c r="P566">
        <f t="shared" si="46"/>
        <v>1</v>
      </c>
      <c r="Q566" s="9" t="s">
        <v>8315</v>
      </c>
      <c r="R566" t="s">
        <v>8316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8" x14ac:dyDescent="0.2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8">
        <f t="shared" si="45"/>
        <v>0</v>
      </c>
      <c r="P567">
        <f t="shared" si="46"/>
        <v>0</v>
      </c>
      <c r="Q567" s="9" t="s">
        <v>8315</v>
      </c>
      <c r="R567" t="s">
        <v>8316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8" x14ac:dyDescent="0.2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8">
        <f t="shared" si="45"/>
        <v>0</v>
      </c>
      <c r="P568">
        <f t="shared" si="46"/>
        <v>1</v>
      </c>
      <c r="Q568" s="9" t="s">
        <v>8315</v>
      </c>
      <c r="R568" t="s">
        <v>8316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48" x14ac:dyDescent="0.2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8">
        <f t="shared" si="45"/>
        <v>0</v>
      </c>
      <c r="P569">
        <f t="shared" si="46"/>
        <v>0</v>
      </c>
      <c r="Q569" s="9" t="s">
        <v>8315</v>
      </c>
      <c r="R569" t="s">
        <v>8316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64" x14ac:dyDescent="0.2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8">
        <f t="shared" si="45"/>
        <v>1</v>
      </c>
      <c r="P570">
        <f t="shared" si="46"/>
        <v>49</v>
      </c>
      <c r="Q570" s="9" t="s">
        <v>8315</v>
      </c>
      <c r="R570" t="s">
        <v>8316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8" x14ac:dyDescent="0.2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8">
        <f t="shared" si="45"/>
        <v>1</v>
      </c>
      <c r="P571">
        <f t="shared" si="46"/>
        <v>20</v>
      </c>
      <c r="Q571" s="9" t="s">
        <v>8315</v>
      </c>
      <c r="R571" t="s">
        <v>8316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2" x14ac:dyDescent="0.2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8">
        <f t="shared" si="45"/>
        <v>0</v>
      </c>
      <c r="P572">
        <f t="shared" si="46"/>
        <v>142</v>
      </c>
      <c r="Q572" s="9" t="s">
        <v>8315</v>
      </c>
      <c r="R572" t="s">
        <v>8316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8" x14ac:dyDescent="0.2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8">
        <f t="shared" si="45"/>
        <v>0</v>
      </c>
      <c r="P573">
        <f t="shared" si="46"/>
        <v>53</v>
      </c>
      <c r="Q573" s="9" t="s">
        <v>8315</v>
      </c>
      <c r="R573" t="s">
        <v>8316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8" x14ac:dyDescent="0.2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8">
        <f t="shared" si="45"/>
        <v>0</v>
      </c>
      <c r="P574">
        <f t="shared" si="46"/>
        <v>0</v>
      </c>
      <c r="Q574" s="9" t="s">
        <v>8315</v>
      </c>
      <c r="R574" t="s">
        <v>8316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48" x14ac:dyDescent="0.2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8">
        <f t="shared" si="45"/>
        <v>0</v>
      </c>
      <c r="P575">
        <f t="shared" si="46"/>
        <v>38.44</v>
      </c>
      <c r="Q575" s="9" t="s">
        <v>8315</v>
      </c>
      <c r="R575" t="s">
        <v>8316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8" x14ac:dyDescent="0.2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8">
        <f t="shared" si="45"/>
        <v>1</v>
      </c>
      <c r="P576">
        <f t="shared" si="46"/>
        <v>20</v>
      </c>
      <c r="Q576" s="9" t="s">
        <v>8315</v>
      </c>
      <c r="R576" t="s">
        <v>8316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48" x14ac:dyDescent="0.2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8">
        <f t="shared" si="45"/>
        <v>0</v>
      </c>
      <c r="P577">
        <f t="shared" si="46"/>
        <v>64.75</v>
      </c>
      <c r="Q577" s="9" t="s">
        <v>8315</v>
      </c>
      <c r="R577" t="s">
        <v>8316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8" x14ac:dyDescent="0.2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8">
        <f t="shared" si="45"/>
        <v>0</v>
      </c>
      <c r="P578">
        <f t="shared" si="46"/>
        <v>1</v>
      </c>
      <c r="Q578" s="9" t="s">
        <v>8315</v>
      </c>
      <c r="R578" t="s">
        <v>8316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8" x14ac:dyDescent="0.2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8">
        <f t="shared" si="45"/>
        <v>0</v>
      </c>
      <c r="P579">
        <f t="shared" si="46"/>
        <v>10</v>
      </c>
      <c r="Q579" s="9" t="s">
        <v>8315</v>
      </c>
      <c r="R579" t="s">
        <v>8316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8">
        <f t="shared" si="45"/>
        <v>0</v>
      </c>
      <c r="P580">
        <f t="shared" si="46"/>
        <v>2</v>
      </c>
      <c r="Q580" s="9" t="s">
        <v>8315</v>
      </c>
      <c r="R580" t="s">
        <v>8316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8">
        <f t="shared" si="45"/>
        <v>1</v>
      </c>
      <c r="P581">
        <f t="shared" si="46"/>
        <v>35</v>
      </c>
      <c r="Q581" s="9" t="s">
        <v>8315</v>
      </c>
      <c r="R581" t="s">
        <v>8316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8">
        <f t="shared" si="45"/>
        <v>0</v>
      </c>
      <c r="P582">
        <f t="shared" si="46"/>
        <v>1</v>
      </c>
      <c r="Q582" s="9" t="s">
        <v>8315</v>
      </c>
      <c r="R582" t="s">
        <v>8316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8">
        <f t="shared" si="45"/>
        <v>0</v>
      </c>
      <c r="P583">
        <f t="shared" si="46"/>
        <v>0</v>
      </c>
      <c r="Q583" s="9" t="s">
        <v>8315</v>
      </c>
      <c r="R583" t="s">
        <v>8316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8">
        <f t="shared" si="45"/>
        <v>0</v>
      </c>
      <c r="P584">
        <f t="shared" si="46"/>
        <v>0</v>
      </c>
      <c r="Q584" s="9" t="s">
        <v>8315</v>
      </c>
      <c r="R584" t="s">
        <v>8316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8">
        <f t="shared" si="45"/>
        <v>0</v>
      </c>
      <c r="P585">
        <f t="shared" si="46"/>
        <v>1</v>
      </c>
      <c r="Q585" s="9" t="s">
        <v>8315</v>
      </c>
      <c r="R585" t="s">
        <v>8316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8">
        <f t="shared" ref="O586:O649" si="50">ROUND(E586/D586*100,0)</f>
        <v>1</v>
      </c>
      <c r="P586">
        <f t="shared" ref="P586:P649" si="51">IFERROR(ROUND(E586/L586,2),0)</f>
        <v>5</v>
      </c>
      <c r="Q586" s="9" t="s">
        <v>8315</v>
      </c>
      <c r="R586" t="s">
        <v>8316</v>
      </c>
      <c r="S586" s="15">
        <f t="shared" ref="S586:S649" si="52">(((J586/60)/60/24)+DATE(1970,1,1))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x14ac:dyDescent="0.2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8">
        <f t="shared" si="50"/>
        <v>0</v>
      </c>
      <c r="P587">
        <f t="shared" si="51"/>
        <v>0</v>
      </c>
      <c r="Q587" s="9" t="s">
        <v>8315</v>
      </c>
      <c r="R587" t="s">
        <v>8316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8" x14ac:dyDescent="0.2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8">
        <f t="shared" si="50"/>
        <v>1</v>
      </c>
      <c r="P588">
        <f t="shared" si="51"/>
        <v>14</v>
      </c>
      <c r="Q588" s="9" t="s">
        <v>8315</v>
      </c>
      <c r="R588" t="s">
        <v>8316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80" x14ac:dyDescent="0.2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8">
        <f t="shared" si="50"/>
        <v>9</v>
      </c>
      <c r="P589">
        <f t="shared" si="51"/>
        <v>389.29</v>
      </c>
      <c r="Q589" s="9" t="s">
        <v>8315</v>
      </c>
      <c r="R589" t="s">
        <v>8316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48" x14ac:dyDescent="0.2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8">
        <f t="shared" si="50"/>
        <v>3</v>
      </c>
      <c r="P590">
        <f t="shared" si="51"/>
        <v>150.5</v>
      </c>
      <c r="Q590" s="9" t="s">
        <v>8315</v>
      </c>
      <c r="R590" t="s">
        <v>8316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ht="16" x14ac:dyDescent="0.2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8">
        <f t="shared" si="50"/>
        <v>0</v>
      </c>
      <c r="P591">
        <f t="shared" si="51"/>
        <v>1</v>
      </c>
      <c r="Q591" s="9" t="s">
        <v>8315</v>
      </c>
      <c r="R591" t="s">
        <v>8316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48" x14ac:dyDescent="0.2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8">
        <f t="shared" si="50"/>
        <v>4</v>
      </c>
      <c r="P592">
        <f t="shared" si="51"/>
        <v>24.78</v>
      </c>
      <c r="Q592" s="9" t="s">
        <v>8315</v>
      </c>
      <c r="R592" t="s">
        <v>8316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8" x14ac:dyDescent="0.2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8">
        <f t="shared" si="50"/>
        <v>0</v>
      </c>
      <c r="P593">
        <f t="shared" si="51"/>
        <v>30.5</v>
      </c>
      <c r="Q593" s="9" t="s">
        <v>8315</v>
      </c>
      <c r="R593" t="s">
        <v>8316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48" x14ac:dyDescent="0.2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8">
        <f t="shared" si="50"/>
        <v>3</v>
      </c>
      <c r="P594">
        <f t="shared" si="51"/>
        <v>250</v>
      </c>
      <c r="Q594" s="9" t="s">
        <v>8315</v>
      </c>
      <c r="R594" t="s">
        <v>8316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48" x14ac:dyDescent="0.2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8">
        <f t="shared" si="50"/>
        <v>23</v>
      </c>
      <c r="P595">
        <f t="shared" si="51"/>
        <v>16.43</v>
      </c>
      <c r="Q595" s="9" t="s">
        <v>8315</v>
      </c>
      <c r="R595" t="s">
        <v>8316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32" x14ac:dyDescent="0.2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8">
        <f t="shared" si="50"/>
        <v>0</v>
      </c>
      <c r="P596">
        <f t="shared" si="51"/>
        <v>13</v>
      </c>
      <c r="Q596" s="9" t="s">
        <v>8315</v>
      </c>
      <c r="R596" t="s">
        <v>8316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48" x14ac:dyDescent="0.2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8">
        <f t="shared" si="50"/>
        <v>0</v>
      </c>
      <c r="P597">
        <f t="shared" si="51"/>
        <v>53.25</v>
      </c>
      <c r="Q597" s="9" t="s">
        <v>8315</v>
      </c>
      <c r="R597" t="s">
        <v>8316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32" x14ac:dyDescent="0.2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8">
        <f t="shared" si="50"/>
        <v>0</v>
      </c>
      <c r="P598">
        <f t="shared" si="51"/>
        <v>3</v>
      </c>
      <c r="Q598" s="9" t="s">
        <v>8315</v>
      </c>
      <c r="R598" t="s">
        <v>8316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8" x14ac:dyDescent="0.2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8">
        <f t="shared" si="50"/>
        <v>0</v>
      </c>
      <c r="P599">
        <f t="shared" si="51"/>
        <v>10</v>
      </c>
      <c r="Q599" s="9" t="s">
        <v>8315</v>
      </c>
      <c r="R599" t="s">
        <v>8316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32" x14ac:dyDescent="0.2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8">
        <f t="shared" si="50"/>
        <v>34</v>
      </c>
      <c r="P600">
        <f t="shared" si="51"/>
        <v>121.43</v>
      </c>
      <c r="Q600" s="9" t="s">
        <v>8315</v>
      </c>
      <c r="R600" t="s">
        <v>8316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48" x14ac:dyDescent="0.2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8">
        <f t="shared" si="50"/>
        <v>0</v>
      </c>
      <c r="P601">
        <f t="shared" si="51"/>
        <v>15.5</v>
      </c>
      <c r="Q601" s="9" t="s">
        <v>8315</v>
      </c>
      <c r="R601" t="s">
        <v>8316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32" x14ac:dyDescent="0.2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8">
        <f t="shared" si="50"/>
        <v>2</v>
      </c>
      <c r="P602">
        <f t="shared" si="51"/>
        <v>100</v>
      </c>
      <c r="Q602" s="9" t="s">
        <v>8315</v>
      </c>
      <c r="R602" t="s">
        <v>8316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48" x14ac:dyDescent="0.2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8">
        <f t="shared" si="50"/>
        <v>1</v>
      </c>
      <c r="P603">
        <f t="shared" si="51"/>
        <v>23.33</v>
      </c>
      <c r="Q603" s="9" t="s">
        <v>8315</v>
      </c>
      <c r="R603" t="s">
        <v>8316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8" x14ac:dyDescent="0.2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8">
        <f t="shared" si="50"/>
        <v>0</v>
      </c>
      <c r="P604">
        <f t="shared" si="51"/>
        <v>0</v>
      </c>
      <c r="Q604" s="9" t="s">
        <v>8315</v>
      </c>
      <c r="R604" t="s">
        <v>8316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8" x14ac:dyDescent="0.2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8">
        <f t="shared" si="50"/>
        <v>4</v>
      </c>
      <c r="P605">
        <f t="shared" si="51"/>
        <v>45.39</v>
      </c>
      <c r="Q605" s="9" t="s">
        <v>8315</v>
      </c>
      <c r="R605" t="s">
        <v>8316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48" x14ac:dyDescent="0.2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8">
        <f t="shared" si="50"/>
        <v>0</v>
      </c>
      <c r="P606">
        <f t="shared" si="51"/>
        <v>0</v>
      </c>
      <c r="Q606" s="9" t="s">
        <v>8315</v>
      </c>
      <c r="R606" t="s">
        <v>8316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32" x14ac:dyDescent="0.2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8">
        <f t="shared" si="50"/>
        <v>3</v>
      </c>
      <c r="P607">
        <f t="shared" si="51"/>
        <v>16.38</v>
      </c>
      <c r="Q607" s="9" t="s">
        <v>8315</v>
      </c>
      <c r="R607" t="s">
        <v>8316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48" x14ac:dyDescent="0.2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8">
        <f t="shared" si="50"/>
        <v>0</v>
      </c>
      <c r="P608">
        <f t="shared" si="51"/>
        <v>10</v>
      </c>
      <c r="Q608" s="9" t="s">
        <v>8315</v>
      </c>
      <c r="R608" t="s">
        <v>8316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48" x14ac:dyDescent="0.2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8">
        <f t="shared" si="50"/>
        <v>0</v>
      </c>
      <c r="P609">
        <f t="shared" si="51"/>
        <v>0</v>
      </c>
      <c r="Q609" s="9" t="s">
        <v>8315</v>
      </c>
      <c r="R609" t="s">
        <v>8316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48" x14ac:dyDescent="0.2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8">
        <f t="shared" si="50"/>
        <v>1</v>
      </c>
      <c r="P610">
        <f t="shared" si="51"/>
        <v>292.2</v>
      </c>
      <c r="Q610" s="9" t="s">
        <v>8315</v>
      </c>
      <c r="R610" t="s">
        <v>8316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48" x14ac:dyDescent="0.2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8">
        <f t="shared" si="50"/>
        <v>1</v>
      </c>
      <c r="P611">
        <f t="shared" si="51"/>
        <v>5</v>
      </c>
      <c r="Q611" s="9" t="s">
        <v>8315</v>
      </c>
      <c r="R611" t="s">
        <v>8316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8" x14ac:dyDescent="0.2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8">
        <f t="shared" si="50"/>
        <v>0</v>
      </c>
      <c r="P612">
        <f t="shared" si="51"/>
        <v>0</v>
      </c>
      <c r="Q612" s="9" t="s">
        <v>8315</v>
      </c>
      <c r="R612" t="s">
        <v>8316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8" x14ac:dyDescent="0.2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8">
        <f t="shared" si="50"/>
        <v>0</v>
      </c>
      <c r="P613">
        <f t="shared" si="51"/>
        <v>0</v>
      </c>
      <c r="Q613" s="9" t="s">
        <v>8315</v>
      </c>
      <c r="R613" t="s">
        <v>8316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32" x14ac:dyDescent="0.2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8">
        <f t="shared" si="50"/>
        <v>0</v>
      </c>
      <c r="P614">
        <f t="shared" si="51"/>
        <v>0</v>
      </c>
      <c r="Q614" s="9" t="s">
        <v>8315</v>
      </c>
      <c r="R614" t="s">
        <v>8316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8" x14ac:dyDescent="0.2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8">
        <f t="shared" si="50"/>
        <v>21</v>
      </c>
      <c r="P615">
        <f t="shared" si="51"/>
        <v>105.93</v>
      </c>
      <c r="Q615" s="9" t="s">
        <v>8315</v>
      </c>
      <c r="R615" t="s">
        <v>8316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8" x14ac:dyDescent="0.2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8">
        <f t="shared" si="50"/>
        <v>0</v>
      </c>
      <c r="P616">
        <f t="shared" si="51"/>
        <v>0</v>
      </c>
      <c r="Q616" s="9" t="s">
        <v>8315</v>
      </c>
      <c r="R616" t="s">
        <v>8316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8" x14ac:dyDescent="0.2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8">
        <f t="shared" si="50"/>
        <v>0</v>
      </c>
      <c r="P617">
        <f t="shared" si="51"/>
        <v>0</v>
      </c>
      <c r="Q617" s="9" t="s">
        <v>8315</v>
      </c>
      <c r="R617" t="s">
        <v>8316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8" x14ac:dyDescent="0.2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8">
        <f t="shared" si="50"/>
        <v>0</v>
      </c>
      <c r="P618">
        <f t="shared" si="51"/>
        <v>0</v>
      </c>
      <c r="Q618" s="9" t="s">
        <v>8315</v>
      </c>
      <c r="R618" t="s">
        <v>8316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48" x14ac:dyDescent="0.2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8">
        <f t="shared" si="50"/>
        <v>3</v>
      </c>
      <c r="P619">
        <f t="shared" si="51"/>
        <v>20</v>
      </c>
      <c r="Q619" s="9" t="s">
        <v>8315</v>
      </c>
      <c r="R619" t="s">
        <v>8316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8" x14ac:dyDescent="0.2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8">
        <f t="shared" si="50"/>
        <v>0</v>
      </c>
      <c r="P620">
        <f t="shared" si="51"/>
        <v>0</v>
      </c>
      <c r="Q620" s="9" t="s">
        <v>8315</v>
      </c>
      <c r="R620" t="s">
        <v>8316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32" x14ac:dyDescent="0.2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8">
        <f t="shared" si="50"/>
        <v>0</v>
      </c>
      <c r="P621">
        <f t="shared" si="51"/>
        <v>1</v>
      </c>
      <c r="Q621" s="9" t="s">
        <v>8315</v>
      </c>
      <c r="R621" t="s">
        <v>8316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8" x14ac:dyDescent="0.2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8">
        <f t="shared" si="50"/>
        <v>1</v>
      </c>
      <c r="P622">
        <f t="shared" si="51"/>
        <v>300</v>
      </c>
      <c r="Q622" s="9" t="s">
        <v>8315</v>
      </c>
      <c r="R622" t="s">
        <v>8316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8" x14ac:dyDescent="0.2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8">
        <f t="shared" si="50"/>
        <v>1</v>
      </c>
      <c r="P623">
        <f t="shared" si="51"/>
        <v>87</v>
      </c>
      <c r="Q623" s="9" t="s">
        <v>8315</v>
      </c>
      <c r="R623" t="s">
        <v>8316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8" x14ac:dyDescent="0.2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8">
        <f t="shared" si="50"/>
        <v>6</v>
      </c>
      <c r="P624">
        <f t="shared" si="51"/>
        <v>37.89</v>
      </c>
      <c r="Q624" s="9" t="s">
        <v>8315</v>
      </c>
      <c r="R624" t="s">
        <v>8316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48" x14ac:dyDescent="0.2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8">
        <f t="shared" si="50"/>
        <v>0</v>
      </c>
      <c r="P625">
        <f t="shared" si="51"/>
        <v>0</v>
      </c>
      <c r="Q625" s="9" t="s">
        <v>8315</v>
      </c>
      <c r="R625" t="s">
        <v>8316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8" x14ac:dyDescent="0.2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8">
        <f t="shared" si="50"/>
        <v>0</v>
      </c>
      <c r="P626">
        <f t="shared" si="51"/>
        <v>0</v>
      </c>
      <c r="Q626" s="9" t="s">
        <v>8315</v>
      </c>
      <c r="R626" t="s">
        <v>8316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8" x14ac:dyDescent="0.2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8">
        <f t="shared" si="50"/>
        <v>0</v>
      </c>
      <c r="P627">
        <f t="shared" si="51"/>
        <v>0</v>
      </c>
      <c r="Q627" s="9" t="s">
        <v>8315</v>
      </c>
      <c r="R627" t="s">
        <v>8316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8" x14ac:dyDescent="0.2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8">
        <f t="shared" si="50"/>
        <v>17</v>
      </c>
      <c r="P628">
        <f t="shared" si="51"/>
        <v>111.41</v>
      </c>
      <c r="Q628" s="9" t="s">
        <v>8315</v>
      </c>
      <c r="R628" t="s">
        <v>8316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8" x14ac:dyDescent="0.2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8">
        <f t="shared" si="50"/>
        <v>0</v>
      </c>
      <c r="P629">
        <f t="shared" si="51"/>
        <v>90</v>
      </c>
      <c r="Q629" s="9" t="s">
        <v>8315</v>
      </c>
      <c r="R629" t="s">
        <v>8316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8" x14ac:dyDescent="0.2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8">
        <f t="shared" si="50"/>
        <v>0</v>
      </c>
      <c r="P630">
        <f t="shared" si="51"/>
        <v>0</v>
      </c>
      <c r="Q630" s="9" t="s">
        <v>8315</v>
      </c>
      <c r="R630" t="s">
        <v>8316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8" x14ac:dyDescent="0.2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8">
        <f t="shared" si="50"/>
        <v>0</v>
      </c>
      <c r="P631">
        <f t="shared" si="51"/>
        <v>116.67</v>
      </c>
      <c r="Q631" s="9" t="s">
        <v>8315</v>
      </c>
      <c r="R631" t="s">
        <v>8316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48" x14ac:dyDescent="0.2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8">
        <f t="shared" si="50"/>
        <v>0</v>
      </c>
      <c r="P632">
        <f t="shared" si="51"/>
        <v>10</v>
      </c>
      <c r="Q632" s="9" t="s">
        <v>8315</v>
      </c>
      <c r="R632" t="s">
        <v>8316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32" x14ac:dyDescent="0.2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8">
        <f t="shared" si="50"/>
        <v>1</v>
      </c>
      <c r="P633">
        <f t="shared" si="51"/>
        <v>76.67</v>
      </c>
      <c r="Q633" s="9" t="s">
        <v>8315</v>
      </c>
      <c r="R633" t="s">
        <v>8316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32" x14ac:dyDescent="0.2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8">
        <f t="shared" si="50"/>
        <v>0</v>
      </c>
      <c r="P634">
        <f t="shared" si="51"/>
        <v>0</v>
      </c>
      <c r="Q634" s="9" t="s">
        <v>8315</v>
      </c>
      <c r="R634" t="s">
        <v>8316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8" x14ac:dyDescent="0.2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8">
        <f t="shared" si="50"/>
        <v>12</v>
      </c>
      <c r="P635">
        <f t="shared" si="51"/>
        <v>49.8</v>
      </c>
      <c r="Q635" s="9" t="s">
        <v>8315</v>
      </c>
      <c r="R635" t="s">
        <v>8316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32" x14ac:dyDescent="0.2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8">
        <f t="shared" si="50"/>
        <v>0</v>
      </c>
      <c r="P636">
        <f t="shared" si="51"/>
        <v>1</v>
      </c>
      <c r="Q636" s="9" t="s">
        <v>8315</v>
      </c>
      <c r="R636" t="s">
        <v>8316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32" x14ac:dyDescent="0.2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8">
        <f t="shared" si="50"/>
        <v>0</v>
      </c>
      <c r="P637">
        <f t="shared" si="51"/>
        <v>2</v>
      </c>
      <c r="Q637" s="9" t="s">
        <v>8315</v>
      </c>
      <c r="R637" t="s">
        <v>8316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32" x14ac:dyDescent="0.2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8">
        <f t="shared" si="50"/>
        <v>0</v>
      </c>
      <c r="P638">
        <f t="shared" si="51"/>
        <v>4</v>
      </c>
      <c r="Q638" s="9" t="s">
        <v>8315</v>
      </c>
      <c r="R638" t="s">
        <v>8316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8" x14ac:dyDescent="0.2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8">
        <f t="shared" si="50"/>
        <v>0</v>
      </c>
      <c r="P639">
        <f t="shared" si="51"/>
        <v>0</v>
      </c>
      <c r="Q639" s="9" t="s">
        <v>8315</v>
      </c>
      <c r="R639" t="s">
        <v>8316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ht="16" x14ac:dyDescent="0.2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8">
        <f t="shared" si="50"/>
        <v>0</v>
      </c>
      <c r="P640">
        <f t="shared" si="51"/>
        <v>3</v>
      </c>
      <c r="Q640" s="9" t="s">
        <v>8315</v>
      </c>
      <c r="R640" t="s">
        <v>8316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32" x14ac:dyDescent="0.2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8">
        <f t="shared" si="50"/>
        <v>0</v>
      </c>
      <c r="P641">
        <f t="shared" si="51"/>
        <v>1</v>
      </c>
      <c r="Q641" s="9" t="s">
        <v>8315</v>
      </c>
      <c r="R641" t="s">
        <v>8316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8" x14ac:dyDescent="0.2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8">
        <f t="shared" si="50"/>
        <v>144</v>
      </c>
      <c r="P642">
        <f t="shared" si="51"/>
        <v>50.5</v>
      </c>
      <c r="Q642" s="9" t="s">
        <v>8315</v>
      </c>
      <c r="R642" t="s">
        <v>8317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8" x14ac:dyDescent="0.2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8">
        <f t="shared" si="50"/>
        <v>119</v>
      </c>
      <c r="P643">
        <f t="shared" si="51"/>
        <v>151.32</v>
      </c>
      <c r="Q643" s="9" t="s">
        <v>8315</v>
      </c>
      <c r="R643" t="s">
        <v>8317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8">
        <f t="shared" si="50"/>
        <v>1460</v>
      </c>
      <c r="P644">
        <f t="shared" si="51"/>
        <v>134.36000000000001</v>
      </c>
      <c r="Q644" s="9" t="s">
        <v>8315</v>
      </c>
      <c r="R644" t="s">
        <v>8317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8">
        <f t="shared" si="50"/>
        <v>106</v>
      </c>
      <c r="P645">
        <f t="shared" si="51"/>
        <v>174.03</v>
      </c>
      <c r="Q645" s="9" t="s">
        <v>8315</v>
      </c>
      <c r="R645" t="s">
        <v>8317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8">
        <f t="shared" si="50"/>
        <v>300</v>
      </c>
      <c r="P646">
        <f t="shared" si="51"/>
        <v>73.489999999999995</v>
      </c>
      <c r="Q646" s="9" t="s">
        <v>8315</v>
      </c>
      <c r="R646" t="s">
        <v>8317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8">
        <f t="shared" si="50"/>
        <v>279</v>
      </c>
      <c r="P647">
        <f t="shared" si="51"/>
        <v>23.52</v>
      </c>
      <c r="Q647" s="9" t="s">
        <v>8315</v>
      </c>
      <c r="R647" t="s">
        <v>8317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8">
        <f t="shared" si="50"/>
        <v>132</v>
      </c>
      <c r="P648">
        <f t="shared" si="51"/>
        <v>39.07</v>
      </c>
      <c r="Q648" s="9" t="s">
        <v>8315</v>
      </c>
      <c r="R648" t="s">
        <v>8317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8">
        <f t="shared" si="50"/>
        <v>107</v>
      </c>
      <c r="P649">
        <f t="shared" si="51"/>
        <v>125.94</v>
      </c>
      <c r="Q649" s="9" t="s">
        <v>8315</v>
      </c>
      <c r="R649" t="s">
        <v>8317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8">
        <f t="shared" ref="O650:O713" si="55">ROUND(E650/D650*100,0)</f>
        <v>127</v>
      </c>
      <c r="P650">
        <f t="shared" ref="P650:P713" si="56">IFERROR(ROUND(E650/L650,2),0)</f>
        <v>1644</v>
      </c>
      <c r="Q650" s="9" t="s">
        <v>8315</v>
      </c>
      <c r="R650" t="s">
        <v>8317</v>
      </c>
      <c r="S650" s="15">
        <f t="shared" ref="S650:S713" si="57">(((J650/60)/60/24)+DATE(1970,1,1))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x14ac:dyDescent="0.2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8">
        <f t="shared" si="55"/>
        <v>140</v>
      </c>
      <c r="P651">
        <f t="shared" si="56"/>
        <v>42.67</v>
      </c>
      <c r="Q651" s="9" t="s">
        <v>8315</v>
      </c>
      <c r="R651" t="s">
        <v>8317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48" x14ac:dyDescent="0.2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8">
        <f t="shared" si="55"/>
        <v>112</v>
      </c>
      <c r="P652">
        <f t="shared" si="56"/>
        <v>35.130000000000003</v>
      </c>
      <c r="Q652" s="9" t="s">
        <v>8315</v>
      </c>
      <c r="R652" t="s">
        <v>8317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48" x14ac:dyDescent="0.2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8">
        <f t="shared" si="55"/>
        <v>101</v>
      </c>
      <c r="P653">
        <f t="shared" si="56"/>
        <v>239.35</v>
      </c>
      <c r="Q653" s="9" t="s">
        <v>8315</v>
      </c>
      <c r="R653" t="s">
        <v>8317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48" x14ac:dyDescent="0.2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8">
        <f t="shared" si="55"/>
        <v>100</v>
      </c>
      <c r="P654">
        <f t="shared" si="56"/>
        <v>107.64</v>
      </c>
      <c r="Q654" s="9" t="s">
        <v>8315</v>
      </c>
      <c r="R654" t="s">
        <v>8317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48" x14ac:dyDescent="0.2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8">
        <f t="shared" si="55"/>
        <v>141</v>
      </c>
      <c r="P655">
        <f t="shared" si="56"/>
        <v>95.83</v>
      </c>
      <c r="Q655" s="9" t="s">
        <v>8315</v>
      </c>
      <c r="R655" t="s">
        <v>8317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48" x14ac:dyDescent="0.2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8">
        <f t="shared" si="55"/>
        <v>267</v>
      </c>
      <c r="P656">
        <f t="shared" si="56"/>
        <v>31.66</v>
      </c>
      <c r="Q656" s="9" t="s">
        <v>8315</v>
      </c>
      <c r="R656" t="s">
        <v>8317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8" x14ac:dyDescent="0.2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8">
        <f t="shared" si="55"/>
        <v>147</v>
      </c>
      <c r="P657">
        <f t="shared" si="56"/>
        <v>42.89</v>
      </c>
      <c r="Q657" s="9" t="s">
        <v>8315</v>
      </c>
      <c r="R657" t="s">
        <v>8317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48" x14ac:dyDescent="0.2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8">
        <f t="shared" si="55"/>
        <v>214</v>
      </c>
      <c r="P658">
        <f t="shared" si="56"/>
        <v>122.74</v>
      </c>
      <c r="Q658" s="9" t="s">
        <v>8315</v>
      </c>
      <c r="R658" t="s">
        <v>8317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48" x14ac:dyDescent="0.2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8">
        <f t="shared" si="55"/>
        <v>126</v>
      </c>
      <c r="P659">
        <f t="shared" si="56"/>
        <v>190.45</v>
      </c>
      <c r="Q659" s="9" t="s">
        <v>8315</v>
      </c>
      <c r="R659" t="s">
        <v>8317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48" x14ac:dyDescent="0.2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8">
        <f t="shared" si="55"/>
        <v>104</v>
      </c>
      <c r="P660">
        <f t="shared" si="56"/>
        <v>109.34</v>
      </c>
      <c r="Q660" s="9" t="s">
        <v>8315</v>
      </c>
      <c r="R660" t="s">
        <v>8317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ht="16" x14ac:dyDescent="0.2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8">
        <f t="shared" si="55"/>
        <v>101</v>
      </c>
      <c r="P661">
        <f t="shared" si="56"/>
        <v>143.66999999999999</v>
      </c>
      <c r="Q661" s="9" t="s">
        <v>8315</v>
      </c>
      <c r="R661" t="s">
        <v>8317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48" x14ac:dyDescent="0.2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8">
        <f t="shared" si="55"/>
        <v>3</v>
      </c>
      <c r="P662">
        <f t="shared" si="56"/>
        <v>84.94</v>
      </c>
      <c r="Q662" s="9" t="s">
        <v>8315</v>
      </c>
      <c r="R662" t="s">
        <v>8317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8" x14ac:dyDescent="0.2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8">
        <f t="shared" si="55"/>
        <v>1</v>
      </c>
      <c r="P663">
        <f t="shared" si="56"/>
        <v>10.56</v>
      </c>
      <c r="Q663" s="9" t="s">
        <v>8315</v>
      </c>
      <c r="R663" t="s">
        <v>8317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32" x14ac:dyDescent="0.2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8">
        <f t="shared" si="55"/>
        <v>0</v>
      </c>
      <c r="P664">
        <f t="shared" si="56"/>
        <v>39</v>
      </c>
      <c r="Q664" s="9" t="s">
        <v>8315</v>
      </c>
      <c r="R664" t="s">
        <v>8317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48" x14ac:dyDescent="0.2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8">
        <f t="shared" si="55"/>
        <v>0</v>
      </c>
      <c r="P665">
        <f t="shared" si="56"/>
        <v>100</v>
      </c>
      <c r="Q665" s="9" t="s">
        <v>8315</v>
      </c>
      <c r="R665" t="s">
        <v>8317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48" x14ac:dyDescent="0.2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8">
        <f t="shared" si="55"/>
        <v>8</v>
      </c>
      <c r="P666">
        <f t="shared" si="56"/>
        <v>31.17</v>
      </c>
      <c r="Q666" s="9" t="s">
        <v>8315</v>
      </c>
      <c r="R666" t="s">
        <v>8317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48" x14ac:dyDescent="0.2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8">
        <f t="shared" si="55"/>
        <v>19</v>
      </c>
      <c r="P667">
        <f t="shared" si="56"/>
        <v>155.33000000000001</v>
      </c>
      <c r="Q667" s="9" t="s">
        <v>8315</v>
      </c>
      <c r="R667" t="s">
        <v>8317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48" x14ac:dyDescent="0.2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8">
        <f t="shared" si="55"/>
        <v>0</v>
      </c>
      <c r="P668">
        <f t="shared" si="56"/>
        <v>2</v>
      </c>
      <c r="Q668" s="9" t="s">
        <v>8315</v>
      </c>
      <c r="R668" t="s">
        <v>8317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48" x14ac:dyDescent="0.2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8">
        <f t="shared" si="55"/>
        <v>10</v>
      </c>
      <c r="P669">
        <f t="shared" si="56"/>
        <v>178.93</v>
      </c>
      <c r="Q669" s="9" t="s">
        <v>8315</v>
      </c>
      <c r="R669" t="s">
        <v>8317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8" x14ac:dyDescent="0.2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8">
        <f t="shared" si="55"/>
        <v>5</v>
      </c>
      <c r="P670">
        <f t="shared" si="56"/>
        <v>27.36</v>
      </c>
      <c r="Q670" s="9" t="s">
        <v>8315</v>
      </c>
      <c r="R670" t="s">
        <v>8317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64" x14ac:dyDescent="0.2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8">
        <f t="shared" si="55"/>
        <v>22</v>
      </c>
      <c r="P671">
        <f t="shared" si="56"/>
        <v>1536.25</v>
      </c>
      <c r="Q671" s="9" t="s">
        <v>8315</v>
      </c>
      <c r="R671" t="s">
        <v>8317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48" x14ac:dyDescent="0.2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8">
        <f t="shared" si="55"/>
        <v>29</v>
      </c>
      <c r="P672">
        <f t="shared" si="56"/>
        <v>85</v>
      </c>
      <c r="Q672" s="9" t="s">
        <v>8315</v>
      </c>
      <c r="R672" t="s">
        <v>8317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48" x14ac:dyDescent="0.2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8">
        <f t="shared" si="55"/>
        <v>39</v>
      </c>
      <c r="P673">
        <f t="shared" si="56"/>
        <v>788.53</v>
      </c>
      <c r="Q673" s="9" t="s">
        <v>8315</v>
      </c>
      <c r="R673" t="s">
        <v>8317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48" x14ac:dyDescent="0.2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8">
        <f t="shared" si="55"/>
        <v>22</v>
      </c>
      <c r="P674">
        <f t="shared" si="56"/>
        <v>50.3</v>
      </c>
      <c r="Q674" s="9" t="s">
        <v>8315</v>
      </c>
      <c r="R674" t="s">
        <v>8317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48" x14ac:dyDescent="0.2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8">
        <f t="shared" si="55"/>
        <v>0</v>
      </c>
      <c r="P675">
        <f t="shared" si="56"/>
        <v>68.33</v>
      </c>
      <c r="Q675" s="9" t="s">
        <v>8315</v>
      </c>
      <c r="R675" t="s">
        <v>8317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32" x14ac:dyDescent="0.2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8">
        <f t="shared" si="55"/>
        <v>0</v>
      </c>
      <c r="P676">
        <f t="shared" si="56"/>
        <v>7.5</v>
      </c>
      <c r="Q676" s="9" t="s">
        <v>8315</v>
      </c>
      <c r="R676" t="s">
        <v>8317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48" x14ac:dyDescent="0.2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8">
        <f t="shared" si="55"/>
        <v>15</v>
      </c>
      <c r="P677">
        <f t="shared" si="56"/>
        <v>34.270000000000003</v>
      </c>
      <c r="Q677" s="9" t="s">
        <v>8315</v>
      </c>
      <c r="R677" t="s">
        <v>8317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64" x14ac:dyDescent="0.2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8">
        <f t="shared" si="55"/>
        <v>1</v>
      </c>
      <c r="P678">
        <f t="shared" si="56"/>
        <v>61.29</v>
      </c>
      <c r="Q678" s="9" t="s">
        <v>8315</v>
      </c>
      <c r="R678" t="s">
        <v>8317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48" x14ac:dyDescent="0.2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8">
        <f t="shared" si="55"/>
        <v>26</v>
      </c>
      <c r="P679">
        <f t="shared" si="56"/>
        <v>133.25</v>
      </c>
      <c r="Q679" s="9" t="s">
        <v>8315</v>
      </c>
      <c r="R679" t="s">
        <v>8317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8" x14ac:dyDescent="0.2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8">
        <f t="shared" si="55"/>
        <v>4</v>
      </c>
      <c r="P680">
        <f t="shared" si="56"/>
        <v>65.180000000000007</v>
      </c>
      <c r="Q680" s="9" t="s">
        <v>8315</v>
      </c>
      <c r="R680" t="s">
        <v>8317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48" x14ac:dyDescent="0.2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8">
        <f t="shared" si="55"/>
        <v>15</v>
      </c>
      <c r="P681">
        <f t="shared" si="56"/>
        <v>93.9</v>
      </c>
      <c r="Q681" s="9" t="s">
        <v>8315</v>
      </c>
      <c r="R681" t="s">
        <v>8317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48" x14ac:dyDescent="0.2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8">
        <f t="shared" si="55"/>
        <v>26</v>
      </c>
      <c r="P682">
        <f t="shared" si="56"/>
        <v>150.65</v>
      </c>
      <c r="Q682" s="9" t="s">
        <v>8315</v>
      </c>
      <c r="R682" t="s">
        <v>8317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48" x14ac:dyDescent="0.2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8">
        <f t="shared" si="55"/>
        <v>0</v>
      </c>
      <c r="P683">
        <f t="shared" si="56"/>
        <v>1</v>
      </c>
      <c r="Q683" s="9" t="s">
        <v>8315</v>
      </c>
      <c r="R683" t="s">
        <v>8317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8" x14ac:dyDescent="0.2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8">
        <f t="shared" si="55"/>
        <v>0</v>
      </c>
      <c r="P684">
        <f t="shared" si="56"/>
        <v>13.25</v>
      </c>
      <c r="Q684" s="9" t="s">
        <v>8315</v>
      </c>
      <c r="R684" t="s">
        <v>8317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48" x14ac:dyDescent="0.2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8">
        <f t="shared" si="55"/>
        <v>1</v>
      </c>
      <c r="P685">
        <f t="shared" si="56"/>
        <v>99.33</v>
      </c>
      <c r="Q685" s="9" t="s">
        <v>8315</v>
      </c>
      <c r="R685" t="s">
        <v>8317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16" x14ac:dyDescent="0.2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8">
        <f t="shared" si="55"/>
        <v>7</v>
      </c>
      <c r="P686">
        <f t="shared" si="56"/>
        <v>177.39</v>
      </c>
      <c r="Q686" s="9" t="s">
        <v>8315</v>
      </c>
      <c r="R686" t="s">
        <v>8317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48" x14ac:dyDescent="0.2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8">
        <f t="shared" si="55"/>
        <v>28</v>
      </c>
      <c r="P687">
        <f t="shared" si="56"/>
        <v>55.3</v>
      </c>
      <c r="Q687" s="9" t="s">
        <v>8315</v>
      </c>
      <c r="R687" t="s">
        <v>8317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64" x14ac:dyDescent="0.2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8">
        <f t="shared" si="55"/>
        <v>0</v>
      </c>
      <c r="P688">
        <f t="shared" si="56"/>
        <v>0</v>
      </c>
      <c r="Q688" s="9" t="s">
        <v>8315</v>
      </c>
      <c r="R688" t="s">
        <v>8317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8" x14ac:dyDescent="0.2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8">
        <f t="shared" si="55"/>
        <v>4</v>
      </c>
      <c r="P689">
        <f t="shared" si="56"/>
        <v>591.66999999999996</v>
      </c>
      <c r="Q689" s="9" t="s">
        <v>8315</v>
      </c>
      <c r="R689" t="s">
        <v>8317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48" x14ac:dyDescent="0.2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8">
        <f t="shared" si="55"/>
        <v>73</v>
      </c>
      <c r="P690">
        <f t="shared" si="56"/>
        <v>405.5</v>
      </c>
      <c r="Q690" s="9" t="s">
        <v>8315</v>
      </c>
      <c r="R690" t="s">
        <v>8317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48" x14ac:dyDescent="0.2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8">
        <f t="shared" si="55"/>
        <v>58</v>
      </c>
      <c r="P691">
        <f t="shared" si="56"/>
        <v>343.15</v>
      </c>
      <c r="Q691" s="9" t="s">
        <v>8315</v>
      </c>
      <c r="R691" t="s">
        <v>8317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32" x14ac:dyDescent="0.2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8">
        <f t="shared" si="55"/>
        <v>12</v>
      </c>
      <c r="P692">
        <f t="shared" si="56"/>
        <v>72.59</v>
      </c>
      <c r="Q692" s="9" t="s">
        <v>8315</v>
      </c>
      <c r="R692" t="s">
        <v>8317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8" x14ac:dyDescent="0.2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8">
        <f t="shared" si="55"/>
        <v>1</v>
      </c>
      <c r="P693">
        <f t="shared" si="56"/>
        <v>26</v>
      </c>
      <c r="Q693" s="9" t="s">
        <v>8315</v>
      </c>
      <c r="R693" t="s">
        <v>8317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48" x14ac:dyDescent="0.2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8">
        <f t="shared" si="55"/>
        <v>7</v>
      </c>
      <c r="P694">
        <f t="shared" si="56"/>
        <v>6.5</v>
      </c>
      <c r="Q694" s="9" t="s">
        <v>8315</v>
      </c>
      <c r="R694" t="s">
        <v>8317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32" x14ac:dyDescent="0.2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8">
        <f t="shared" si="55"/>
        <v>35</v>
      </c>
      <c r="P695">
        <f t="shared" si="56"/>
        <v>119.39</v>
      </c>
      <c r="Q695" s="9" t="s">
        <v>8315</v>
      </c>
      <c r="R695" t="s">
        <v>8317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48" x14ac:dyDescent="0.2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8">
        <f t="shared" si="55"/>
        <v>0</v>
      </c>
      <c r="P696">
        <f t="shared" si="56"/>
        <v>84.29</v>
      </c>
      <c r="Q696" s="9" t="s">
        <v>8315</v>
      </c>
      <c r="R696" t="s">
        <v>8317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48" x14ac:dyDescent="0.2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8">
        <f t="shared" si="55"/>
        <v>1</v>
      </c>
      <c r="P697">
        <f t="shared" si="56"/>
        <v>90.86</v>
      </c>
      <c r="Q697" s="9" t="s">
        <v>8315</v>
      </c>
      <c r="R697" t="s">
        <v>8317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32" x14ac:dyDescent="0.2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8">
        <f t="shared" si="55"/>
        <v>0</v>
      </c>
      <c r="P698">
        <f t="shared" si="56"/>
        <v>1</v>
      </c>
      <c r="Q698" s="9" t="s">
        <v>8315</v>
      </c>
      <c r="R698" t="s">
        <v>8317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8" x14ac:dyDescent="0.2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8">
        <f t="shared" si="55"/>
        <v>46</v>
      </c>
      <c r="P699">
        <f t="shared" si="56"/>
        <v>20.34</v>
      </c>
      <c r="Q699" s="9" t="s">
        <v>8315</v>
      </c>
      <c r="R699" t="s">
        <v>8317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8" x14ac:dyDescent="0.2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8">
        <f t="shared" si="55"/>
        <v>15</v>
      </c>
      <c r="P700">
        <f t="shared" si="56"/>
        <v>530.69000000000005</v>
      </c>
      <c r="Q700" s="9" t="s">
        <v>8315</v>
      </c>
      <c r="R700" t="s">
        <v>8317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8" x14ac:dyDescent="0.2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8">
        <f t="shared" si="55"/>
        <v>82</v>
      </c>
      <c r="P701">
        <f t="shared" si="56"/>
        <v>120.39</v>
      </c>
      <c r="Q701" s="9" t="s">
        <v>8315</v>
      </c>
      <c r="R701" t="s">
        <v>8317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48" x14ac:dyDescent="0.2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8">
        <f t="shared" si="55"/>
        <v>3</v>
      </c>
      <c r="P702">
        <f t="shared" si="56"/>
        <v>13</v>
      </c>
      <c r="Q702" s="9" t="s">
        <v>8315</v>
      </c>
      <c r="R702" t="s">
        <v>8317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8" x14ac:dyDescent="0.2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8">
        <f t="shared" si="55"/>
        <v>27</v>
      </c>
      <c r="P703">
        <f t="shared" si="56"/>
        <v>291.33</v>
      </c>
      <c r="Q703" s="9" t="s">
        <v>8315</v>
      </c>
      <c r="R703" t="s">
        <v>8317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8" x14ac:dyDescent="0.2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8">
        <f t="shared" si="55"/>
        <v>31</v>
      </c>
      <c r="P704">
        <f t="shared" si="56"/>
        <v>124.92</v>
      </c>
      <c r="Q704" s="9" t="s">
        <v>8315</v>
      </c>
      <c r="R704" t="s">
        <v>8317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8" x14ac:dyDescent="0.2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8">
        <f t="shared" si="55"/>
        <v>6</v>
      </c>
      <c r="P705">
        <f t="shared" si="56"/>
        <v>119.57</v>
      </c>
      <c r="Q705" s="9" t="s">
        <v>8315</v>
      </c>
      <c r="R705" t="s">
        <v>8317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8" x14ac:dyDescent="0.2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8">
        <f t="shared" si="55"/>
        <v>1</v>
      </c>
      <c r="P706">
        <f t="shared" si="56"/>
        <v>120.25</v>
      </c>
      <c r="Q706" s="9" t="s">
        <v>8315</v>
      </c>
      <c r="R706" t="s">
        <v>8317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2" x14ac:dyDescent="0.2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8">
        <f t="shared" si="55"/>
        <v>1</v>
      </c>
      <c r="P707">
        <f t="shared" si="56"/>
        <v>195.4</v>
      </c>
      <c r="Q707" s="9" t="s">
        <v>8315</v>
      </c>
      <c r="R707" t="s">
        <v>8317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8">
        <f t="shared" si="55"/>
        <v>0</v>
      </c>
      <c r="P708">
        <f t="shared" si="56"/>
        <v>0</v>
      </c>
      <c r="Q708" s="9" t="s">
        <v>8315</v>
      </c>
      <c r="R708" t="s">
        <v>8317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8">
        <f t="shared" si="55"/>
        <v>79</v>
      </c>
      <c r="P709">
        <f t="shared" si="56"/>
        <v>117.7</v>
      </c>
      <c r="Q709" s="9" t="s">
        <v>8315</v>
      </c>
      <c r="R709" t="s">
        <v>8317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8">
        <f t="shared" si="55"/>
        <v>22</v>
      </c>
      <c r="P710">
        <f t="shared" si="56"/>
        <v>23.95</v>
      </c>
      <c r="Q710" s="9" t="s">
        <v>8315</v>
      </c>
      <c r="R710" t="s">
        <v>8317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8">
        <f t="shared" si="55"/>
        <v>0</v>
      </c>
      <c r="P711">
        <f t="shared" si="56"/>
        <v>30.5</v>
      </c>
      <c r="Q711" s="9" t="s">
        <v>8315</v>
      </c>
      <c r="R711" t="s">
        <v>8317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8">
        <f t="shared" si="55"/>
        <v>0</v>
      </c>
      <c r="P712">
        <f t="shared" si="56"/>
        <v>0</v>
      </c>
      <c r="Q712" s="9" t="s">
        <v>8315</v>
      </c>
      <c r="R712" t="s">
        <v>8317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8">
        <f t="shared" si="55"/>
        <v>34</v>
      </c>
      <c r="P713">
        <f t="shared" si="56"/>
        <v>99.97</v>
      </c>
      <c r="Q713" s="9" t="s">
        <v>8315</v>
      </c>
      <c r="R713" t="s">
        <v>8317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8">
        <f t="shared" ref="O714:O777" si="60">ROUND(E714/D714*100,0)</f>
        <v>0</v>
      </c>
      <c r="P714">
        <f t="shared" ref="P714:P777" si="61">IFERROR(ROUND(E714/L714,2),0)</f>
        <v>26.25</v>
      </c>
      <c r="Q714" s="9" t="s">
        <v>8315</v>
      </c>
      <c r="R714" t="s">
        <v>8317</v>
      </c>
      <c r="S714" s="15">
        <f t="shared" ref="S714:S777" si="62">(((J714/60)/60/24)+DATE(1970,1,1))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x14ac:dyDescent="0.2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8">
        <f t="shared" si="60"/>
        <v>1</v>
      </c>
      <c r="P715">
        <f t="shared" si="61"/>
        <v>199</v>
      </c>
      <c r="Q715" s="9" t="s">
        <v>8315</v>
      </c>
      <c r="R715" t="s">
        <v>8317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8" x14ac:dyDescent="0.2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8">
        <f t="shared" si="60"/>
        <v>15</v>
      </c>
      <c r="P716">
        <f t="shared" si="61"/>
        <v>80.319999999999993</v>
      </c>
      <c r="Q716" s="9" t="s">
        <v>8315</v>
      </c>
      <c r="R716" t="s">
        <v>8317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48" x14ac:dyDescent="0.2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8">
        <f t="shared" si="60"/>
        <v>5</v>
      </c>
      <c r="P717">
        <f t="shared" si="61"/>
        <v>115.75</v>
      </c>
      <c r="Q717" s="9" t="s">
        <v>8315</v>
      </c>
      <c r="R717" t="s">
        <v>8317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8" x14ac:dyDescent="0.2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8">
        <f t="shared" si="60"/>
        <v>10</v>
      </c>
      <c r="P718">
        <f t="shared" si="61"/>
        <v>44.69</v>
      </c>
      <c r="Q718" s="9" t="s">
        <v>8315</v>
      </c>
      <c r="R718" t="s">
        <v>8317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ht="16" x14ac:dyDescent="0.2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8">
        <f t="shared" si="60"/>
        <v>0</v>
      </c>
      <c r="P719">
        <f t="shared" si="61"/>
        <v>76.25</v>
      </c>
      <c r="Q719" s="9" t="s">
        <v>8315</v>
      </c>
      <c r="R719" t="s">
        <v>8317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48" x14ac:dyDescent="0.2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8">
        <f t="shared" si="60"/>
        <v>1</v>
      </c>
      <c r="P720">
        <f t="shared" si="61"/>
        <v>22.5</v>
      </c>
      <c r="Q720" s="9" t="s">
        <v>8315</v>
      </c>
      <c r="R720" t="s">
        <v>8317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48" x14ac:dyDescent="0.2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8">
        <f t="shared" si="60"/>
        <v>1</v>
      </c>
      <c r="P721">
        <f t="shared" si="61"/>
        <v>19.399999999999999</v>
      </c>
      <c r="Q721" s="9" t="s">
        <v>8315</v>
      </c>
      <c r="R721" t="s">
        <v>8317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8" x14ac:dyDescent="0.2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8">
        <f t="shared" si="60"/>
        <v>144</v>
      </c>
      <c r="P722">
        <f t="shared" si="61"/>
        <v>66.709999999999994</v>
      </c>
      <c r="Q722" s="9" t="s">
        <v>8318</v>
      </c>
      <c r="R722" t="s">
        <v>8319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48" x14ac:dyDescent="0.2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8">
        <f t="shared" si="60"/>
        <v>122</v>
      </c>
      <c r="P723">
        <f t="shared" si="61"/>
        <v>84.14</v>
      </c>
      <c r="Q723" s="9" t="s">
        <v>8318</v>
      </c>
      <c r="R723" t="s">
        <v>8319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48" x14ac:dyDescent="0.2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8">
        <f t="shared" si="60"/>
        <v>132</v>
      </c>
      <c r="P724">
        <f t="shared" si="61"/>
        <v>215.73</v>
      </c>
      <c r="Q724" s="9" t="s">
        <v>8318</v>
      </c>
      <c r="R724" t="s">
        <v>8319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32" x14ac:dyDescent="0.2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8">
        <f t="shared" si="60"/>
        <v>109</v>
      </c>
      <c r="P725">
        <f t="shared" si="61"/>
        <v>54.69</v>
      </c>
      <c r="Q725" s="9" t="s">
        <v>8318</v>
      </c>
      <c r="R725" t="s">
        <v>8319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48" x14ac:dyDescent="0.2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8">
        <f t="shared" si="60"/>
        <v>105</v>
      </c>
      <c r="P726">
        <f t="shared" si="61"/>
        <v>51.63</v>
      </c>
      <c r="Q726" s="9" t="s">
        <v>8318</v>
      </c>
      <c r="R726" t="s">
        <v>8319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8" x14ac:dyDescent="0.2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8">
        <f t="shared" si="60"/>
        <v>100</v>
      </c>
      <c r="P727">
        <f t="shared" si="61"/>
        <v>143.36000000000001</v>
      </c>
      <c r="Q727" s="9" t="s">
        <v>8318</v>
      </c>
      <c r="R727" t="s">
        <v>8319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48" x14ac:dyDescent="0.2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8">
        <f t="shared" si="60"/>
        <v>101</v>
      </c>
      <c r="P728">
        <f t="shared" si="61"/>
        <v>72.430000000000007</v>
      </c>
      <c r="Q728" s="9" t="s">
        <v>8318</v>
      </c>
      <c r="R728" t="s">
        <v>8319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48" x14ac:dyDescent="0.2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8">
        <f t="shared" si="60"/>
        <v>156</v>
      </c>
      <c r="P729">
        <f t="shared" si="61"/>
        <v>36.53</v>
      </c>
      <c r="Q729" s="9" t="s">
        <v>8318</v>
      </c>
      <c r="R729" t="s">
        <v>8319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8" x14ac:dyDescent="0.2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8">
        <f t="shared" si="60"/>
        <v>106</v>
      </c>
      <c r="P730">
        <f t="shared" si="61"/>
        <v>60.9</v>
      </c>
      <c r="Q730" s="9" t="s">
        <v>8318</v>
      </c>
      <c r="R730" t="s">
        <v>8319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48" x14ac:dyDescent="0.2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8">
        <f t="shared" si="60"/>
        <v>131</v>
      </c>
      <c r="P731">
        <f t="shared" si="61"/>
        <v>43.55</v>
      </c>
      <c r="Q731" s="9" t="s">
        <v>8318</v>
      </c>
      <c r="R731" t="s">
        <v>8319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32" x14ac:dyDescent="0.2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8">
        <f t="shared" si="60"/>
        <v>132</v>
      </c>
      <c r="P732">
        <f t="shared" si="61"/>
        <v>99.77</v>
      </c>
      <c r="Q732" s="9" t="s">
        <v>8318</v>
      </c>
      <c r="R732" t="s">
        <v>8319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8" x14ac:dyDescent="0.2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8">
        <f t="shared" si="60"/>
        <v>126</v>
      </c>
      <c r="P733">
        <f t="shared" si="61"/>
        <v>88.73</v>
      </c>
      <c r="Q733" s="9" t="s">
        <v>8318</v>
      </c>
      <c r="R733" t="s">
        <v>8319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48" x14ac:dyDescent="0.2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8">
        <f t="shared" si="60"/>
        <v>160</v>
      </c>
      <c r="P734">
        <f t="shared" si="61"/>
        <v>4.92</v>
      </c>
      <c r="Q734" s="9" t="s">
        <v>8318</v>
      </c>
      <c r="R734" t="s">
        <v>8319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48" x14ac:dyDescent="0.2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8">
        <f t="shared" si="60"/>
        <v>120</v>
      </c>
      <c r="P735">
        <f t="shared" si="61"/>
        <v>17.82</v>
      </c>
      <c r="Q735" s="9" t="s">
        <v>8318</v>
      </c>
      <c r="R735" t="s">
        <v>8319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32" x14ac:dyDescent="0.2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8">
        <f t="shared" si="60"/>
        <v>126</v>
      </c>
      <c r="P736">
        <f t="shared" si="61"/>
        <v>187.19</v>
      </c>
      <c r="Q736" s="9" t="s">
        <v>8318</v>
      </c>
      <c r="R736" t="s">
        <v>8319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8" x14ac:dyDescent="0.2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8">
        <f t="shared" si="60"/>
        <v>114</v>
      </c>
      <c r="P737">
        <f t="shared" si="61"/>
        <v>234.81</v>
      </c>
      <c r="Q737" s="9" t="s">
        <v>8318</v>
      </c>
      <c r="R737" t="s">
        <v>8319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48" x14ac:dyDescent="0.2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8">
        <f t="shared" si="60"/>
        <v>315</v>
      </c>
      <c r="P738">
        <f t="shared" si="61"/>
        <v>105.05</v>
      </c>
      <c r="Q738" s="9" t="s">
        <v>8318</v>
      </c>
      <c r="R738" t="s">
        <v>8319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48" x14ac:dyDescent="0.2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8">
        <f t="shared" si="60"/>
        <v>122</v>
      </c>
      <c r="P739">
        <f t="shared" si="61"/>
        <v>56.67</v>
      </c>
      <c r="Q739" s="9" t="s">
        <v>8318</v>
      </c>
      <c r="R739" t="s">
        <v>8319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32" x14ac:dyDescent="0.2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8">
        <f t="shared" si="60"/>
        <v>107</v>
      </c>
      <c r="P740">
        <f t="shared" si="61"/>
        <v>39.049999999999997</v>
      </c>
      <c r="Q740" s="9" t="s">
        <v>8318</v>
      </c>
      <c r="R740" t="s">
        <v>8319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8" x14ac:dyDescent="0.2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8">
        <f t="shared" si="60"/>
        <v>158</v>
      </c>
      <c r="P741">
        <f t="shared" si="61"/>
        <v>68.349999999999994</v>
      </c>
      <c r="Q741" s="9" t="s">
        <v>8318</v>
      </c>
      <c r="R741" t="s">
        <v>8319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48" x14ac:dyDescent="0.2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8">
        <f t="shared" si="60"/>
        <v>107</v>
      </c>
      <c r="P742">
        <f t="shared" si="61"/>
        <v>169.58</v>
      </c>
      <c r="Q742" s="9" t="s">
        <v>8318</v>
      </c>
      <c r="R742" t="s">
        <v>8319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32" x14ac:dyDescent="0.2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8">
        <f t="shared" si="60"/>
        <v>102</v>
      </c>
      <c r="P743">
        <f t="shared" si="61"/>
        <v>141.41999999999999</v>
      </c>
      <c r="Q743" s="9" t="s">
        <v>8318</v>
      </c>
      <c r="R743" t="s">
        <v>8319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48" x14ac:dyDescent="0.2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8">
        <f t="shared" si="60"/>
        <v>111</v>
      </c>
      <c r="P744">
        <f t="shared" si="61"/>
        <v>67.39</v>
      </c>
      <c r="Q744" s="9" t="s">
        <v>8318</v>
      </c>
      <c r="R744" t="s">
        <v>8319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8" x14ac:dyDescent="0.2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8">
        <f t="shared" si="60"/>
        <v>148</v>
      </c>
      <c r="P745">
        <f t="shared" si="61"/>
        <v>54.27</v>
      </c>
      <c r="Q745" s="9" t="s">
        <v>8318</v>
      </c>
      <c r="R745" t="s">
        <v>8319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32" x14ac:dyDescent="0.2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8">
        <f t="shared" si="60"/>
        <v>102</v>
      </c>
      <c r="P746">
        <f t="shared" si="61"/>
        <v>82.52</v>
      </c>
      <c r="Q746" s="9" t="s">
        <v>8318</v>
      </c>
      <c r="R746" t="s">
        <v>8319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48" x14ac:dyDescent="0.2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8">
        <f t="shared" si="60"/>
        <v>179</v>
      </c>
      <c r="P747">
        <f t="shared" si="61"/>
        <v>53.73</v>
      </c>
      <c r="Q747" s="9" t="s">
        <v>8318</v>
      </c>
      <c r="R747" t="s">
        <v>8319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16" x14ac:dyDescent="0.2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8">
        <f t="shared" si="60"/>
        <v>111</v>
      </c>
      <c r="P748">
        <f t="shared" si="61"/>
        <v>34.21</v>
      </c>
      <c r="Q748" s="9" t="s">
        <v>8318</v>
      </c>
      <c r="R748" t="s">
        <v>8319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8" x14ac:dyDescent="0.2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8">
        <f t="shared" si="60"/>
        <v>100</v>
      </c>
      <c r="P749">
        <f t="shared" si="61"/>
        <v>127.33</v>
      </c>
      <c r="Q749" s="9" t="s">
        <v>8318</v>
      </c>
      <c r="R749" t="s">
        <v>8319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8" x14ac:dyDescent="0.2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8">
        <f t="shared" si="60"/>
        <v>100</v>
      </c>
      <c r="P750">
        <f t="shared" si="61"/>
        <v>45.57</v>
      </c>
      <c r="Q750" s="9" t="s">
        <v>8318</v>
      </c>
      <c r="R750" t="s">
        <v>8319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8" x14ac:dyDescent="0.2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8">
        <f t="shared" si="60"/>
        <v>106</v>
      </c>
      <c r="P751">
        <f t="shared" si="61"/>
        <v>95.96</v>
      </c>
      <c r="Q751" s="9" t="s">
        <v>8318</v>
      </c>
      <c r="R751" t="s">
        <v>8319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8" x14ac:dyDescent="0.2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8">
        <f t="shared" si="60"/>
        <v>103</v>
      </c>
      <c r="P752">
        <f t="shared" si="61"/>
        <v>77.27</v>
      </c>
      <c r="Q752" s="9" t="s">
        <v>8318</v>
      </c>
      <c r="R752" t="s">
        <v>8319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8" x14ac:dyDescent="0.2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8">
        <f t="shared" si="60"/>
        <v>119</v>
      </c>
      <c r="P753">
        <f t="shared" si="61"/>
        <v>57.34</v>
      </c>
      <c r="Q753" s="9" t="s">
        <v>8318</v>
      </c>
      <c r="R753" t="s">
        <v>8319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48" x14ac:dyDescent="0.2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8">
        <f t="shared" si="60"/>
        <v>112</v>
      </c>
      <c r="P754">
        <f t="shared" si="61"/>
        <v>53.19</v>
      </c>
      <c r="Q754" s="9" t="s">
        <v>8318</v>
      </c>
      <c r="R754" t="s">
        <v>8319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8" x14ac:dyDescent="0.2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8">
        <f t="shared" si="60"/>
        <v>128</v>
      </c>
      <c r="P755">
        <f t="shared" si="61"/>
        <v>492.31</v>
      </c>
      <c r="Q755" s="9" t="s">
        <v>8318</v>
      </c>
      <c r="R755" t="s">
        <v>8319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48" x14ac:dyDescent="0.2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8">
        <f t="shared" si="60"/>
        <v>104</v>
      </c>
      <c r="P756">
        <f t="shared" si="61"/>
        <v>42.35</v>
      </c>
      <c r="Q756" s="9" t="s">
        <v>8318</v>
      </c>
      <c r="R756" t="s">
        <v>8319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8" x14ac:dyDescent="0.2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8">
        <f t="shared" si="60"/>
        <v>102</v>
      </c>
      <c r="P757">
        <f t="shared" si="61"/>
        <v>37.47</v>
      </c>
      <c r="Q757" s="9" t="s">
        <v>8318</v>
      </c>
      <c r="R757" t="s">
        <v>8319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8" x14ac:dyDescent="0.2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8">
        <f t="shared" si="60"/>
        <v>118</v>
      </c>
      <c r="P758">
        <f t="shared" si="61"/>
        <v>37.450000000000003</v>
      </c>
      <c r="Q758" s="9" t="s">
        <v>8318</v>
      </c>
      <c r="R758" t="s">
        <v>8319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8" x14ac:dyDescent="0.2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8">
        <f t="shared" si="60"/>
        <v>238</v>
      </c>
      <c r="P759">
        <f t="shared" si="61"/>
        <v>33.06</v>
      </c>
      <c r="Q759" s="9" t="s">
        <v>8318</v>
      </c>
      <c r="R759" t="s">
        <v>8319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32" x14ac:dyDescent="0.2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8">
        <f t="shared" si="60"/>
        <v>102</v>
      </c>
      <c r="P760">
        <f t="shared" si="61"/>
        <v>134.21</v>
      </c>
      <c r="Q760" s="9" t="s">
        <v>8318</v>
      </c>
      <c r="R760" t="s">
        <v>8319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8" x14ac:dyDescent="0.2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8">
        <f t="shared" si="60"/>
        <v>102</v>
      </c>
      <c r="P761">
        <f t="shared" si="61"/>
        <v>51.47</v>
      </c>
      <c r="Q761" s="9" t="s">
        <v>8318</v>
      </c>
      <c r="R761" t="s">
        <v>8319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8" x14ac:dyDescent="0.2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8">
        <f t="shared" si="60"/>
        <v>0</v>
      </c>
      <c r="P762">
        <f t="shared" si="61"/>
        <v>0</v>
      </c>
      <c r="Q762" s="9" t="s">
        <v>8318</v>
      </c>
      <c r="R762" t="s">
        <v>8320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8" x14ac:dyDescent="0.2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8">
        <f t="shared" si="60"/>
        <v>5</v>
      </c>
      <c r="P763">
        <f t="shared" si="61"/>
        <v>39.17</v>
      </c>
      <c r="Q763" s="9" t="s">
        <v>8318</v>
      </c>
      <c r="R763" t="s">
        <v>8320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8" x14ac:dyDescent="0.2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8">
        <f t="shared" si="60"/>
        <v>0</v>
      </c>
      <c r="P764">
        <f t="shared" si="61"/>
        <v>0</v>
      </c>
      <c r="Q764" s="9" t="s">
        <v>8318</v>
      </c>
      <c r="R764" t="s">
        <v>8320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8" x14ac:dyDescent="0.2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8">
        <f t="shared" si="60"/>
        <v>0</v>
      </c>
      <c r="P765">
        <f t="shared" si="61"/>
        <v>5</v>
      </c>
      <c r="Q765" s="9" t="s">
        <v>8318</v>
      </c>
      <c r="R765" t="s">
        <v>8320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8" x14ac:dyDescent="0.2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8">
        <f t="shared" si="60"/>
        <v>0</v>
      </c>
      <c r="P766">
        <f t="shared" si="61"/>
        <v>0</v>
      </c>
      <c r="Q766" s="9" t="s">
        <v>8318</v>
      </c>
      <c r="R766" t="s">
        <v>8320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8" x14ac:dyDescent="0.2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8">
        <f t="shared" si="60"/>
        <v>36</v>
      </c>
      <c r="P767">
        <f t="shared" si="61"/>
        <v>57.3</v>
      </c>
      <c r="Q767" s="9" t="s">
        <v>8318</v>
      </c>
      <c r="R767" t="s">
        <v>8320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8" x14ac:dyDescent="0.2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8">
        <f t="shared" si="60"/>
        <v>0</v>
      </c>
      <c r="P768">
        <f t="shared" si="61"/>
        <v>0</v>
      </c>
      <c r="Q768" s="9" t="s">
        <v>8318</v>
      </c>
      <c r="R768" t="s">
        <v>8320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64" x14ac:dyDescent="0.2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8">
        <f t="shared" si="60"/>
        <v>4</v>
      </c>
      <c r="P769">
        <f t="shared" si="61"/>
        <v>59</v>
      </c>
      <c r="Q769" s="9" t="s">
        <v>8318</v>
      </c>
      <c r="R769" t="s">
        <v>8320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8" x14ac:dyDescent="0.2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8">
        <f t="shared" si="60"/>
        <v>0</v>
      </c>
      <c r="P770">
        <f t="shared" si="61"/>
        <v>0</v>
      </c>
      <c r="Q770" s="9" t="s">
        <v>8318</v>
      </c>
      <c r="R770" t="s">
        <v>8320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48" x14ac:dyDescent="0.2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8">
        <f t="shared" si="60"/>
        <v>41</v>
      </c>
      <c r="P771">
        <f t="shared" si="61"/>
        <v>31.85</v>
      </c>
      <c r="Q771" s="9" t="s">
        <v>8318</v>
      </c>
      <c r="R771" t="s">
        <v>8320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8">
        <f t="shared" si="60"/>
        <v>0</v>
      </c>
      <c r="P772">
        <f t="shared" si="61"/>
        <v>0</v>
      </c>
      <c r="Q772" s="9" t="s">
        <v>8318</v>
      </c>
      <c r="R772" t="s">
        <v>8320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8">
        <f t="shared" si="60"/>
        <v>0</v>
      </c>
      <c r="P773">
        <f t="shared" si="61"/>
        <v>10</v>
      </c>
      <c r="Q773" s="9" t="s">
        <v>8318</v>
      </c>
      <c r="R773" t="s">
        <v>8320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8">
        <f t="shared" si="60"/>
        <v>3</v>
      </c>
      <c r="P774">
        <f t="shared" si="61"/>
        <v>50</v>
      </c>
      <c r="Q774" s="9" t="s">
        <v>8318</v>
      </c>
      <c r="R774" t="s">
        <v>8320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8">
        <f t="shared" si="60"/>
        <v>1</v>
      </c>
      <c r="P775">
        <f t="shared" si="61"/>
        <v>16</v>
      </c>
      <c r="Q775" s="9" t="s">
        <v>8318</v>
      </c>
      <c r="R775" t="s">
        <v>8320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8">
        <f t="shared" si="60"/>
        <v>70</v>
      </c>
      <c r="P776">
        <f t="shared" si="61"/>
        <v>39</v>
      </c>
      <c r="Q776" s="9" t="s">
        <v>8318</v>
      </c>
      <c r="R776" t="s">
        <v>8320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8">
        <f t="shared" si="60"/>
        <v>2</v>
      </c>
      <c r="P777">
        <f t="shared" si="61"/>
        <v>34</v>
      </c>
      <c r="Q777" s="9" t="s">
        <v>8318</v>
      </c>
      <c r="R777" t="s">
        <v>8320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8">
        <f t="shared" ref="O778:O841" si="65">ROUND(E778/D778*100,0)</f>
        <v>51</v>
      </c>
      <c r="P778">
        <f t="shared" ref="P778:P841" si="66">IFERROR(ROUND(E778/L778,2),0)</f>
        <v>63.12</v>
      </c>
      <c r="Q778" s="9" t="s">
        <v>8318</v>
      </c>
      <c r="R778" t="s">
        <v>8320</v>
      </c>
      <c r="S778" s="15">
        <f t="shared" ref="S778:S841" si="67">(((J778/60)/60/24)+DATE(1970,1,1))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x14ac:dyDescent="0.2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8">
        <f t="shared" si="65"/>
        <v>1</v>
      </c>
      <c r="P779">
        <f t="shared" si="66"/>
        <v>7</v>
      </c>
      <c r="Q779" s="9" t="s">
        <v>8318</v>
      </c>
      <c r="R779" t="s">
        <v>8320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8" x14ac:dyDescent="0.2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8">
        <f t="shared" si="65"/>
        <v>0</v>
      </c>
      <c r="P780">
        <f t="shared" si="66"/>
        <v>2</v>
      </c>
      <c r="Q780" s="9" t="s">
        <v>8318</v>
      </c>
      <c r="R780" t="s">
        <v>8320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48" x14ac:dyDescent="0.2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8">
        <f t="shared" si="65"/>
        <v>3</v>
      </c>
      <c r="P781">
        <f t="shared" si="66"/>
        <v>66.67</v>
      </c>
      <c r="Q781" s="9" t="s">
        <v>8318</v>
      </c>
      <c r="R781" t="s">
        <v>8320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32" x14ac:dyDescent="0.2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8">
        <f t="shared" si="65"/>
        <v>104</v>
      </c>
      <c r="P782">
        <f t="shared" si="66"/>
        <v>38.520000000000003</v>
      </c>
      <c r="Q782" s="9" t="s">
        <v>8321</v>
      </c>
      <c r="R782" t="s">
        <v>8322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8" x14ac:dyDescent="0.2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8">
        <f t="shared" si="65"/>
        <v>133</v>
      </c>
      <c r="P783">
        <f t="shared" si="66"/>
        <v>42.61</v>
      </c>
      <c r="Q783" s="9" t="s">
        <v>8321</v>
      </c>
      <c r="R783" t="s">
        <v>8322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8" x14ac:dyDescent="0.2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8">
        <f t="shared" si="65"/>
        <v>100</v>
      </c>
      <c r="P784">
        <f t="shared" si="66"/>
        <v>50</v>
      </c>
      <c r="Q784" s="9" t="s">
        <v>8321</v>
      </c>
      <c r="R784" t="s">
        <v>8322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48" x14ac:dyDescent="0.2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8">
        <f t="shared" si="65"/>
        <v>148</v>
      </c>
      <c r="P785">
        <f t="shared" si="66"/>
        <v>63.49</v>
      </c>
      <c r="Q785" s="9" t="s">
        <v>8321</v>
      </c>
      <c r="R785" t="s">
        <v>8322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48" x14ac:dyDescent="0.2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8">
        <f t="shared" si="65"/>
        <v>103</v>
      </c>
      <c r="P786">
        <f t="shared" si="66"/>
        <v>102.5</v>
      </c>
      <c r="Q786" s="9" t="s">
        <v>8321</v>
      </c>
      <c r="R786" t="s">
        <v>8322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48" x14ac:dyDescent="0.2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8">
        <f t="shared" si="65"/>
        <v>181</v>
      </c>
      <c r="P787">
        <f t="shared" si="66"/>
        <v>31.14</v>
      </c>
      <c r="Q787" s="9" t="s">
        <v>8321</v>
      </c>
      <c r="R787" t="s">
        <v>8322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8" x14ac:dyDescent="0.2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8">
        <f t="shared" si="65"/>
        <v>143</v>
      </c>
      <c r="P788">
        <f t="shared" si="66"/>
        <v>162.27000000000001</v>
      </c>
      <c r="Q788" s="9" t="s">
        <v>8321</v>
      </c>
      <c r="R788" t="s">
        <v>8322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48" x14ac:dyDescent="0.2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8">
        <f t="shared" si="65"/>
        <v>114</v>
      </c>
      <c r="P789">
        <f t="shared" si="66"/>
        <v>80.59</v>
      </c>
      <c r="Q789" s="9" t="s">
        <v>8321</v>
      </c>
      <c r="R789" t="s">
        <v>8322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48" x14ac:dyDescent="0.2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8">
        <f t="shared" si="65"/>
        <v>204</v>
      </c>
      <c r="P790">
        <f t="shared" si="66"/>
        <v>59.85</v>
      </c>
      <c r="Q790" s="9" t="s">
        <v>8321</v>
      </c>
      <c r="R790" t="s">
        <v>8322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8" x14ac:dyDescent="0.2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8">
        <f t="shared" si="65"/>
        <v>109</v>
      </c>
      <c r="P791">
        <f t="shared" si="66"/>
        <v>132.86000000000001</v>
      </c>
      <c r="Q791" s="9" t="s">
        <v>8321</v>
      </c>
      <c r="R791" t="s">
        <v>8322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48" x14ac:dyDescent="0.2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8">
        <f t="shared" si="65"/>
        <v>144</v>
      </c>
      <c r="P792">
        <f t="shared" si="66"/>
        <v>92.55</v>
      </c>
      <c r="Q792" s="9" t="s">
        <v>8321</v>
      </c>
      <c r="R792" t="s">
        <v>8322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48" x14ac:dyDescent="0.2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8">
        <f t="shared" si="65"/>
        <v>104</v>
      </c>
      <c r="P793">
        <f t="shared" si="66"/>
        <v>60.86</v>
      </c>
      <c r="Q793" s="9" t="s">
        <v>8321</v>
      </c>
      <c r="R793" t="s">
        <v>8322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32" x14ac:dyDescent="0.2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8">
        <f t="shared" si="65"/>
        <v>100</v>
      </c>
      <c r="P794">
        <f t="shared" si="66"/>
        <v>41.85</v>
      </c>
      <c r="Q794" s="9" t="s">
        <v>8321</v>
      </c>
      <c r="R794" t="s">
        <v>8322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48" x14ac:dyDescent="0.2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8">
        <f t="shared" si="65"/>
        <v>103</v>
      </c>
      <c r="P795">
        <f t="shared" si="66"/>
        <v>88.33</v>
      </c>
      <c r="Q795" s="9" t="s">
        <v>8321</v>
      </c>
      <c r="R795" t="s">
        <v>8322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48" x14ac:dyDescent="0.2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8">
        <f t="shared" si="65"/>
        <v>105</v>
      </c>
      <c r="P796">
        <f t="shared" si="66"/>
        <v>158.96</v>
      </c>
      <c r="Q796" s="9" t="s">
        <v>8321</v>
      </c>
      <c r="R796" t="s">
        <v>8322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48" x14ac:dyDescent="0.2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8">
        <f t="shared" si="65"/>
        <v>112</v>
      </c>
      <c r="P797">
        <f t="shared" si="66"/>
        <v>85.05</v>
      </c>
      <c r="Q797" s="9" t="s">
        <v>8321</v>
      </c>
      <c r="R797" t="s">
        <v>8322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64" x14ac:dyDescent="0.2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8">
        <f t="shared" si="65"/>
        <v>101</v>
      </c>
      <c r="P798">
        <f t="shared" si="66"/>
        <v>112.61</v>
      </c>
      <c r="Q798" s="9" t="s">
        <v>8321</v>
      </c>
      <c r="R798" t="s">
        <v>8322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48" x14ac:dyDescent="0.2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8">
        <f t="shared" si="65"/>
        <v>108</v>
      </c>
      <c r="P799">
        <f t="shared" si="66"/>
        <v>45.44</v>
      </c>
      <c r="Q799" s="9" t="s">
        <v>8321</v>
      </c>
      <c r="R799" t="s">
        <v>8322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8" x14ac:dyDescent="0.2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8">
        <f t="shared" si="65"/>
        <v>115</v>
      </c>
      <c r="P800">
        <f t="shared" si="66"/>
        <v>46.22</v>
      </c>
      <c r="Q800" s="9" t="s">
        <v>8321</v>
      </c>
      <c r="R800" t="s">
        <v>8322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48" x14ac:dyDescent="0.2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8">
        <f t="shared" si="65"/>
        <v>100</v>
      </c>
      <c r="P801">
        <f t="shared" si="66"/>
        <v>178.61</v>
      </c>
      <c r="Q801" s="9" t="s">
        <v>8321</v>
      </c>
      <c r="R801" t="s">
        <v>8322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8" x14ac:dyDescent="0.2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8">
        <f t="shared" si="65"/>
        <v>152</v>
      </c>
      <c r="P802">
        <f t="shared" si="66"/>
        <v>40.75</v>
      </c>
      <c r="Q802" s="9" t="s">
        <v>8321</v>
      </c>
      <c r="R802" t="s">
        <v>8322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8" x14ac:dyDescent="0.2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8">
        <f t="shared" si="65"/>
        <v>112</v>
      </c>
      <c r="P803">
        <f t="shared" si="66"/>
        <v>43.73</v>
      </c>
      <c r="Q803" s="9" t="s">
        <v>8321</v>
      </c>
      <c r="R803" t="s">
        <v>8322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48" x14ac:dyDescent="0.2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8">
        <f t="shared" si="65"/>
        <v>101</v>
      </c>
      <c r="P804">
        <f t="shared" si="66"/>
        <v>81.069999999999993</v>
      </c>
      <c r="Q804" s="9" t="s">
        <v>8321</v>
      </c>
      <c r="R804" t="s">
        <v>8322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8" x14ac:dyDescent="0.2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8">
        <f t="shared" si="65"/>
        <v>123</v>
      </c>
      <c r="P805">
        <f t="shared" si="66"/>
        <v>74.61</v>
      </c>
      <c r="Q805" s="9" t="s">
        <v>8321</v>
      </c>
      <c r="R805" t="s">
        <v>8322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8" x14ac:dyDescent="0.2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8">
        <f t="shared" si="65"/>
        <v>100</v>
      </c>
      <c r="P806">
        <f t="shared" si="66"/>
        <v>305.56</v>
      </c>
      <c r="Q806" s="9" t="s">
        <v>8321</v>
      </c>
      <c r="R806" t="s">
        <v>8322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8" x14ac:dyDescent="0.2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8">
        <f t="shared" si="65"/>
        <v>105</v>
      </c>
      <c r="P807">
        <f t="shared" si="66"/>
        <v>58.33</v>
      </c>
      <c r="Q807" s="9" t="s">
        <v>8321</v>
      </c>
      <c r="R807" t="s">
        <v>8322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ht="16" x14ac:dyDescent="0.2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8">
        <f t="shared" si="65"/>
        <v>104</v>
      </c>
      <c r="P808">
        <f t="shared" si="66"/>
        <v>117.68</v>
      </c>
      <c r="Q808" s="9" t="s">
        <v>8321</v>
      </c>
      <c r="R808" t="s">
        <v>8322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32" x14ac:dyDescent="0.2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8">
        <f t="shared" si="65"/>
        <v>105</v>
      </c>
      <c r="P809">
        <f t="shared" si="66"/>
        <v>73.77</v>
      </c>
      <c r="Q809" s="9" t="s">
        <v>8321</v>
      </c>
      <c r="R809" t="s">
        <v>8322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8" x14ac:dyDescent="0.2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8">
        <f t="shared" si="65"/>
        <v>100</v>
      </c>
      <c r="P810">
        <f t="shared" si="66"/>
        <v>104.65</v>
      </c>
      <c r="Q810" s="9" t="s">
        <v>8321</v>
      </c>
      <c r="R810" t="s">
        <v>8322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32" x14ac:dyDescent="0.2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8">
        <f t="shared" si="65"/>
        <v>104</v>
      </c>
      <c r="P811">
        <f t="shared" si="66"/>
        <v>79.83</v>
      </c>
      <c r="Q811" s="9" t="s">
        <v>8321</v>
      </c>
      <c r="R811" t="s">
        <v>8322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8" x14ac:dyDescent="0.2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8">
        <f t="shared" si="65"/>
        <v>105</v>
      </c>
      <c r="P812">
        <f t="shared" si="66"/>
        <v>58.33</v>
      </c>
      <c r="Q812" s="9" t="s">
        <v>8321</v>
      </c>
      <c r="R812" t="s">
        <v>8322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32" x14ac:dyDescent="0.2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8">
        <f t="shared" si="65"/>
        <v>104</v>
      </c>
      <c r="P813">
        <f t="shared" si="66"/>
        <v>86.67</v>
      </c>
      <c r="Q813" s="9" t="s">
        <v>8321</v>
      </c>
      <c r="R813" t="s">
        <v>8322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8" x14ac:dyDescent="0.2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8">
        <f t="shared" si="65"/>
        <v>152</v>
      </c>
      <c r="P814">
        <f t="shared" si="66"/>
        <v>27.61</v>
      </c>
      <c r="Q814" s="9" t="s">
        <v>8321</v>
      </c>
      <c r="R814" t="s">
        <v>8322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32" x14ac:dyDescent="0.2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8">
        <f t="shared" si="65"/>
        <v>160</v>
      </c>
      <c r="P815">
        <f t="shared" si="66"/>
        <v>25</v>
      </c>
      <c r="Q815" s="9" t="s">
        <v>8321</v>
      </c>
      <c r="R815" t="s">
        <v>8322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8" x14ac:dyDescent="0.2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8">
        <f t="shared" si="65"/>
        <v>127</v>
      </c>
      <c r="P816">
        <f t="shared" si="66"/>
        <v>45.46</v>
      </c>
      <c r="Q816" s="9" t="s">
        <v>8321</v>
      </c>
      <c r="R816" t="s">
        <v>8322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32" x14ac:dyDescent="0.2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8">
        <f t="shared" si="65"/>
        <v>107</v>
      </c>
      <c r="P817">
        <f t="shared" si="66"/>
        <v>99.53</v>
      </c>
      <c r="Q817" s="9" t="s">
        <v>8321</v>
      </c>
      <c r="R817" t="s">
        <v>8322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32" x14ac:dyDescent="0.2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8">
        <f t="shared" si="65"/>
        <v>115</v>
      </c>
      <c r="P818">
        <f t="shared" si="66"/>
        <v>39.31</v>
      </c>
      <c r="Q818" s="9" t="s">
        <v>8321</v>
      </c>
      <c r="R818" t="s">
        <v>8322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8" x14ac:dyDescent="0.2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8">
        <f t="shared" si="65"/>
        <v>137</v>
      </c>
      <c r="P819">
        <f t="shared" si="66"/>
        <v>89.42</v>
      </c>
      <c r="Q819" s="9" t="s">
        <v>8321</v>
      </c>
      <c r="R819" t="s">
        <v>8322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8" x14ac:dyDescent="0.2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8">
        <f t="shared" si="65"/>
        <v>156</v>
      </c>
      <c r="P820">
        <f t="shared" si="66"/>
        <v>28.68</v>
      </c>
      <c r="Q820" s="9" t="s">
        <v>8321</v>
      </c>
      <c r="R820" t="s">
        <v>8322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32" x14ac:dyDescent="0.2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8">
        <f t="shared" si="65"/>
        <v>109</v>
      </c>
      <c r="P821">
        <f t="shared" si="66"/>
        <v>31.07</v>
      </c>
      <c r="Q821" s="9" t="s">
        <v>8321</v>
      </c>
      <c r="R821" t="s">
        <v>8322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8" x14ac:dyDescent="0.2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8">
        <f t="shared" si="65"/>
        <v>134</v>
      </c>
      <c r="P822">
        <f t="shared" si="66"/>
        <v>70.55</v>
      </c>
      <c r="Q822" s="9" t="s">
        <v>8321</v>
      </c>
      <c r="R822" t="s">
        <v>8322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8" x14ac:dyDescent="0.2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8">
        <f t="shared" si="65"/>
        <v>100</v>
      </c>
      <c r="P823">
        <f t="shared" si="66"/>
        <v>224.13</v>
      </c>
      <c r="Q823" s="9" t="s">
        <v>8321</v>
      </c>
      <c r="R823" t="s">
        <v>8322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32" x14ac:dyDescent="0.2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8">
        <f t="shared" si="65"/>
        <v>119</v>
      </c>
      <c r="P824">
        <f t="shared" si="66"/>
        <v>51.81</v>
      </c>
      <c r="Q824" s="9" t="s">
        <v>8321</v>
      </c>
      <c r="R824" t="s">
        <v>8322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8" x14ac:dyDescent="0.2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8">
        <f t="shared" si="65"/>
        <v>180</v>
      </c>
      <c r="P825">
        <f t="shared" si="66"/>
        <v>43.52</v>
      </c>
      <c r="Q825" s="9" t="s">
        <v>8321</v>
      </c>
      <c r="R825" t="s">
        <v>8322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48" x14ac:dyDescent="0.2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8">
        <f t="shared" si="65"/>
        <v>134</v>
      </c>
      <c r="P826">
        <f t="shared" si="66"/>
        <v>39.82</v>
      </c>
      <c r="Q826" s="9" t="s">
        <v>8321</v>
      </c>
      <c r="R826" t="s">
        <v>8322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32" x14ac:dyDescent="0.2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8">
        <f t="shared" si="65"/>
        <v>100</v>
      </c>
      <c r="P827">
        <f t="shared" si="66"/>
        <v>126.81</v>
      </c>
      <c r="Q827" s="9" t="s">
        <v>8321</v>
      </c>
      <c r="R827" t="s">
        <v>8322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8" x14ac:dyDescent="0.2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8">
        <f t="shared" si="65"/>
        <v>101</v>
      </c>
      <c r="P828">
        <f t="shared" si="66"/>
        <v>113.88</v>
      </c>
      <c r="Q828" s="9" t="s">
        <v>8321</v>
      </c>
      <c r="R828" t="s">
        <v>8322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48" x14ac:dyDescent="0.2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8">
        <f t="shared" si="65"/>
        <v>103</v>
      </c>
      <c r="P829">
        <f t="shared" si="66"/>
        <v>28.18</v>
      </c>
      <c r="Q829" s="9" t="s">
        <v>8321</v>
      </c>
      <c r="R829" t="s">
        <v>8322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48" x14ac:dyDescent="0.2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8">
        <f t="shared" si="65"/>
        <v>107</v>
      </c>
      <c r="P830">
        <f t="shared" si="66"/>
        <v>36.61</v>
      </c>
      <c r="Q830" s="9" t="s">
        <v>8321</v>
      </c>
      <c r="R830" t="s">
        <v>8322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48" x14ac:dyDescent="0.2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8">
        <f t="shared" si="65"/>
        <v>104</v>
      </c>
      <c r="P831">
        <f t="shared" si="66"/>
        <v>32.5</v>
      </c>
      <c r="Q831" s="9" t="s">
        <v>8321</v>
      </c>
      <c r="R831" t="s">
        <v>8322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8" x14ac:dyDescent="0.2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8">
        <f t="shared" si="65"/>
        <v>108</v>
      </c>
      <c r="P832">
        <f t="shared" si="66"/>
        <v>60.66</v>
      </c>
      <c r="Q832" s="9" t="s">
        <v>8321</v>
      </c>
      <c r="R832" t="s">
        <v>8322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32" x14ac:dyDescent="0.2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8">
        <f t="shared" si="65"/>
        <v>233</v>
      </c>
      <c r="P833">
        <f t="shared" si="66"/>
        <v>175</v>
      </c>
      <c r="Q833" s="9" t="s">
        <v>8321</v>
      </c>
      <c r="R833" t="s">
        <v>8322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8" x14ac:dyDescent="0.2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8">
        <f t="shared" si="65"/>
        <v>101</v>
      </c>
      <c r="P834">
        <f t="shared" si="66"/>
        <v>97.99</v>
      </c>
      <c r="Q834" s="9" t="s">
        <v>8321</v>
      </c>
      <c r="R834" t="s">
        <v>8322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ht="16" x14ac:dyDescent="0.2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8">
        <f t="shared" si="65"/>
        <v>102</v>
      </c>
      <c r="P835">
        <f t="shared" si="66"/>
        <v>148.78</v>
      </c>
      <c r="Q835" s="9" t="s">
        <v>8321</v>
      </c>
      <c r="R835" t="s">
        <v>8322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8">
        <f t="shared" si="65"/>
        <v>131</v>
      </c>
      <c r="P836">
        <f t="shared" si="66"/>
        <v>96.08</v>
      </c>
      <c r="Q836" s="9" t="s">
        <v>8321</v>
      </c>
      <c r="R836" t="s">
        <v>8322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8">
        <f t="shared" si="65"/>
        <v>117</v>
      </c>
      <c r="P837">
        <f t="shared" si="66"/>
        <v>58.63</v>
      </c>
      <c r="Q837" s="9" t="s">
        <v>8321</v>
      </c>
      <c r="R837" t="s">
        <v>8322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8">
        <f t="shared" si="65"/>
        <v>101</v>
      </c>
      <c r="P838">
        <f t="shared" si="66"/>
        <v>109.71</v>
      </c>
      <c r="Q838" s="9" t="s">
        <v>8321</v>
      </c>
      <c r="R838" t="s">
        <v>8322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8">
        <f t="shared" si="65"/>
        <v>122</v>
      </c>
      <c r="P839">
        <f t="shared" si="66"/>
        <v>49.11</v>
      </c>
      <c r="Q839" s="9" t="s">
        <v>8321</v>
      </c>
      <c r="R839" t="s">
        <v>8322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8">
        <f t="shared" si="65"/>
        <v>145</v>
      </c>
      <c r="P840">
        <f t="shared" si="66"/>
        <v>47.67</v>
      </c>
      <c r="Q840" s="9" t="s">
        <v>8321</v>
      </c>
      <c r="R840" t="s">
        <v>8322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8">
        <f t="shared" si="65"/>
        <v>117</v>
      </c>
      <c r="P841">
        <f t="shared" si="66"/>
        <v>60.74</v>
      </c>
      <c r="Q841" s="9" t="s">
        <v>8321</v>
      </c>
      <c r="R841" t="s">
        <v>8322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8">
        <f t="shared" ref="O842:O905" si="70">ROUND(E842/D842*100,0)</f>
        <v>120</v>
      </c>
      <c r="P842">
        <f t="shared" ref="P842:P905" si="71">IFERROR(ROUND(E842/L842,2),0)</f>
        <v>63.38</v>
      </c>
      <c r="Q842" s="9" t="s">
        <v>8321</v>
      </c>
      <c r="R842" t="s">
        <v>8323</v>
      </c>
      <c r="S842" s="15">
        <f t="shared" ref="S842:S905" si="72">(((J842/60)/60/24)+DATE(1970,1,1))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x14ac:dyDescent="0.2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8">
        <f t="shared" si="70"/>
        <v>101</v>
      </c>
      <c r="P843">
        <f t="shared" si="71"/>
        <v>53.89</v>
      </c>
      <c r="Q843" s="9" t="s">
        <v>8321</v>
      </c>
      <c r="R843" t="s">
        <v>8323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8" x14ac:dyDescent="0.2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8">
        <f t="shared" si="70"/>
        <v>104</v>
      </c>
      <c r="P844">
        <f t="shared" si="71"/>
        <v>66.87</v>
      </c>
      <c r="Q844" s="9" t="s">
        <v>8321</v>
      </c>
      <c r="R844" t="s">
        <v>8323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48" x14ac:dyDescent="0.2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8">
        <f t="shared" si="70"/>
        <v>267</v>
      </c>
      <c r="P845">
        <f t="shared" si="71"/>
        <v>63.1</v>
      </c>
      <c r="Q845" s="9" t="s">
        <v>8321</v>
      </c>
      <c r="R845" t="s">
        <v>8323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48" x14ac:dyDescent="0.2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8">
        <f t="shared" si="70"/>
        <v>194</v>
      </c>
      <c r="P846">
        <f t="shared" si="71"/>
        <v>36.630000000000003</v>
      </c>
      <c r="Q846" s="9" t="s">
        <v>8321</v>
      </c>
      <c r="R846" t="s">
        <v>8323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8" x14ac:dyDescent="0.2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8">
        <f t="shared" si="70"/>
        <v>120</v>
      </c>
      <c r="P847">
        <f t="shared" si="71"/>
        <v>34.01</v>
      </c>
      <c r="Q847" s="9" t="s">
        <v>8321</v>
      </c>
      <c r="R847" t="s">
        <v>8323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32" x14ac:dyDescent="0.2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8">
        <f t="shared" si="70"/>
        <v>122</v>
      </c>
      <c r="P848">
        <f t="shared" si="71"/>
        <v>28.55</v>
      </c>
      <c r="Q848" s="9" t="s">
        <v>8321</v>
      </c>
      <c r="R848" t="s">
        <v>8323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16" x14ac:dyDescent="0.2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8">
        <f t="shared" si="70"/>
        <v>100</v>
      </c>
      <c r="P849">
        <f t="shared" si="71"/>
        <v>10</v>
      </c>
      <c r="Q849" s="9" t="s">
        <v>8321</v>
      </c>
      <c r="R849" t="s">
        <v>8323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8" x14ac:dyDescent="0.2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8">
        <f t="shared" si="70"/>
        <v>100</v>
      </c>
      <c r="P850">
        <f t="shared" si="71"/>
        <v>18.75</v>
      </c>
      <c r="Q850" s="9" t="s">
        <v>8321</v>
      </c>
      <c r="R850" t="s">
        <v>8323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64" x14ac:dyDescent="0.2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8">
        <f t="shared" si="70"/>
        <v>120</v>
      </c>
      <c r="P851">
        <f t="shared" si="71"/>
        <v>41.7</v>
      </c>
      <c r="Q851" s="9" t="s">
        <v>8321</v>
      </c>
      <c r="R851" t="s">
        <v>8323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8" x14ac:dyDescent="0.2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8">
        <f t="shared" si="70"/>
        <v>155</v>
      </c>
      <c r="P852">
        <f t="shared" si="71"/>
        <v>46.67</v>
      </c>
      <c r="Q852" s="9" t="s">
        <v>8321</v>
      </c>
      <c r="R852" t="s">
        <v>8323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32" x14ac:dyDescent="0.2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8">
        <f t="shared" si="70"/>
        <v>130</v>
      </c>
      <c r="P853">
        <f t="shared" si="71"/>
        <v>37.270000000000003</v>
      </c>
      <c r="Q853" s="9" t="s">
        <v>8321</v>
      </c>
      <c r="R853" t="s">
        <v>8323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32" x14ac:dyDescent="0.2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8">
        <f t="shared" si="70"/>
        <v>105</v>
      </c>
      <c r="P854">
        <f t="shared" si="71"/>
        <v>59.26</v>
      </c>
      <c r="Q854" s="9" t="s">
        <v>8321</v>
      </c>
      <c r="R854" t="s">
        <v>8323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8" x14ac:dyDescent="0.2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8">
        <f t="shared" si="70"/>
        <v>100</v>
      </c>
      <c r="P855">
        <f t="shared" si="71"/>
        <v>30</v>
      </c>
      <c r="Q855" s="9" t="s">
        <v>8321</v>
      </c>
      <c r="R855" t="s">
        <v>8323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8" x14ac:dyDescent="0.2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8">
        <f t="shared" si="70"/>
        <v>118</v>
      </c>
      <c r="P856">
        <f t="shared" si="71"/>
        <v>65.86</v>
      </c>
      <c r="Q856" s="9" t="s">
        <v>8321</v>
      </c>
      <c r="R856" t="s">
        <v>8323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32" x14ac:dyDescent="0.2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8">
        <f t="shared" si="70"/>
        <v>103</v>
      </c>
      <c r="P857">
        <f t="shared" si="71"/>
        <v>31.91</v>
      </c>
      <c r="Q857" s="9" t="s">
        <v>8321</v>
      </c>
      <c r="R857" t="s">
        <v>8323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48" x14ac:dyDescent="0.2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8">
        <f t="shared" si="70"/>
        <v>218</v>
      </c>
      <c r="P858">
        <f t="shared" si="71"/>
        <v>19.46</v>
      </c>
      <c r="Q858" s="9" t="s">
        <v>8321</v>
      </c>
      <c r="R858" t="s">
        <v>8323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32" x14ac:dyDescent="0.2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8">
        <f t="shared" si="70"/>
        <v>100</v>
      </c>
      <c r="P859">
        <f t="shared" si="71"/>
        <v>50</v>
      </c>
      <c r="Q859" s="9" t="s">
        <v>8321</v>
      </c>
      <c r="R859" t="s">
        <v>8323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48" x14ac:dyDescent="0.2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8">
        <f t="shared" si="70"/>
        <v>144</v>
      </c>
      <c r="P860">
        <f t="shared" si="71"/>
        <v>22.74</v>
      </c>
      <c r="Q860" s="9" t="s">
        <v>8321</v>
      </c>
      <c r="R860" t="s">
        <v>8323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32" x14ac:dyDescent="0.2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8">
        <f t="shared" si="70"/>
        <v>105</v>
      </c>
      <c r="P861">
        <f t="shared" si="71"/>
        <v>42.72</v>
      </c>
      <c r="Q861" s="9" t="s">
        <v>8321</v>
      </c>
      <c r="R861" t="s">
        <v>8323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48" x14ac:dyDescent="0.2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8">
        <f t="shared" si="70"/>
        <v>18</v>
      </c>
      <c r="P862">
        <f t="shared" si="71"/>
        <v>52.92</v>
      </c>
      <c r="Q862" s="9" t="s">
        <v>8321</v>
      </c>
      <c r="R862" t="s">
        <v>8324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8" x14ac:dyDescent="0.2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8">
        <f t="shared" si="70"/>
        <v>2</v>
      </c>
      <c r="P863">
        <f t="shared" si="71"/>
        <v>50.5</v>
      </c>
      <c r="Q863" s="9" t="s">
        <v>8321</v>
      </c>
      <c r="R863" t="s">
        <v>8324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8" x14ac:dyDescent="0.2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8">
        <f t="shared" si="70"/>
        <v>0</v>
      </c>
      <c r="P864">
        <f t="shared" si="71"/>
        <v>42.5</v>
      </c>
      <c r="Q864" s="9" t="s">
        <v>8321</v>
      </c>
      <c r="R864" t="s">
        <v>8324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8" x14ac:dyDescent="0.2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8">
        <f t="shared" si="70"/>
        <v>5</v>
      </c>
      <c r="P865">
        <f t="shared" si="71"/>
        <v>18</v>
      </c>
      <c r="Q865" s="9" t="s">
        <v>8321</v>
      </c>
      <c r="R865" t="s">
        <v>8324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8" x14ac:dyDescent="0.2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8">
        <f t="shared" si="70"/>
        <v>42</v>
      </c>
      <c r="P866">
        <f t="shared" si="71"/>
        <v>34.18</v>
      </c>
      <c r="Q866" s="9" t="s">
        <v>8321</v>
      </c>
      <c r="R866" t="s">
        <v>8324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48" x14ac:dyDescent="0.2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8">
        <f t="shared" si="70"/>
        <v>2</v>
      </c>
      <c r="P867">
        <f t="shared" si="71"/>
        <v>22.5</v>
      </c>
      <c r="Q867" s="9" t="s">
        <v>8321</v>
      </c>
      <c r="R867" t="s">
        <v>8324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8" x14ac:dyDescent="0.2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8">
        <f t="shared" si="70"/>
        <v>18</v>
      </c>
      <c r="P868">
        <f t="shared" si="71"/>
        <v>58.18</v>
      </c>
      <c r="Q868" s="9" t="s">
        <v>8321</v>
      </c>
      <c r="R868" t="s">
        <v>8324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48" x14ac:dyDescent="0.2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8">
        <f t="shared" si="70"/>
        <v>24</v>
      </c>
      <c r="P869">
        <f t="shared" si="71"/>
        <v>109.18</v>
      </c>
      <c r="Q869" s="9" t="s">
        <v>8321</v>
      </c>
      <c r="R869" t="s">
        <v>8324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64" x14ac:dyDescent="0.2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8">
        <f t="shared" si="70"/>
        <v>0</v>
      </c>
      <c r="P870">
        <f t="shared" si="71"/>
        <v>50</v>
      </c>
      <c r="Q870" s="9" t="s">
        <v>8321</v>
      </c>
      <c r="R870" t="s">
        <v>8324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48" x14ac:dyDescent="0.2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8">
        <f t="shared" si="70"/>
        <v>12</v>
      </c>
      <c r="P871">
        <f t="shared" si="71"/>
        <v>346.67</v>
      </c>
      <c r="Q871" s="9" t="s">
        <v>8321</v>
      </c>
      <c r="R871" t="s">
        <v>8324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48" x14ac:dyDescent="0.2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8">
        <f t="shared" si="70"/>
        <v>0</v>
      </c>
      <c r="P872">
        <f t="shared" si="71"/>
        <v>12.4</v>
      </c>
      <c r="Q872" s="9" t="s">
        <v>8321</v>
      </c>
      <c r="R872" t="s">
        <v>8324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8" x14ac:dyDescent="0.2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8">
        <f t="shared" si="70"/>
        <v>5</v>
      </c>
      <c r="P873">
        <f t="shared" si="71"/>
        <v>27.08</v>
      </c>
      <c r="Q873" s="9" t="s">
        <v>8321</v>
      </c>
      <c r="R873" t="s">
        <v>8324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8" x14ac:dyDescent="0.2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8">
        <f t="shared" si="70"/>
        <v>1</v>
      </c>
      <c r="P874">
        <f t="shared" si="71"/>
        <v>32.5</v>
      </c>
      <c r="Q874" s="9" t="s">
        <v>8321</v>
      </c>
      <c r="R874" t="s">
        <v>8324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32" x14ac:dyDescent="0.2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8">
        <f t="shared" si="70"/>
        <v>1</v>
      </c>
      <c r="P875">
        <f t="shared" si="71"/>
        <v>9</v>
      </c>
      <c r="Q875" s="9" t="s">
        <v>8321</v>
      </c>
      <c r="R875" t="s">
        <v>8324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48" x14ac:dyDescent="0.2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8">
        <f t="shared" si="70"/>
        <v>24</v>
      </c>
      <c r="P876">
        <f t="shared" si="71"/>
        <v>34.76</v>
      </c>
      <c r="Q876" s="9" t="s">
        <v>8321</v>
      </c>
      <c r="R876" t="s">
        <v>8324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64" x14ac:dyDescent="0.2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8">
        <f t="shared" si="70"/>
        <v>0</v>
      </c>
      <c r="P877">
        <f t="shared" si="71"/>
        <v>0</v>
      </c>
      <c r="Q877" s="9" t="s">
        <v>8321</v>
      </c>
      <c r="R877" t="s">
        <v>8324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16" x14ac:dyDescent="0.2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8">
        <f t="shared" si="70"/>
        <v>41</v>
      </c>
      <c r="P878">
        <f t="shared" si="71"/>
        <v>28.58</v>
      </c>
      <c r="Q878" s="9" t="s">
        <v>8321</v>
      </c>
      <c r="R878" t="s">
        <v>8324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48" x14ac:dyDescent="0.2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8">
        <f t="shared" si="70"/>
        <v>68</v>
      </c>
      <c r="P879">
        <f t="shared" si="71"/>
        <v>46.59</v>
      </c>
      <c r="Q879" s="9" t="s">
        <v>8321</v>
      </c>
      <c r="R879" t="s">
        <v>8324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48" x14ac:dyDescent="0.2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8">
        <f t="shared" si="70"/>
        <v>1</v>
      </c>
      <c r="P880">
        <f t="shared" si="71"/>
        <v>32.5</v>
      </c>
      <c r="Q880" s="9" t="s">
        <v>8321</v>
      </c>
      <c r="R880" t="s">
        <v>8324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48" x14ac:dyDescent="0.2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8">
        <f t="shared" si="70"/>
        <v>31</v>
      </c>
      <c r="P881">
        <f t="shared" si="71"/>
        <v>21.47</v>
      </c>
      <c r="Q881" s="9" t="s">
        <v>8321</v>
      </c>
      <c r="R881" t="s">
        <v>8324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48" x14ac:dyDescent="0.2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8">
        <f t="shared" si="70"/>
        <v>3</v>
      </c>
      <c r="P882">
        <f t="shared" si="71"/>
        <v>14.13</v>
      </c>
      <c r="Q882" s="9" t="s">
        <v>8321</v>
      </c>
      <c r="R882" t="s">
        <v>8325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8" x14ac:dyDescent="0.2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8">
        <f t="shared" si="70"/>
        <v>1</v>
      </c>
      <c r="P883">
        <f t="shared" si="71"/>
        <v>30</v>
      </c>
      <c r="Q883" s="9" t="s">
        <v>8321</v>
      </c>
      <c r="R883" t="s">
        <v>8325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48" x14ac:dyDescent="0.2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8">
        <f t="shared" si="70"/>
        <v>20</v>
      </c>
      <c r="P884">
        <f t="shared" si="71"/>
        <v>21.57</v>
      </c>
      <c r="Q884" s="9" t="s">
        <v>8321</v>
      </c>
      <c r="R884" t="s">
        <v>8325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48" x14ac:dyDescent="0.2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8">
        <f t="shared" si="70"/>
        <v>40</v>
      </c>
      <c r="P885">
        <f t="shared" si="71"/>
        <v>83.38</v>
      </c>
      <c r="Q885" s="9" t="s">
        <v>8321</v>
      </c>
      <c r="R885" t="s">
        <v>8325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8" x14ac:dyDescent="0.2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8">
        <f t="shared" si="70"/>
        <v>1</v>
      </c>
      <c r="P886">
        <f t="shared" si="71"/>
        <v>10</v>
      </c>
      <c r="Q886" s="9" t="s">
        <v>8321</v>
      </c>
      <c r="R886" t="s">
        <v>8325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8" x14ac:dyDescent="0.2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8">
        <f t="shared" si="70"/>
        <v>75</v>
      </c>
      <c r="P887">
        <f t="shared" si="71"/>
        <v>35.71</v>
      </c>
      <c r="Q887" s="9" t="s">
        <v>8321</v>
      </c>
      <c r="R887" t="s">
        <v>8325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48" x14ac:dyDescent="0.2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8">
        <f t="shared" si="70"/>
        <v>41</v>
      </c>
      <c r="P888">
        <f t="shared" si="71"/>
        <v>29.29</v>
      </c>
      <c r="Q888" s="9" t="s">
        <v>8321</v>
      </c>
      <c r="R888" t="s">
        <v>8325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48" x14ac:dyDescent="0.2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8">
        <f t="shared" si="70"/>
        <v>0</v>
      </c>
      <c r="P889">
        <f t="shared" si="71"/>
        <v>0</v>
      </c>
      <c r="Q889" s="9" t="s">
        <v>8321</v>
      </c>
      <c r="R889" t="s">
        <v>8325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48" x14ac:dyDescent="0.2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8">
        <f t="shared" si="70"/>
        <v>7</v>
      </c>
      <c r="P890">
        <f t="shared" si="71"/>
        <v>18</v>
      </c>
      <c r="Q890" s="9" t="s">
        <v>8321</v>
      </c>
      <c r="R890" t="s">
        <v>8325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8" x14ac:dyDescent="0.2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8">
        <f t="shared" si="70"/>
        <v>9</v>
      </c>
      <c r="P891">
        <f t="shared" si="71"/>
        <v>73.760000000000005</v>
      </c>
      <c r="Q891" s="9" t="s">
        <v>8321</v>
      </c>
      <c r="R891" t="s">
        <v>8325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48" x14ac:dyDescent="0.2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8">
        <f t="shared" si="70"/>
        <v>4</v>
      </c>
      <c r="P892">
        <f t="shared" si="71"/>
        <v>31.25</v>
      </c>
      <c r="Q892" s="9" t="s">
        <v>8321</v>
      </c>
      <c r="R892" t="s">
        <v>8325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8" x14ac:dyDescent="0.2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8">
        <f t="shared" si="70"/>
        <v>3</v>
      </c>
      <c r="P893">
        <f t="shared" si="71"/>
        <v>28.89</v>
      </c>
      <c r="Q893" s="9" t="s">
        <v>8321</v>
      </c>
      <c r="R893" t="s">
        <v>8325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8" x14ac:dyDescent="0.2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8">
        <f t="shared" si="70"/>
        <v>41</v>
      </c>
      <c r="P894">
        <f t="shared" si="71"/>
        <v>143.82</v>
      </c>
      <c r="Q894" s="9" t="s">
        <v>8321</v>
      </c>
      <c r="R894" t="s">
        <v>8325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8" x14ac:dyDescent="0.2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8">
        <f t="shared" si="70"/>
        <v>10</v>
      </c>
      <c r="P895">
        <f t="shared" si="71"/>
        <v>40</v>
      </c>
      <c r="Q895" s="9" t="s">
        <v>8321</v>
      </c>
      <c r="R895" t="s">
        <v>8325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8" x14ac:dyDescent="0.2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8">
        <f t="shared" si="70"/>
        <v>39</v>
      </c>
      <c r="P896">
        <f t="shared" si="71"/>
        <v>147.81</v>
      </c>
      <c r="Q896" s="9" t="s">
        <v>8321</v>
      </c>
      <c r="R896" t="s">
        <v>8325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48" x14ac:dyDescent="0.2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8">
        <f t="shared" si="70"/>
        <v>2</v>
      </c>
      <c r="P897">
        <f t="shared" si="71"/>
        <v>27.86</v>
      </c>
      <c r="Q897" s="9" t="s">
        <v>8321</v>
      </c>
      <c r="R897" t="s">
        <v>8325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48" x14ac:dyDescent="0.2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8">
        <f t="shared" si="70"/>
        <v>40</v>
      </c>
      <c r="P898">
        <f t="shared" si="71"/>
        <v>44.44</v>
      </c>
      <c r="Q898" s="9" t="s">
        <v>8321</v>
      </c>
      <c r="R898" t="s">
        <v>8325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8" x14ac:dyDescent="0.2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8">
        <f t="shared" si="70"/>
        <v>0</v>
      </c>
      <c r="P899">
        <f t="shared" si="71"/>
        <v>0</v>
      </c>
      <c r="Q899" s="9" t="s">
        <v>8321</v>
      </c>
      <c r="R899" t="s">
        <v>8325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8">
        <f t="shared" si="70"/>
        <v>3</v>
      </c>
      <c r="P900">
        <f t="shared" si="71"/>
        <v>35</v>
      </c>
      <c r="Q900" s="9" t="s">
        <v>8321</v>
      </c>
      <c r="R900" t="s">
        <v>8325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8">
        <f t="shared" si="70"/>
        <v>37</v>
      </c>
      <c r="P901">
        <f t="shared" si="71"/>
        <v>35</v>
      </c>
      <c r="Q901" s="9" t="s">
        <v>8321</v>
      </c>
      <c r="R901" t="s">
        <v>8325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8">
        <f t="shared" si="70"/>
        <v>0</v>
      </c>
      <c r="P902">
        <f t="shared" si="71"/>
        <v>10.5</v>
      </c>
      <c r="Q902" s="9" t="s">
        <v>8321</v>
      </c>
      <c r="R902" t="s">
        <v>8324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8">
        <f t="shared" si="70"/>
        <v>0</v>
      </c>
      <c r="P903">
        <f t="shared" si="71"/>
        <v>0</v>
      </c>
      <c r="Q903" s="9" t="s">
        <v>8321</v>
      </c>
      <c r="R903" t="s">
        <v>8324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8">
        <f t="shared" si="70"/>
        <v>0</v>
      </c>
      <c r="P904">
        <f t="shared" si="71"/>
        <v>30</v>
      </c>
      <c r="Q904" s="9" t="s">
        <v>8321</v>
      </c>
      <c r="R904" t="s">
        <v>8324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8">
        <f t="shared" si="70"/>
        <v>3</v>
      </c>
      <c r="P905">
        <f t="shared" si="71"/>
        <v>40</v>
      </c>
      <c r="Q905" s="9" t="s">
        <v>8321</v>
      </c>
      <c r="R905" t="s">
        <v>8324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8">
        <f t="shared" ref="O906:O969" si="75">ROUND(E906/D906*100,0)</f>
        <v>0</v>
      </c>
      <c r="P906">
        <f t="shared" ref="P906:P969" si="76">IFERROR(ROUND(E906/L906,2),0)</f>
        <v>50.33</v>
      </c>
      <c r="Q906" s="9" t="s">
        <v>8321</v>
      </c>
      <c r="R906" t="s">
        <v>8324</v>
      </c>
      <c r="S906" s="15">
        <f t="shared" ref="S906:S969" si="77">(((J906/60)/60/24)+DATE(1970,1,1))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x14ac:dyDescent="0.2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8">
        <f t="shared" si="75"/>
        <v>3</v>
      </c>
      <c r="P907">
        <f t="shared" si="76"/>
        <v>32.67</v>
      </c>
      <c r="Q907" s="9" t="s">
        <v>8321</v>
      </c>
      <c r="R907" t="s">
        <v>8324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32" x14ac:dyDescent="0.2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8">
        <f t="shared" si="75"/>
        <v>0</v>
      </c>
      <c r="P908">
        <f t="shared" si="76"/>
        <v>0</v>
      </c>
      <c r="Q908" s="9" t="s">
        <v>8321</v>
      </c>
      <c r="R908" t="s">
        <v>8324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32" x14ac:dyDescent="0.2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8">
        <f t="shared" si="75"/>
        <v>0</v>
      </c>
      <c r="P909">
        <f t="shared" si="76"/>
        <v>0</v>
      </c>
      <c r="Q909" s="9" t="s">
        <v>8321</v>
      </c>
      <c r="R909" t="s">
        <v>8324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8" x14ac:dyDescent="0.2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8">
        <f t="shared" si="75"/>
        <v>0</v>
      </c>
      <c r="P910">
        <f t="shared" si="76"/>
        <v>0</v>
      </c>
      <c r="Q910" s="9" t="s">
        <v>8321</v>
      </c>
      <c r="R910" t="s">
        <v>8324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48" x14ac:dyDescent="0.2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8">
        <f t="shared" si="75"/>
        <v>3</v>
      </c>
      <c r="P911">
        <f t="shared" si="76"/>
        <v>65</v>
      </c>
      <c r="Q911" s="9" t="s">
        <v>8321</v>
      </c>
      <c r="R911" t="s">
        <v>8324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8" x14ac:dyDescent="0.2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8">
        <f t="shared" si="75"/>
        <v>22</v>
      </c>
      <c r="P912">
        <f t="shared" si="76"/>
        <v>24.6</v>
      </c>
      <c r="Q912" s="9" t="s">
        <v>8321</v>
      </c>
      <c r="R912" t="s">
        <v>8324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48" x14ac:dyDescent="0.2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8">
        <f t="shared" si="75"/>
        <v>0</v>
      </c>
      <c r="P913">
        <f t="shared" si="76"/>
        <v>0</v>
      </c>
      <c r="Q913" s="9" t="s">
        <v>8321</v>
      </c>
      <c r="R913" t="s">
        <v>8324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8" x14ac:dyDescent="0.2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8">
        <f t="shared" si="75"/>
        <v>1</v>
      </c>
      <c r="P914">
        <f t="shared" si="76"/>
        <v>15</v>
      </c>
      <c r="Q914" s="9" t="s">
        <v>8321</v>
      </c>
      <c r="R914" t="s">
        <v>8324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48" x14ac:dyDescent="0.2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8">
        <f t="shared" si="75"/>
        <v>7</v>
      </c>
      <c r="P915">
        <f t="shared" si="76"/>
        <v>82.58</v>
      </c>
      <c r="Q915" s="9" t="s">
        <v>8321</v>
      </c>
      <c r="R915" t="s">
        <v>8324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8" x14ac:dyDescent="0.2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8">
        <f t="shared" si="75"/>
        <v>0</v>
      </c>
      <c r="P916">
        <f t="shared" si="76"/>
        <v>0</v>
      </c>
      <c r="Q916" s="9" t="s">
        <v>8321</v>
      </c>
      <c r="R916" t="s">
        <v>8324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8" x14ac:dyDescent="0.2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8">
        <f t="shared" si="75"/>
        <v>6</v>
      </c>
      <c r="P917">
        <f t="shared" si="76"/>
        <v>41.67</v>
      </c>
      <c r="Q917" s="9" t="s">
        <v>8321</v>
      </c>
      <c r="R917" t="s">
        <v>8324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8" x14ac:dyDescent="0.2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8">
        <f t="shared" si="75"/>
        <v>0</v>
      </c>
      <c r="P918">
        <f t="shared" si="76"/>
        <v>0</v>
      </c>
      <c r="Q918" s="9" t="s">
        <v>8321</v>
      </c>
      <c r="R918" t="s">
        <v>8324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48" x14ac:dyDescent="0.2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8">
        <f t="shared" si="75"/>
        <v>1</v>
      </c>
      <c r="P919">
        <f t="shared" si="76"/>
        <v>30</v>
      </c>
      <c r="Q919" s="9" t="s">
        <v>8321</v>
      </c>
      <c r="R919" t="s">
        <v>8324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48" x14ac:dyDescent="0.2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8">
        <f t="shared" si="75"/>
        <v>5</v>
      </c>
      <c r="P920">
        <f t="shared" si="76"/>
        <v>19.600000000000001</v>
      </c>
      <c r="Q920" s="9" t="s">
        <v>8321</v>
      </c>
      <c r="R920" t="s">
        <v>8324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ht="16" x14ac:dyDescent="0.2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8">
        <f t="shared" si="75"/>
        <v>1</v>
      </c>
      <c r="P921">
        <f t="shared" si="76"/>
        <v>100</v>
      </c>
      <c r="Q921" s="9" t="s">
        <v>8321</v>
      </c>
      <c r="R921" t="s">
        <v>8324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8" x14ac:dyDescent="0.2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8">
        <f t="shared" si="75"/>
        <v>0</v>
      </c>
      <c r="P922">
        <f t="shared" si="76"/>
        <v>0</v>
      </c>
      <c r="Q922" s="9" t="s">
        <v>8321</v>
      </c>
      <c r="R922" t="s">
        <v>8324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48" x14ac:dyDescent="0.2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8">
        <f t="shared" si="75"/>
        <v>31</v>
      </c>
      <c r="P923">
        <f t="shared" si="76"/>
        <v>231.75</v>
      </c>
      <c r="Q923" s="9" t="s">
        <v>8321</v>
      </c>
      <c r="R923" t="s">
        <v>8324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8" x14ac:dyDescent="0.2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8">
        <f t="shared" si="75"/>
        <v>21</v>
      </c>
      <c r="P924">
        <f t="shared" si="76"/>
        <v>189.33</v>
      </c>
      <c r="Q924" s="9" t="s">
        <v>8321</v>
      </c>
      <c r="R924" t="s">
        <v>8324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48" x14ac:dyDescent="0.2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8">
        <f t="shared" si="75"/>
        <v>2</v>
      </c>
      <c r="P925">
        <f t="shared" si="76"/>
        <v>55</v>
      </c>
      <c r="Q925" s="9" t="s">
        <v>8321</v>
      </c>
      <c r="R925" t="s">
        <v>8324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48" x14ac:dyDescent="0.2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8">
        <f t="shared" si="75"/>
        <v>11</v>
      </c>
      <c r="P926">
        <f t="shared" si="76"/>
        <v>21.8</v>
      </c>
      <c r="Q926" s="9" t="s">
        <v>8321</v>
      </c>
      <c r="R926" t="s">
        <v>8324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8" x14ac:dyDescent="0.2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8">
        <f t="shared" si="75"/>
        <v>3</v>
      </c>
      <c r="P927">
        <f t="shared" si="76"/>
        <v>32</v>
      </c>
      <c r="Q927" s="9" t="s">
        <v>8321</v>
      </c>
      <c r="R927" t="s">
        <v>8324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64" x14ac:dyDescent="0.2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8">
        <f t="shared" si="75"/>
        <v>0</v>
      </c>
      <c r="P928">
        <f t="shared" si="76"/>
        <v>0</v>
      </c>
      <c r="Q928" s="9" t="s">
        <v>8321</v>
      </c>
      <c r="R928" t="s">
        <v>8324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32" x14ac:dyDescent="0.2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8">
        <f t="shared" si="75"/>
        <v>0</v>
      </c>
      <c r="P929">
        <f t="shared" si="76"/>
        <v>0</v>
      </c>
      <c r="Q929" s="9" t="s">
        <v>8321</v>
      </c>
      <c r="R929" t="s">
        <v>8324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8" x14ac:dyDescent="0.2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8">
        <f t="shared" si="75"/>
        <v>11</v>
      </c>
      <c r="P930">
        <f t="shared" si="76"/>
        <v>56.25</v>
      </c>
      <c r="Q930" s="9" t="s">
        <v>8321</v>
      </c>
      <c r="R930" t="s">
        <v>8324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8" x14ac:dyDescent="0.2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8">
        <f t="shared" si="75"/>
        <v>0</v>
      </c>
      <c r="P931">
        <f t="shared" si="76"/>
        <v>0</v>
      </c>
      <c r="Q931" s="9" t="s">
        <v>8321</v>
      </c>
      <c r="R931" t="s">
        <v>8324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48" x14ac:dyDescent="0.2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8">
        <f t="shared" si="75"/>
        <v>38</v>
      </c>
      <c r="P932">
        <f t="shared" si="76"/>
        <v>69</v>
      </c>
      <c r="Q932" s="9" t="s">
        <v>8321</v>
      </c>
      <c r="R932" t="s">
        <v>8324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8" x14ac:dyDescent="0.2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8">
        <f t="shared" si="75"/>
        <v>7</v>
      </c>
      <c r="P933">
        <f t="shared" si="76"/>
        <v>18.71</v>
      </c>
      <c r="Q933" s="9" t="s">
        <v>8321</v>
      </c>
      <c r="R933" t="s">
        <v>8324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32" x14ac:dyDescent="0.2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8">
        <f t="shared" si="75"/>
        <v>15</v>
      </c>
      <c r="P934">
        <f t="shared" si="76"/>
        <v>46.03</v>
      </c>
      <c r="Q934" s="9" t="s">
        <v>8321</v>
      </c>
      <c r="R934" t="s">
        <v>8324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48" x14ac:dyDescent="0.2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8">
        <f t="shared" si="75"/>
        <v>6</v>
      </c>
      <c r="P935">
        <f t="shared" si="76"/>
        <v>60</v>
      </c>
      <c r="Q935" s="9" t="s">
        <v>8321</v>
      </c>
      <c r="R935" t="s">
        <v>8324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48" x14ac:dyDescent="0.2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8">
        <f t="shared" si="75"/>
        <v>30</v>
      </c>
      <c r="P936">
        <f t="shared" si="76"/>
        <v>50.67</v>
      </c>
      <c r="Q936" s="9" t="s">
        <v>8321</v>
      </c>
      <c r="R936" t="s">
        <v>8324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8" x14ac:dyDescent="0.2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8">
        <f t="shared" si="75"/>
        <v>1</v>
      </c>
      <c r="P937">
        <f t="shared" si="76"/>
        <v>25</v>
      </c>
      <c r="Q937" s="9" t="s">
        <v>8321</v>
      </c>
      <c r="R937" t="s">
        <v>8324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8" x14ac:dyDescent="0.2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8">
        <f t="shared" si="75"/>
        <v>0</v>
      </c>
      <c r="P938">
        <f t="shared" si="76"/>
        <v>0</v>
      </c>
      <c r="Q938" s="9" t="s">
        <v>8321</v>
      </c>
      <c r="R938" t="s">
        <v>8324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8" x14ac:dyDescent="0.2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8">
        <f t="shared" si="75"/>
        <v>1</v>
      </c>
      <c r="P939">
        <f t="shared" si="76"/>
        <v>20</v>
      </c>
      <c r="Q939" s="9" t="s">
        <v>8321</v>
      </c>
      <c r="R939" t="s">
        <v>8324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8" x14ac:dyDescent="0.2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8">
        <f t="shared" si="75"/>
        <v>0</v>
      </c>
      <c r="P940">
        <f t="shared" si="76"/>
        <v>25</v>
      </c>
      <c r="Q940" s="9" t="s">
        <v>8321</v>
      </c>
      <c r="R940" t="s">
        <v>8324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48" x14ac:dyDescent="0.2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8">
        <f t="shared" si="75"/>
        <v>1</v>
      </c>
      <c r="P941">
        <f t="shared" si="76"/>
        <v>20</v>
      </c>
      <c r="Q941" s="9" t="s">
        <v>8321</v>
      </c>
      <c r="R941" t="s">
        <v>8324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8" x14ac:dyDescent="0.2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8">
        <f t="shared" si="75"/>
        <v>17</v>
      </c>
      <c r="P942">
        <f t="shared" si="76"/>
        <v>110.29</v>
      </c>
      <c r="Q942" s="9" t="s">
        <v>8315</v>
      </c>
      <c r="R942" t="s">
        <v>8317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48" x14ac:dyDescent="0.2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8">
        <f t="shared" si="75"/>
        <v>2</v>
      </c>
      <c r="P943">
        <f t="shared" si="76"/>
        <v>37.450000000000003</v>
      </c>
      <c r="Q943" s="9" t="s">
        <v>8315</v>
      </c>
      <c r="R943" t="s">
        <v>8317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48" x14ac:dyDescent="0.2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8">
        <f t="shared" si="75"/>
        <v>9</v>
      </c>
      <c r="P944">
        <f t="shared" si="76"/>
        <v>41.75</v>
      </c>
      <c r="Q944" s="9" t="s">
        <v>8315</v>
      </c>
      <c r="R944" t="s">
        <v>8317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32" x14ac:dyDescent="0.2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8">
        <f t="shared" si="75"/>
        <v>10</v>
      </c>
      <c r="P945">
        <f t="shared" si="76"/>
        <v>24.08</v>
      </c>
      <c r="Q945" s="9" t="s">
        <v>8315</v>
      </c>
      <c r="R945" t="s">
        <v>8317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8" x14ac:dyDescent="0.2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8">
        <f t="shared" si="75"/>
        <v>13</v>
      </c>
      <c r="P946">
        <f t="shared" si="76"/>
        <v>69.41</v>
      </c>
      <c r="Q946" s="9" t="s">
        <v>8315</v>
      </c>
      <c r="R946" t="s">
        <v>8317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8" x14ac:dyDescent="0.2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8">
        <f t="shared" si="75"/>
        <v>2</v>
      </c>
      <c r="P947">
        <f t="shared" si="76"/>
        <v>155.25</v>
      </c>
      <c r="Q947" s="9" t="s">
        <v>8315</v>
      </c>
      <c r="R947" t="s">
        <v>8317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32" x14ac:dyDescent="0.2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8">
        <f t="shared" si="75"/>
        <v>2</v>
      </c>
      <c r="P948">
        <f t="shared" si="76"/>
        <v>57.2</v>
      </c>
      <c r="Q948" s="9" t="s">
        <v>8315</v>
      </c>
      <c r="R948" t="s">
        <v>8317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48" x14ac:dyDescent="0.2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8">
        <f t="shared" si="75"/>
        <v>0</v>
      </c>
      <c r="P949">
        <f t="shared" si="76"/>
        <v>0</v>
      </c>
      <c r="Q949" s="9" t="s">
        <v>8315</v>
      </c>
      <c r="R949" t="s">
        <v>8317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48" x14ac:dyDescent="0.2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8">
        <f t="shared" si="75"/>
        <v>12</v>
      </c>
      <c r="P950">
        <f t="shared" si="76"/>
        <v>60</v>
      </c>
      <c r="Q950" s="9" t="s">
        <v>8315</v>
      </c>
      <c r="R950" t="s">
        <v>8317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8" x14ac:dyDescent="0.2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8">
        <f t="shared" si="75"/>
        <v>1</v>
      </c>
      <c r="P951">
        <f t="shared" si="76"/>
        <v>39</v>
      </c>
      <c r="Q951" s="9" t="s">
        <v>8315</v>
      </c>
      <c r="R951" t="s">
        <v>8317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8" x14ac:dyDescent="0.2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8">
        <f t="shared" si="75"/>
        <v>28</v>
      </c>
      <c r="P952">
        <f t="shared" si="76"/>
        <v>58.42</v>
      </c>
      <c r="Q952" s="9" t="s">
        <v>8315</v>
      </c>
      <c r="R952" t="s">
        <v>8317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ht="16" x14ac:dyDescent="0.2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8">
        <f t="shared" si="75"/>
        <v>38</v>
      </c>
      <c r="P953">
        <f t="shared" si="76"/>
        <v>158.63999999999999</v>
      </c>
      <c r="Q953" s="9" t="s">
        <v>8315</v>
      </c>
      <c r="R953" t="s">
        <v>8317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32" x14ac:dyDescent="0.2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8">
        <f t="shared" si="75"/>
        <v>40</v>
      </c>
      <c r="P954">
        <f t="shared" si="76"/>
        <v>99.86</v>
      </c>
      <c r="Q954" s="9" t="s">
        <v>8315</v>
      </c>
      <c r="R954" t="s">
        <v>8317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8" x14ac:dyDescent="0.2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8">
        <f t="shared" si="75"/>
        <v>1</v>
      </c>
      <c r="P955">
        <f t="shared" si="76"/>
        <v>25.2</v>
      </c>
      <c r="Q955" s="9" t="s">
        <v>8315</v>
      </c>
      <c r="R955" t="s">
        <v>8317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8" x14ac:dyDescent="0.2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8">
        <f t="shared" si="75"/>
        <v>43</v>
      </c>
      <c r="P956">
        <f t="shared" si="76"/>
        <v>89.19</v>
      </c>
      <c r="Q956" s="9" t="s">
        <v>8315</v>
      </c>
      <c r="R956" t="s">
        <v>8317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8" x14ac:dyDescent="0.2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8">
        <f t="shared" si="75"/>
        <v>6</v>
      </c>
      <c r="P957">
        <f t="shared" si="76"/>
        <v>182.62</v>
      </c>
      <c r="Q957" s="9" t="s">
        <v>8315</v>
      </c>
      <c r="R957" t="s">
        <v>8317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4" x14ac:dyDescent="0.2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8">
        <f t="shared" si="75"/>
        <v>2</v>
      </c>
      <c r="P958">
        <f t="shared" si="76"/>
        <v>50.65</v>
      </c>
      <c r="Q958" s="9" t="s">
        <v>8315</v>
      </c>
      <c r="R958" t="s">
        <v>8317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2" x14ac:dyDescent="0.2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8">
        <f t="shared" si="75"/>
        <v>2</v>
      </c>
      <c r="P959">
        <f t="shared" si="76"/>
        <v>33.29</v>
      </c>
      <c r="Q959" s="9" t="s">
        <v>8315</v>
      </c>
      <c r="R959" t="s">
        <v>8317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48" x14ac:dyDescent="0.2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8">
        <f t="shared" si="75"/>
        <v>11</v>
      </c>
      <c r="P960">
        <f t="shared" si="76"/>
        <v>51.82</v>
      </c>
      <c r="Q960" s="9" t="s">
        <v>8315</v>
      </c>
      <c r="R960" t="s">
        <v>8317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8" x14ac:dyDescent="0.2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8">
        <f t="shared" si="75"/>
        <v>39</v>
      </c>
      <c r="P961">
        <f t="shared" si="76"/>
        <v>113.63</v>
      </c>
      <c r="Q961" s="9" t="s">
        <v>8315</v>
      </c>
      <c r="R961" t="s">
        <v>8317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8" x14ac:dyDescent="0.2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8">
        <f t="shared" si="75"/>
        <v>46</v>
      </c>
      <c r="P962">
        <f t="shared" si="76"/>
        <v>136.46</v>
      </c>
      <c r="Q962" s="9" t="s">
        <v>8315</v>
      </c>
      <c r="R962" t="s">
        <v>8317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8" x14ac:dyDescent="0.2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8">
        <f t="shared" si="75"/>
        <v>42</v>
      </c>
      <c r="P963">
        <f t="shared" si="76"/>
        <v>364.35</v>
      </c>
      <c r="Q963" s="9" t="s">
        <v>8315</v>
      </c>
      <c r="R963" t="s">
        <v>8317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8">
        <f t="shared" si="75"/>
        <v>28</v>
      </c>
      <c r="P964">
        <f t="shared" si="76"/>
        <v>19.239999999999998</v>
      </c>
      <c r="Q964" s="9" t="s">
        <v>8315</v>
      </c>
      <c r="R964" t="s">
        <v>8317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8">
        <f t="shared" si="75"/>
        <v>1</v>
      </c>
      <c r="P965">
        <f t="shared" si="76"/>
        <v>41.89</v>
      </c>
      <c r="Q965" s="9" t="s">
        <v>8315</v>
      </c>
      <c r="R965" t="s">
        <v>8317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8">
        <f t="shared" si="75"/>
        <v>1</v>
      </c>
      <c r="P966">
        <f t="shared" si="76"/>
        <v>30.31</v>
      </c>
      <c r="Q966" s="9" t="s">
        <v>8315</v>
      </c>
      <c r="R966" t="s">
        <v>8317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8">
        <f t="shared" si="75"/>
        <v>1</v>
      </c>
      <c r="P967">
        <f t="shared" si="76"/>
        <v>49.67</v>
      </c>
      <c r="Q967" s="9" t="s">
        <v>8315</v>
      </c>
      <c r="R967" t="s">
        <v>8317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8">
        <f t="shared" si="75"/>
        <v>15</v>
      </c>
      <c r="P968">
        <f t="shared" si="76"/>
        <v>59.2</v>
      </c>
      <c r="Q968" s="9" t="s">
        <v>8315</v>
      </c>
      <c r="R968" t="s">
        <v>8317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8">
        <f t="shared" si="75"/>
        <v>18</v>
      </c>
      <c r="P969">
        <f t="shared" si="76"/>
        <v>43.98</v>
      </c>
      <c r="Q969" s="9" t="s">
        <v>8315</v>
      </c>
      <c r="R969" t="s">
        <v>8317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8">
        <f t="shared" ref="O970:O1033" si="80">ROUND(E970/D970*100,0)</f>
        <v>1</v>
      </c>
      <c r="P970">
        <f t="shared" ref="P970:P1033" si="81">IFERROR(ROUND(E970/L970,2),0)</f>
        <v>26.5</v>
      </c>
      <c r="Q970" s="9" t="s">
        <v>8315</v>
      </c>
      <c r="R970" t="s">
        <v>8317</v>
      </c>
      <c r="S970" s="15">
        <f t="shared" ref="S970:S1033" si="82">(((J970/60)/60/24)+DATE(1970,1,1))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x14ac:dyDescent="0.2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8">
        <f t="shared" si="80"/>
        <v>47</v>
      </c>
      <c r="P971">
        <f t="shared" si="81"/>
        <v>1272.73</v>
      </c>
      <c r="Q971" s="9" t="s">
        <v>8315</v>
      </c>
      <c r="R971" t="s">
        <v>8317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48" x14ac:dyDescent="0.2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8">
        <f t="shared" si="80"/>
        <v>46</v>
      </c>
      <c r="P972">
        <f t="shared" si="81"/>
        <v>164</v>
      </c>
      <c r="Q972" s="9" t="s">
        <v>8315</v>
      </c>
      <c r="R972" t="s">
        <v>8317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48" x14ac:dyDescent="0.2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8">
        <f t="shared" si="80"/>
        <v>0</v>
      </c>
      <c r="P973">
        <f t="shared" si="81"/>
        <v>45.2</v>
      </c>
      <c r="Q973" s="9" t="s">
        <v>8315</v>
      </c>
      <c r="R973" t="s">
        <v>8317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8" x14ac:dyDescent="0.2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8">
        <f t="shared" si="80"/>
        <v>35</v>
      </c>
      <c r="P974">
        <f t="shared" si="81"/>
        <v>153.88999999999999</v>
      </c>
      <c r="Q974" s="9" t="s">
        <v>8315</v>
      </c>
      <c r="R974" t="s">
        <v>8317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48" x14ac:dyDescent="0.2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8">
        <f t="shared" si="80"/>
        <v>2</v>
      </c>
      <c r="P975">
        <f t="shared" si="81"/>
        <v>51.38</v>
      </c>
      <c r="Q975" s="9" t="s">
        <v>8315</v>
      </c>
      <c r="R975" t="s">
        <v>8317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8" x14ac:dyDescent="0.2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8">
        <f t="shared" si="80"/>
        <v>1</v>
      </c>
      <c r="P976">
        <f t="shared" si="81"/>
        <v>93.33</v>
      </c>
      <c r="Q976" s="9" t="s">
        <v>8315</v>
      </c>
      <c r="R976" t="s">
        <v>8317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48" x14ac:dyDescent="0.2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8">
        <f t="shared" si="80"/>
        <v>3</v>
      </c>
      <c r="P977">
        <f t="shared" si="81"/>
        <v>108.63</v>
      </c>
      <c r="Q977" s="9" t="s">
        <v>8315</v>
      </c>
      <c r="R977" t="s">
        <v>8317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48" x14ac:dyDescent="0.2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8">
        <f t="shared" si="80"/>
        <v>2</v>
      </c>
      <c r="P978">
        <f t="shared" si="81"/>
        <v>160.5</v>
      </c>
      <c r="Q978" s="9" t="s">
        <v>8315</v>
      </c>
      <c r="R978" t="s">
        <v>8317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48" x14ac:dyDescent="0.2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8">
        <f t="shared" si="80"/>
        <v>34</v>
      </c>
      <c r="P979">
        <f t="shared" si="81"/>
        <v>75.75</v>
      </c>
      <c r="Q979" s="9" t="s">
        <v>8315</v>
      </c>
      <c r="R979" t="s">
        <v>8317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8" x14ac:dyDescent="0.2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8">
        <f t="shared" si="80"/>
        <v>56</v>
      </c>
      <c r="P980">
        <f t="shared" si="81"/>
        <v>790.84</v>
      </c>
      <c r="Q980" s="9" t="s">
        <v>8315</v>
      </c>
      <c r="R980" t="s">
        <v>8317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48" x14ac:dyDescent="0.2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8">
        <f t="shared" si="80"/>
        <v>83</v>
      </c>
      <c r="P981">
        <f t="shared" si="81"/>
        <v>301.94</v>
      </c>
      <c r="Q981" s="9" t="s">
        <v>8315</v>
      </c>
      <c r="R981" t="s">
        <v>8317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48" x14ac:dyDescent="0.2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8">
        <f t="shared" si="80"/>
        <v>15</v>
      </c>
      <c r="P982">
        <f t="shared" si="81"/>
        <v>47.94</v>
      </c>
      <c r="Q982" s="9" t="s">
        <v>8315</v>
      </c>
      <c r="R982" t="s">
        <v>8317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48" x14ac:dyDescent="0.2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8">
        <f t="shared" si="80"/>
        <v>0</v>
      </c>
      <c r="P983">
        <f t="shared" si="81"/>
        <v>2.75</v>
      </c>
      <c r="Q983" s="9" t="s">
        <v>8315</v>
      </c>
      <c r="R983" t="s">
        <v>8317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32" x14ac:dyDescent="0.2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8">
        <f t="shared" si="80"/>
        <v>0</v>
      </c>
      <c r="P984">
        <f t="shared" si="81"/>
        <v>1</v>
      </c>
      <c r="Q984" s="9" t="s">
        <v>8315</v>
      </c>
      <c r="R984" t="s">
        <v>8317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48" x14ac:dyDescent="0.2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8">
        <f t="shared" si="80"/>
        <v>30</v>
      </c>
      <c r="P985">
        <f t="shared" si="81"/>
        <v>171.79</v>
      </c>
      <c r="Q985" s="9" t="s">
        <v>8315</v>
      </c>
      <c r="R985" t="s">
        <v>8317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80" x14ac:dyDescent="0.2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8">
        <f t="shared" si="80"/>
        <v>1</v>
      </c>
      <c r="P986">
        <f t="shared" si="81"/>
        <v>35.33</v>
      </c>
      <c r="Q986" s="9" t="s">
        <v>8315</v>
      </c>
      <c r="R986" t="s">
        <v>8317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48" x14ac:dyDescent="0.2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8">
        <f t="shared" si="80"/>
        <v>6</v>
      </c>
      <c r="P987">
        <f t="shared" si="81"/>
        <v>82.09</v>
      </c>
      <c r="Q987" s="9" t="s">
        <v>8315</v>
      </c>
      <c r="R987" t="s">
        <v>8317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48" x14ac:dyDescent="0.2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8">
        <f t="shared" si="80"/>
        <v>13</v>
      </c>
      <c r="P988">
        <f t="shared" si="81"/>
        <v>110.87</v>
      </c>
      <c r="Q988" s="9" t="s">
        <v>8315</v>
      </c>
      <c r="R988" t="s">
        <v>8317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8" x14ac:dyDescent="0.2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8">
        <f t="shared" si="80"/>
        <v>13</v>
      </c>
      <c r="P989">
        <f t="shared" si="81"/>
        <v>161.22</v>
      </c>
      <c r="Q989" s="9" t="s">
        <v>8315</v>
      </c>
      <c r="R989" t="s">
        <v>8317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48" x14ac:dyDescent="0.2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8">
        <f t="shared" si="80"/>
        <v>0</v>
      </c>
      <c r="P990">
        <f t="shared" si="81"/>
        <v>0</v>
      </c>
      <c r="Q990" s="9" t="s">
        <v>8315</v>
      </c>
      <c r="R990" t="s">
        <v>8317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16" x14ac:dyDescent="0.2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8">
        <f t="shared" si="80"/>
        <v>17</v>
      </c>
      <c r="P991">
        <f t="shared" si="81"/>
        <v>52.41</v>
      </c>
      <c r="Q991" s="9" t="s">
        <v>8315</v>
      </c>
      <c r="R991" t="s">
        <v>8317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48" x14ac:dyDescent="0.2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8">
        <f t="shared" si="80"/>
        <v>0</v>
      </c>
      <c r="P992">
        <f t="shared" si="81"/>
        <v>13</v>
      </c>
      <c r="Q992" s="9" t="s">
        <v>8315</v>
      </c>
      <c r="R992" t="s">
        <v>8317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80" x14ac:dyDescent="0.2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8">
        <f t="shared" si="80"/>
        <v>4</v>
      </c>
      <c r="P993">
        <f t="shared" si="81"/>
        <v>30.29</v>
      </c>
      <c r="Q993" s="9" t="s">
        <v>8315</v>
      </c>
      <c r="R993" t="s">
        <v>8317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8" x14ac:dyDescent="0.2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8">
        <f t="shared" si="80"/>
        <v>0</v>
      </c>
      <c r="P994">
        <f t="shared" si="81"/>
        <v>116.75</v>
      </c>
      <c r="Q994" s="9" t="s">
        <v>8315</v>
      </c>
      <c r="R994" t="s">
        <v>8317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8" x14ac:dyDescent="0.2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8">
        <f t="shared" si="80"/>
        <v>25</v>
      </c>
      <c r="P995">
        <f t="shared" si="81"/>
        <v>89.6</v>
      </c>
      <c r="Q995" s="9" t="s">
        <v>8315</v>
      </c>
      <c r="R995" t="s">
        <v>8317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64" x14ac:dyDescent="0.2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8">
        <f t="shared" si="80"/>
        <v>2</v>
      </c>
      <c r="P996">
        <f t="shared" si="81"/>
        <v>424.45</v>
      </c>
      <c r="Q996" s="9" t="s">
        <v>8315</v>
      </c>
      <c r="R996" t="s">
        <v>8317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48" x14ac:dyDescent="0.2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8">
        <f t="shared" si="80"/>
        <v>7</v>
      </c>
      <c r="P997">
        <f t="shared" si="81"/>
        <v>80.67</v>
      </c>
      <c r="Q997" s="9" t="s">
        <v>8315</v>
      </c>
      <c r="R997" t="s">
        <v>8317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32" x14ac:dyDescent="0.2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8">
        <f t="shared" si="80"/>
        <v>2</v>
      </c>
      <c r="P998">
        <f t="shared" si="81"/>
        <v>13</v>
      </c>
      <c r="Q998" s="9" t="s">
        <v>8315</v>
      </c>
      <c r="R998" t="s">
        <v>8317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32" x14ac:dyDescent="0.2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8">
        <f t="shared" si="80"/>
        <v>1</v>
      </c>
      <c r="P999">
        <f t="shared" si="81"/>
        <v>8.1300000000000008</v>
      </c>
      <c r="Q999" s="9" t="s">
        <v>8315</v>
      </c>
      <c r="R999" t="s">
        <v>8317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32" x14ac:dyDescent="0.2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8">
        <f t="shared" si="80"/>
        <v>59</v>
      </c>
      <c r="P1000">
        <f t="shared" si="81"/>
        <v>153.43</v>
      </c>
      <c r="Q1000" s="9" t="s">
        <v>8315</v>
      </c>
      <c r="R1000" t="s">
        <v>8317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8" x14ac:dyDescent="0.2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8">
        <f t="shared" si="80"/>
        <v>8</v>
      </c>
      <c r="P1001">
        <f t="shared" si="81"/>
        <v>292.08</v>
      </c>
      <c r="Q1001" s="9" t="s">
        <v>8315</v>
      </c>
      <c r="R1001" t="s">
        <v>8317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8" x14ac:dyDescent="0.2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8">
        <f t="shared" si="80"/>
        <v>2</v>
      </c>
      <c r="P1002">
        <f t="shared" si="81"/>
        <v>3304</v>
      </c>
      <c r="Q1002" s="9" t="s">
        <v>8315</v>
      </c>
      <c r="R1002" t="s">
        <v>8317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48" x14ac:dyDescent="0.2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8">
        <f t="shared" si="80"/>
        <v>104</v>
      </c>
      <c r="P1003">
        <f t="shared" si="81"/>
        <v>1300</v>
      </c>
      <c r="Q1003" s="9" t="s">
        <v>8315</v>
      </c>
      <c r="R1003" t="s">
        <v>8317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8" x14ac:dyDescent="0.2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8">
        <f t="shared" si="80"/>
        <v>30</v>
      </c>
      <c r="P1004">
        <f t="shared" si="81"/>
        <v>134.55000000000001</v>
      </c>
      <c r="Q1004" s="9" t="s">
        <v>8315</v>
      </c>
      <c r="R1004" t="s">
        <v>8317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8" x14ac:dyDescent="0.2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8">
        <f t="shared" si="80"/>
        <v>16</v>
      </c>
      <c r="P1005">
        <f t="shared" si="81"/>
        <v>214.07</v>
      </c>
      <c r="Q1005" s="9" t="s">
        <v>8315</v>
      </c>
      <c r="R1005" t="s">
        <v>8317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32" x14ac:dyDescent="0.2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8">
        <f t="shared" si="80"/>
        <v>82</v>
      </c>
      <c r="P1006">
        <f t="shared" si="81"/>
        <v>216.34</v>
      </c>
      <c r="Q1006" s="9" t="s">
        <v>8315</v>
      </c>
      <c r="R1006" t="s">
        <v>8317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32" x14ac:dyDescent="0.2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8">
        <f t="shared" si="80"/>
        <v>75</v>
      </c>
      <c r="P1007">
        <f t="shared" si="81"/>
        <v>932.31</v>
      </c>
      <c r="Q1007" s="9" t="s">
        <v>8315</v>
      </c>
      <c r="R1007" t="s">
        <v>8317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8" x14ac:dyDescent="0.2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8">
        <f t="shared" si="80"/>
        <v>6</v>
      </c>
      <c r="P1008">
        <f t="shared" si="81"/>
        <v>29.25</v>
      </c>
      <c r="Q1008" s="9" t="s">
        <v>8315</v>
      </c>
      <c r="R1008" t="s">
        <v>8317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8" x14ac:dyDescent="0.2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8">
        <f t="shared" si="80"/>
        <v>44</v>
      </c>
      <c r="P1009">
        <f t="shared" si="81"/>
        <v>174.95</v>
      </c>
      <c r="Q1009" s="9" t="s">
        <v>8315</v>
      </c>
      <c r="R1009" t="s">
        <v>8317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8" x14ac:dyDescent="0.2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8">
        <f t="shared" si="80"/>
        <v>0</v>
      </c>
      <c r="P1010">
        <f t="shared" si="81"/>
        <v>250</v>
      </c>
      <c r="Q1010" s="9" t="s">
        <v>8315</v>
      </c>
      <c r="R1010" t="s">
        <v>8317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48" x14ac:dyDescent="0.2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8">
        <f t="shared" si="80"/>
        <v>13</v>
      </c>
      <c r="P1011">
        <f t="shared" si="81"/>
        <v>65</v>
      </c>
      <c r="Q1011" s="9" t="s">
        <v>8315</v>
      </c>
      <c r="R1011" t="s">
        <v>8317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8" x14ac:dyDescent="0.2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8">
        <f t="shared" si="80"/>
        <v>0</v>
      </c>
      <c r="P1012">
        <f t="shared" si="81"/>
        <v>55</v>
      </c>
      <c r="Q1012" s="9" t="s">
        <v>8315</v>
      </c>
      <c r="R1012" t="s">
        <v>8317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8" x14ac:dyDescent="0.2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8">
        <f t="shared" si="80"/>
        <v>0</v>
      </c>
      <c r="P1013">
        <f t="shared" si="81"/>
        <v>75</v>
      </c>
      <c r="Q1013" s="9" t="s">
        <v>8315</v>
      </c>
      <c r="R1013" t="s">
        <v>8317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48" x14ac:dyDescent="0.2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8">
        <f t="shared" si="80"/>
        <v>21535</v>
      </c>
      <c r="P1014">
        <f t="shared" si="81"/>
        <v>1389.36</v>
      </c>
      <c r="Q1014" s="9" t="s">
        <v>8315</v>
      </c>
      <c r="R1014" t="s">
        <v>8317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8" x14ac:dyDescent="0.2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8">
        <f t="shared" si="80"/>
        <v>35</v>
      </c>
      <c r="P1015">
        <f t="shared" si="81"/>
        <v>95.91</v>
      </c>
      <c r="Q1015" s="9" t="s">
        <v>8315</v>
      </c>
      <c r="R1015" t="s">
        <v>8317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32" x14ac:dyDescent="0.2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8">
        <f t="shared" si="80"/>
        <v>31</v>
      </c>
      <c r="P1016">
        <f t="shared" si="81"/>
        <v>191.25</v>
      </c>
      <c r="Q1016" s="9" t="s">
        <v>8315</v>
      </c>
      <c r="R1016" t="s">
        <v>8317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32" x14ac:dyDescent="0.2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8">
        <f t="shared" si="80"/>
        <v>3</v>
      </c>
      <c r="P1017">
        <f t="shared" si="81"/>
        <v>40</v>
      </c>
      <c r="Q1017" s="9" t="s">
        <v>8315</v>
      </c>
      <c r="R1017" t="s">
        <v>8317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8" x14ac:dyDescent="0.2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8">
        <f t="shared" si="80"/>
        <v>3</v>
      </c>
      <c r="P1018">
        <f t="shared" si="81"/>
        <v>74.790000000000006</v>
      </c>
      <c r="Q1018" s="9" t="s">
        <v>8315</v>
      </c>
      <c r="R1018" t="s">
        <v>8317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48" x14ac:dyDescent="0.2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8">
        <f t="shared" si="80"/>
        <v>23</v>
      </c>
      <c r="P1019">
        <f t="shared" si="81"/>
        <v>161.12</v>
      </c>
      <c r="Q1019" s="9" t="s">
        <v>8315</v>
      </c>
      <c r="R1019" t="s">
        <v>8317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8" x14ac:dyDescent="0.2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8">
        <f t="shared" si="80"/>
        <v>3</v>
      </c>
      <c r="P1020">
        <f t="shared" si="81"/>
        <v>88.71</v>
      </c>
      <c r="Q1020" s="9" t="s">
        <v>8315</v>
      </c>
      <c r="R1020" t="s">
        <v>8317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32" x14ac:dyDescent="0.2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8">
        <f t="shared" si="80"/>
        <v>47</v>
      </c>
      <c r="P1021">
        <f t="shared" si="81"/>
        <v>53.25</v>
      </c>
      <c r="Q1021" s="9" t="s">
        <v>8315</v>
      </c>
      <c r="R1021" t="s">
        <v>8317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8" x14ac:dyDescent="0.2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8">
        <f t="shared" si="80"/>
        <v>206</v>
      </c>
      <c r="P1022">
        <f t="shared" si="81"/>
        <v>106.2</v>
      </c>
      <c r="Q1022" s="9" t="s">
        <v>8321</v>
      </c>
      <c r="R1022" t="s">
        <v>8326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8" x14ac:dyDescent="0.2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8">
        <f t="shared" si="80"/>
        <v>352</v>
      </c>
      <c r="P1023">
        <f t="shared" si="81"/>
        <v>22.08</v>
      </c>
      <c r="Q1023" s="9" t="s">
        <v>8321</v>
      </c>
      <c r="R1023" t="s">
        <v>8326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2" x14ac:dyDescent="0.2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8">
        <f t="shared" si="80"/>
        <v>115</v>
      </c>
      <c r="P1024">
        <f t="shared" si="81"/>
        <v>31.05</v>
      </c>
      <c r="Q1024" s="9" t="s">
        <v>8321</v>
      </c>
      <c r="R1024" t="s">
        <v>8326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8" x14ac:dyDescent="0.2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8">
        <f t="shared" si="80"/>
        <v>237</v>
      </c>
      <c r="P1025">
        <f t="shared" si="81"/>
        <v>36.21</v>
      </c>
      <c r="Q1025" s="9" t="s">
        <v>8321</v>
      </c>
      <c r="R1025" t="s">
        <v>8326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8" x14ac:dyDescent="0.2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8">
        <f t="shared" si="80"/>
        <v>119</v>
      </c>
      <c r="P1026">
        <f t="shared" si="81"/>
        <v>388.98</v>
      </c>
      <c r="Q1026" s="9" t="s">
        <v>8321</v>
      </c>
      <c r="R1026" t="s">
        <v>8326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32" x14ac:dyDescent="0.2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8">
        <f t="shared" si="80"/>
        <v>110</v>
      </c>
      <c r="P1027">
        <f t="shared" si="81"/>
        <v>71.849999999999994</v>
      </c>
      <c r="Q1027" s="9" t="s">
        <v>8321</v>
      </c>
      <c r="R1027" t="s">
        <v>8326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8">
        <f t="shared" si="80"/>
        <v>100</v>
      </c>
      <c r="P1028">
        <f t="shared" si="81"/>
        <v>57.38</v>
      </c>
      <c r="Q1028" s="9" t="s">
        <v>8321</v>
      </c>
      <c r="R1028" t="s">
        <v>8326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8">
        <f t="shared" si="80"/>
        <v>103</v>
      </c>
      <c r="P1029">
        <f t="shared" si="81"/>
        <v>69.67</v>
      </c>
      <c r="Q1029" s="9" t="s">
        <v>8321</v>
      </c>
      <c r="R1029" t="s">
        <v>8326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8">
        <f t="shared" si="80"/>
        <v>117</v>
      </c>
      <c r="P1030">
        <f t="shared" si="81"/>
        <v>45.99</v>
      </c>
      <c r="Q1030" s="9" t="s">
        <v>8321</v>
      </c>
      <c r="R1030" t="s">
        <v>8326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8">
        <f t="shared" si="80"/>
        <v>112</v>
      </c>
      <c r="P1031">
        <f t="shared" si="81"/>
        <v>79.260000000000005</v>
      </c>
      <c r="Q1031" s="9" t="s">
        <v>8321</v>
      </c>
      <c r="R1031" t="s">
        <v>8326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8">
        <f t="shared" si="80"/>
        <v>342</v>
      </c>
      <c r="P1032">
        <f t="shared" si="81"/>
        <v>43.03</v>
      </c>
      <c r="Q1032" s="9" t="s">
        <v>8321</v>
      </c>
      <c r="R1032" t="s">
        <v>8326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8">
        <f t="shared" si="80"/>
        <v>107</v>
      </c>
      <c r="P1033">
        <f t="shared" si="81"/>
        <v>108.48</v>
      </c>
      <c r="Q1033" s="9" t="s">
        <v>8321</v>
      </c>
      <c r="R1033" t="s">
        <v>8326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8">
        <f t="shared" ref="O1034:O1097" si="85">ROUND(E1034/D1034*100,0)</f>
        <v>108</v>
      </c>
      <c r="P1034">
        <f t="shared" ref="P1034:P1097" si="86">IFERROR(ROUND(E1034/L1034,2),0)</f>
        <v>61.03</v>
      </c>
      <c r="Q1034" s="9" t="s">
        <v>8321</v>
      </c>
      <c r="R1034" t="s">
        <v>8326</v>
      </c>
      <c r="S1034" s="15">
        <f t="shared" ref="S1034:S1097" si="87">(((J1034/60)/60/24)+DATE(1970,1,1))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x14ac:dyDescent="0.2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8">
        <f t="shared" si="85"/>
        <v>103</v>
      </c>
      <c r="P1035">
        <f t="shared" si="86"/>
        <v>50.59</v>
      </c>
      <c r="Q1035" s="9" t="s">
        <v>8321</v>
      </c>
      <c r="R1035" t="s">
        <v>8326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8" x14ac:dyDescent="0.2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8">
        <f t="shared" si="85"/>
        <v>130</v>
      </c>
      <c r="P1036">
        <f t="shared" si="86"/>
        <v>39.159999999999997</v>
      </c>
      <c r="Q1036" s="9" t="s">
        <v>8321</v>
      </c>
      <c r="R1036" t="s">
        <v>8326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48" x14ac:dyDescent="0.2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8">
        <f t="shared" si="85"/>
        <v>108</v>
      </c>
      <c r="P1037">
        <f t="shared" si="86"/>
        <v>65.16</v>
      </c>
      <c r="Q1037" s="9" t="s">
        <v>8321</v>
      </c>
      <c r="R1037" t="s">
        <v>8326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8" x14ac:dyDescent="0.2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8">
        <f t="shared" si="85"/>
        <v>112</v>
      </c>
      <c r="P1038">
        <f t="shared" si="86"/>
        <v>23.96</v>
      </c>
      <c r="Q1038" s="9" t="s">
        <v>8321</v>
      </c>
      <c r="R1038" t="s">
        <v>8326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48" x14ac:dyDescent="0.2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8">
        <f t="shared" si="85"/>
        <v>102</v>
      </c>
      <c r="P1039">
        <f t="shared" si="86"/>
        <v>48.62</v>
      </c>
      <c r="Q1039" s="9" t="s">
        <v>8321</v>
      </c>
      <c r="R1039" t="s">
        <v>8326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8" x14ac:dyDescent="0.2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8">
        <f t="shared" si="85"/>
        <v>145</v>
      </c>
      <c r="P1040">
        <f t="shared" si="86"/>
        <v>35.74</v>
      </c>
      <c r="Q1040" s="9" t="s">
        <v>8321</v>
      </c>
      <c r="R1040" t="s">
        <v>8326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48" x14ac:dyDescent="0.2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8">
        <f t="shared" si="85"/>
        <v>128</v>
      </c>
      <c r="P1041">
        <f t="shared" si="86"/>
        <v>21.37</v>
      </c>
      <c r="Q1041" s="9" t="s">
        <v>8321</v>
      </c>
      <c r="R1041" t="s">
        <v>8326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48" x14ac:dyDescent="0.2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8">
        <f t="shared" si="85"/>
        <v>0</v>
      </c>
      <c r="P1042">
        <f t="shared" si="86"/>
        <v>250</v>
      </c>
      <c r="Q1042" s="9" t="s">
        <v>8327</v>
      </c>
      <c r="R1042" t="s">
        <v>8328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8" x14ac:dyDescent="0.2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8">
        <f t="shared" si="85"/>
        <v>0</v>
      </c>
      <c r="P1043">
        <f t="shared" si="86"/>
        <v>0</v>
      </c>
      <c r="Q1043" s="9" t="s">
        <v>8327</v>
      </c>
      <c r="R1043" t="s">
        <v>8328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48" x14ac:dyDescent="0.2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8">
        <f t="shared" si="85"/>
        <v>2</v>
      </c>
      <c r="P1044">
        <f t="shared" si="86"/>
        <v>10</v>
      </c>
      <c r="Q1044" s="9" t="s">
        <v>8327</v>
      </c>
      <c r="R1044" t="s">
        <v>8328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8" x14ac:dyDescent="0.2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8">
        <f t="shared" si="85"/>
        <v>9</v>
      </c>
      <c r="P1045">
        <f t="shared" si="86"/>
        <v>29.24</v>
      </c>
      <c r="Q1045" s="9" t="s">
        <v>8327</v>
      </c>
      <c r="R1045" t="s">
        <v>8328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48" x14ac:dyDescent="0.2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8">
        <f t="shared" si="85"/>
        <v>0</v>
      </c>
      <c r="P1046">
        <f t="shared" si="86"/>
        <v>3</v>
      </c>
      <c r="Q1046" s="9" t="s">
        <v>8327</v>
      </c>
      <c r="R1046" t="s">
        <v>8328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8" x14ac:dyDescent="0.2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8">
        <f t="shared" si="85"/>
        <v>3</v>
      </c>
      <c r="P1047">
        <f t="shared" si="86"/>
        <v>33.25</v>
      </c>
      <c r="Q1047" s="9" t="s">
        <v>8327</v>
      </c>
      <c r="R1047" t="s">
        <v>8328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48" x14ac:dyDescent="0.2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8">
        <f t="shared" si="85"/>
        <v>0</v>
      </c>
      <c r="P1048">
        <f t="shared" si="86"/>
        <v>0</v>
      </c>
      <c r="Q1048" s="9" t="s">
        <v>8327</v>
      </c>
      <c r="R1048" t="s">
        <v>8328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8" x14ac:dyDescent="0.2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8">
        <f t="shared" si="85"/>
        <v>0</v>
      </c>
      <c r="P1049">
        <f t="shared" si="86"/>
        <v>1</v>
      </c>
      <c r="Q1049" s="9" t="s">
        <v>8327</v>
      </c>
      <c r="R1049" t="s">
        <v>8328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48" x14ac:dyDescent="0.2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8">
        <f t="shared" si="85"/>
        <v>1</v>
      </c>
      <c r="P1050">
        <f t="shared" si="86"/>
        <v>53</v>
      </c>
      <c r="Q1050" s="9" t="s">
        <v>8327</v>
      </c>
      <c r="R1050" t="s">
        <v>8328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ht="16" x14ac:dyDescent="0.2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8">
        <f t="shared" si="85"/>
        <v>0</v>
      </c>
      <c r="P1051">
        <f t="shared" si="86"/>
        <v>0</v>
      </c>
      <c r="Q1051" s="9" t="s">
        <v>8327</v>
      </c>
      <c r="R1051" t="s">
        <v>8328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16" x14ac:dyDescent="0.2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8">
        <f t="shared" si="85"/>
        <v>0</v>
      </c>
      <c r="P1052">
        <f t="shared" si="86"/>
        <v>0</v>
      </c>
      <c r="Q1052" s="9" t="s">
        <v>8327</v>
      </c>
      <c r="R1052" t="s">
        <v>8328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48" x14ac:dyDescent="0.2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8">
        <f t="shared" si="85"/>
        <v>0</v>
      </c>
      <c r="P1053">
        <f t="shared" si="86"/>
        <v>0</v>
      </c>
      <c r="Q1053" s="9" t="s">
        <v>8327</v>
      </c>
      <c r="R1053" t="s">
        <v>8328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64" x14ac:dyDescent="0.2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8">
        <f t="shared" si="85"/>
        <v>0</v>
      </c>
      <c r="P1054">
        <f t="shared" si="86"/>
        <v>0</v>
      </c>
      <c r="Q1054" s="9" t="s">
        <v>8327</v>
      </c>
      <c r="R1054" t="s">
        <v>8328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48" x14ac:dyDescent="0.2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8">
        <f t="shared" si="85"/>
        <v>1</v>
      </c>
      <c r="P1055">
        <f t="shared" si="86"/>
        <v>15</v>
      </c>
      <c r="Q1055" s="9" t="s">
        <v>8327</v>
      </c>
      <c r="R1055" t="s">
        <v>8328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48" x14ac:dyDescent="0.2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8">
        <f t="shared" si="85"/>
        <v>0</v>
      </c>
      <c r="P1056">
        <f t="shared" si="86"/>
        <v>0</v>
      </c>
      <c r="Q1056" s="9" t="s">
        <v>8327</v>
      </c>
      <c r="R1056" t="s">
        <v>8328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48" x14ac:dyDescent="0.2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8">
        <f t="shared" si="85"/>
        <v>0</v>
      </c>
      <c r="P1057">
        <f t="shared" si="86"/>
        <v>0</v>
      </c>
      <c r="Q1057" s="9" t="s">
        <v>8327</v>
      </c>
      <c r="R1057" t="s">
        <v>8328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48" x14ac:dyDescent="0.2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8">
        <f t="shared" si="85"/>
        <v>0</v>
      </c>
      <c r="P1058">
        <f t="shared" si="86"/>
        <v>0</v>
      </c>
      <c r="Q1058" s="9" t="s">
        <v>8327</v>
      </c>
      <c r="R1058" t="s">
        <v>8328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32" x14ac:dyDescent="0.2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8">
        <f t="shared" si="85"/>
        <v>0</v>
      </c>
      <c r="P1059">
        <f t="shared" si="86"/>
        <v>0</v>
      </c>
      <c r="Q1059" s="9" t="s">
        <v>8327</v>
      </c>
      <c r="R1059" t="s">
        <v>8328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8" x14ac:dyDescent="0.2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8">
        <f t="shared" si="85"/>
        <v>0</v>
      </c>
      <c r="P1060">
        <f t="shared" si="86"/>
        <v>0</v>
      </c>
      <c r="Q1060" s="9" t="s">
        <v>8327</v>
      </c>
      <c r="R1060" t="s">
        <v>8328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ht="16" x14ac:dyDescent="0.2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8">
        <f t="shared" si="85"/>
        <v>0</v>
      </c>
      <c r="P1061">
        <f t="shared" si="86"/>
        <v>0</v>
      </c>
      <c r="Q1061" s="9" t="s">
        <v>8327</v>
      </c>
      <c r="R1061" t="s">
        <v>8328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8" x14ac:dyDescent="0.2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8">
        <f t="shared" si="85"/>
        <v>1</v>
      </c>
      <c r="P1062">
        <f t="shared" si="86"/>
        <v>50</v>
      </c>
      <c r="Q1062" s="9" t="s">
        <v>8327</v>
      </c>
      <c r="R1062" t="s">
        <v>8328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32" x14ac:dyDescent="0.2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8">
        <f t="shared" si="85"/>
        <v>0</v>
      </c>
      <c r="P1063">
        <f t="shared" si="86"/>
        <v>0</v>
      </c>
      <c r="Q1063" s="9" t="s">
        <v>8327</v>
      </c>
      <c r="R1063" t="s">
        <v>8328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ht="16" x14ac:dyDescent="0.2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8">
        <f t="shared" si="85"/>
        <v>95</v>
      </c>
      <c r="P1064">
        <f t="shared" si="86"/>
        <v>47.5</v>
      </c>
      <c r="Q1064" s="9" t="s">
        <v>8327</v>
      </c>
      <c r="R1064" t="s">
        <v>8328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8" x14ac:dyDescent="0.2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8">
        <f t="shared" si="85"/>
        <v>0</v>
      </c>
      <c r="P1065">
        <f t="shared" si="86"/>
        <v>0</v>
      </c>
      <c r="Q1065" s="9" t="s">
        <v>8327</v>
      </c>
      <c r="R1065" t="s">
        <v>8328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8" x14ac:dyDescent="0.2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8">
        <f t="shared" si="85"/>
        <v>9</v>
      </c>
      <c r="P1066">
        <f t="shared" si="86"/>
        <v>65.67</v>
      </c>
      <c r="Q1066" s="9" t="s">
        <v>8329</v>
      </c>
      <c r="R1066" t="s">
        <v>8330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48" x14ac:dyDescent="0.2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8">
        <f t="shared" si="85"/>
        <v>3</v>
      </c>
      <c r="P1067">
        <f t="shared" si="86"/>
        <v>16.2</v>
      </c>
      <c r="Q1067" s="9" t="s">
        <v>8329</v>
      </c>
      <c r="R1067" t="s">
        <v>8330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8" x14ac:dyDescent="0.2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8">
        <f t="shared" si="85"/>
        <v>3</v>
      </c>
      <c r="P1068">
        <f t="shared" si="86"/>
        <v>34.130000000000003</v>
      </c>
      <c r="Q1068" s="9" t="s">
        <v>8329</v>
      </c>
      <c r="R1068" t="s">
        <v>8330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48" x14ac:dyDescent="0.2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8">
        <f t="shared" si="85"/>
        <v>26</v>
      </c>
      <c r="P1069">
        <f t="shared" si="86"/>
        <v>13</v>
      </c>
      <c r="Q1069" s="9" t="s">
        <v>8329</v>
      </c>
      <c r="R1069" t="s">
        <v>8330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48" x14ac:dyDescent="0.2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8">
        <f t="shared" si="85"/>
        <v>0</v>
      </c>
      <c r="P1070">
        <f t="shared" si="86"/>
        <v>11.25</v>
      </c>
      <c r="Q1070" s="9" t="s">
        <v>8329</v>
      </c>
      <c r="R1070" t="s">
        <v>8330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8" x14ac:dyDescent="0.2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8">
        <f t="shared" si="85"/>
        <v>39</v>
      </c>
      <c r="P1071">
        <f t="shared" si="86"/>
        <v>40.479999999999997</v>
      </c>
      <c r="Q1071" s="9" t="s">
        <v>8329</v>
      </c>
      <c r="R1071" t="s">
        <v>8330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8" x14ac:dyDescent="0.2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8">
        <f t="shared" si="85"/>
        <v>1</v>
      </c>
      <c r="P1072">
        <f t="shared" si="86"/>
        <v>35</v>
      </c>
      <c r="Q1072" s="9" t="s">
        <v>8329</v>
      </c>
      <c r="R1072" t="s">
        <v>8330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48" x14ac:dyDescent="0.2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8">
        <f t="shared" si="85"/>
        <v>0</v>
      </c>
      <c r="P1073">
        <f t="shared" si="86"/>
        <v>0</v>
      </c>
      <c r="Q1073" s="9" t="s">
        <v>8329</v>
      </c>
      <c r="R1073" t="s">
        <v>8330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48" x14ac:dyDescent="0.2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8">
        <f t="shared" si="85"/>
        <v>0</v>
      </c>
      <c r="P1074">
        <f t="shared" si="86"/>
        <v>12.75</v>
      </c>
      <c r="Q1074" s="9" t="s">
        <v>8329</v>
      </c>
      <c r="R1074" t="s">
        <v>8330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32" x14ac:dyDescent="0.2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8">
        <f t="shared" si="85"/>
        <v>1</v>
      </c>
      <c r="P1075">
        <f t="shared" si="86"/>
        <v>10</v>
      </c>
      <c r="Q1075" s="9" t="s">
        <v>8329</v>
      </c>
      <c r="R1075" t="s">
        <v>8330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48" x14ac:dyDescent="0.2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8">
        <f t="shared" si="85"/>
        <v>6</v>
      </c>
      <c r="P1076">
        <f t="shared" si="86"/>
        <v>113.57</v>
      </c>
      <c r="Q1076" s="9" t="s">
        <v>8329</v>
      </c>
      <c r="R1076" t="s">
        <v>8330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32" x14ac:dyDescent="0.2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8">
        <f t="shared" si="85"/>
        <v>5</v>
      </c>
      <c r="P1077">
        <f t="shared" si="86"/>
        <v>15</v>
      </c>
      <c r="Q1077" s="9" t="s">
        <v>8329</v>
      </c>
      <c r="R1077" t="s">
        <v>8330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8" x14ac:dyDescent="0.2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8">
        <f t="shared" si="85"/>
        <v>63</v>
      </c>
      <c r="P1078">
        <f t="shared" si="86"/>
        <v>48.28</v>
      </c>
      <c r="Q1078" s="9" t="s">
        <v>8329</v>
      </c>
      <c r="R1078" t="s">
        <v>8330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8" x14ac:dyDescent="0.2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8">
        <f t="shared" si="85"/>
        <v>29</v>
      </c>
      <c r="P1079">
        <f t="shared" si="86"/>
        <v>43.98</v>
      </c>
      <c r="Q1079" s="9" t="s">
        <v>8329</v>
      </c>
      <c r="R1079" t="s">
        <v>8330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48" x14ac:dyDescent="0.2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8">
        <f t="shared" si="85"/>
        <v>8</v>
      </c>
      <c r="P1080">
        <f t="shared" si="86"/>
        <v>9</v>
      </c>
      <c r="Q1080" s="9" t="s">
        <v>8329</v>
      </c>
      <c r="R1080" t="s">
        <v>8330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48" x14ac:dyDescent="0.2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8">
        <f t="shared" si="85"/>
        <v>3</v>
      </c>
      <c r="P1081">
        <f t="shared" si="86"/>
        <v>37.67</v>
      </c>
      <c r="Q1081" s="9" t="s">
        <v>8329</v>
      </c>
      <c r="R1081" t="s">
        <v>8330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8" x14ac:dyDescent="0.2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8">
        <f t="shared" si="85"/>
        <v>9</v>
      </c>
      <c r="P1082">
        <f t="shared" si="86"/>
        <v>18.579999999999998</v>
      </c>
      <c r="Q1082" s="9" t="s">
        <v>8329</v>
      </c>
      <c r="R1082" t="s">
        <v>8330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8" x14ac:dyDescent="0.2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8">
        <f t="shared" si="85"/>
        <v>0</v>
      </c>
      <c r="P1083">
        <f t="shared" si="86"/>
        <v>3</v>
      </c>
      <c r="Q1083" s="9" t="s">
        <v>8329</v>
      </c>
      <c r="R1083" t="s">
        <v>8330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32" x14ac:dyDescent="0.2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8">
        <f t="shared" si="85"/>
        <v>1</v>
      </c>
      <c r="P1084">
        <f t="shared" si="86"/>
        <v>18.670000000000002</v>
      </c>
      <c r="Q1084" s="9" t="s">
        <v>8329</v>
      </c>
      <c r="R1084" t="s">
        <v>8330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48" x14ac:dyDescent="0.2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8">
        <f t="shared" si="85"/>
        <v>1</v>
      </c>
      <c r="P1085">
        <f t="shared" si="86"/>
        <v>410</v>
      </c>
      <c r="Q1085" s="9" t="s">
        <v>8329</v>
      </c>
      <c r="R1085" t="s">
        <v>8330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ht="16" x14ac:dyDescent="0.2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8">
        <f t="shared" si="85"/>
        <v>0</v>
      </c>
      <c r="P1086">
        <f t="shared" si="86"/>
        <v>0</v>
      </c>
      <c r="Q1086" s="9" t="s">
        <v>8329</v>
      </c>
      <c r="R1086" t="s">
        <v>8330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32" x14ac:dyDescent="0.2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8">
        <f t="shared" si="85"/>
        <v>3</v>
      </c>
      <c r="P1087">
        <f t="shared" si="86"/>
        <v>114</v>
      </c>
      <c r="Q1087" s="9" t="s">
        <v>8329</v>
      </c>
      <c r="R1087" t="s">
        <v>8330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ht="16" x14ac:dyDescent="0.2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8">
        <f t="shared" si="85"/>
        <v>0</v>
      </c>
      <c r="P1088">
        <f t="shared" si="86"/>
        <v>7.5</v>
      </c>
      <c r="Q1088" s="9" t="s">
        <v>8329</v>
      </c>
      <c r="R1088" t="s">
        <v>8330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8" x14ac:dyDescent="0.2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8">
        <f t="shared" si="85"/>
        <v>0</v>
      </c>
      <c r="P1089">
        <f t="shared" si="86"/>
        <v>0</v>
      </c>
      <c r="Q1089" s="9" t="s">
        <v>8329</v>
      </c>
      <c r="R1089" t="s">
        <v>8330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32" x14ac:dyDescent="0.2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8">
        <f t="shared" si="85"/>
        <v>14</v>
      </c>
      <c r="P1090">
        <f t="shared" si="86"/>
        <v>43.42</v>
      </c>
      <c r="Q1090" s="9" t="s">
        <v>8329</v>
      </c>
      <c r="R1090" t="s">
        <v>8330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2" x14ac:dyDescent="0.2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8">
        <f t="shared" si="85"/>
        <v>8</v>
      </c>
      <c r="P1091">
        <f t="shared" si="86"/>
        <v>23.96</v>
      </c>
      <c r="Q1091" s="9" t="s">
        <v>8329</v>
      </c>
      <c r="R1091" t="s">
        <v>8330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8">
        <f t="shared" si="85"/>
        <v>0</v>
      </c>
      <c r="P1092">
        <f t="shared" si="86"/>
        <v>5</v>
      </c>
      <c r="Q1092" s="9" t="s">
        <v>8329</v>
      </c>
      <c r="R1092" t="s">
        <v>8330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8">
        <f t="shared" si="85"/>
        <v>13</v>
      </c>
      <c r="P1093">
        <f t="shared" si="86"/>
        <v>12.5</v>
      </c>
      <c r="Q1093" s="9" t="s">
        <v>8329</v>
      </c>
      <c r="R1093" t="s">
        <v>8330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8">
        <f t="shared" si="85"/>
        <v>1</v>
      </c>
      <c r="P1094">
        <f t="shared" si="86"/>
        <v>3</v>
      </c>
      <c r="Q1094" s="9" t="s">
        <v>8329</v>
      </c>
      <c r="R1094" t="s">
        <v>8330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8">
        <f t="shared" si="85"/>
        <v>14</v>
      </c>
      <c r="P1095">
        <f t="shared" si="86"/>
        <v>10.56</v>
      </c>
      <c r="Q1095" s="9" t="s">
        <v>8329</v>
      </c>
      <c r="R1095" t="s">
        <v>8330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8">
        <f t="shared" si="85"/>
        <v>18</v>
      </c>
      <c r="P1096">
        <f t="shared" si="86"/>
        <v>122</v>
      </c>
      <c r="Q1096" s="9" t="s">
        <v>8329</v>
      </c>
      <c r="R1096" t="s">
        <v>8330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8">
        <f t="shared" si="85"/>
        <v>5</v>
      </c>
      <c r="P1097">
        <f t="shared" si="86"/>
        <v>267.81</v>
      </c>
      <c r="Q1097" s="9" t="s">
        <v>8329</v>
      </c>
      <c r="R1097" t="s">
        <v>8330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9" t="s">
        <v>8329</v>
      </c>
      <c r="R1098" t="s">
        <v>8330</v>
      </c>
      <c r="S1098" s="15">
        <f t="shared" ref="S1098:S1161" si="92">(((J1098/60)/60/24)+DATE(1970,1,1))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x14ac:dyDescent="0.2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8">
        <f t="shared" si="90"/>
        <v>0</v>
      </c>
      <c r="P1099">
        <f t="shared" si="91"/>
        <v>6.71</v>
      </c>
      <c r="Q1099" s="9" t="s">
        <v>8329</v>
      </c>
      <c r="R1099" t="s">
        <v>8330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32" x14ac:dyDescent="0.2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8">
        <f t="shared" si="90"/>
        <v>7</v>
      </c>
      <c r="P1100">
        <f t="shared" si="91"/>
        <v>81.95</v>
      </c>
      <c r="Q1100" s="9" t="s">
        <v>8329</v>
      </c>
      <c r="R1100" t="s">
        <v>8330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48" x14ac:dyDescent="0.2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8">
        <f t="shared" si="90"/>
        <v>1</v>
      </c>
      <c r="P1101">
        <f t="shared" si="91"/>
        <v>25</v>
      </c>
      <c r="Q1101" s="9" t="s">
        <v>8329</v>
      </c>
      <c r="R1101" t="s">
        <v>8330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8" x14ac:dyDescent="0.2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8">
        <f t="shared" si="90"/>
        <v>3</v>
      </c>
      <c r="P1102">
        <f t="shared" si="91"/>
        <v>10</v>
      </c>
      <c r="Q1102" s="9" t="s">
        <v>8329</v>
      </c>
      <c r="R1102" t="s">
        <v>8330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32" x14ac:dyDescent="0.2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8">
        <f t="shared" si="90"/>
        <v>0</v>
      </c>
      <c r="P1103">
        <f t="shared" si="91"/>
        <v>6.83</v>
      </c>
      <c r="Q1103" s="9" t="s">
        <v>8329</v>
      </c>
      <c r="R1103" t="s">
        <v>8330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48" x14ac:dyDescent="0.2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8">
        <f t="shared" si="90"/>
        <v>5</v>
      </c>
      <c r="P1104">
        <f t="shared" si="91"/>
        <v>17.71</v>
      </c>
      <c r="Q1104" s="9" t="s">
        <v>8329</v>
      </c>
      <c r="R1104" t="s">
        <v>8330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8" x14ac:dyDescent="0.2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8">
        <f t="shared" si="90"/>
        <v>2</v>
      </c>
      <c r="P1105">
        <f t="shared" si="91"/>
        <v>16.2</v>
      </c>
      <c r="Q1105" s="9" t="s">
        <v>8329</v>
      </c>
      <c r="R1105" t="s">
        <v>8330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48" x14ac:dyDescent="0.2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8">
        <f t="shared" si="90"/>
        <v>5</v>
      </c>
      <c r="P1106">
        <f t="shared" si="91"/>
        <v>80.3</v>
      </c>
      <c r="Q1106" s="9" t="s">
        <v>8329</v>
      </c>
      <c r="R1106" t="s">
        <v>8330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48" x14ac:dyDescent="0.2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8">
        <f t="shared" si="90"/>
        <v>0</v>
      </c>
      <c r="P1107">
        <f t="shared" si="91"/>
        <v>71.55</v>
      </c>
      <c r="Q1107" s="9" t="s">
        <v>8329</v>
      </c>
      <c r="R1107" t="s">
        <v>8330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8" x14ac:dyDescent="0.2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8">
        <f t="shared" si="90"/>
        <v>41</v>
      </c>
      <c r="P1108">
        <f t="shared" si="91"/>
        <v>23.57</v>
      </c>
      <c r="Q1108" s="9" t="s">
        <v>8329</v>
      </c>
      <c r="R1108" t="s">
        <v>8330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64" x14ac:dyDescent="0.2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8">
        <f t="shared" si="90"/>
        <v>0</v>
      </c>
      <c r="P1109">
        <f t="shared" si="91"/>
        <v>0</v>
      </c>
      <c r="Q1109" s="9" t="s">
        <v>8329</v>
      </c>
      <c r="R1109" t="s">
        <v>8330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48" x14ac:dyDescent="0.2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8">
        <f t="shared" si="90"/>
        <v>3</v>
      </c>
      <c r="P1110">
        <f t="shared" si="91"/>
        <v>34.880000000000003</v>
      </c>
      <c r="Q1110" s="9" t="s">
        <v>8329</v>
      </c>
      <c r="R1110" t="s">
        <v>8330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48" x14ac:dyDescent="0.2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8">
        <f t="shared" si="90"/>
        <v>0</v>
      </c>
      <c r="P1111">
        <f t="shared" si="91"/>
        <v>15</v>
      </c>
      <c r="Q1111" s="9" t="s">
        <v>8329</v>
      </c>
      <c r="R1111" t="s">
        <v>8330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48" x14ac:dyDescent="0.2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8">
        <f t="shared" si="90"/>
        <v>1</v>
      </c>
      <c r="P1112">
        <f t="shared" si="91"/>
        <v>23.18</v>
      </c>
      <c r="Q1112" s="9" t="s">
        <v>8329</v>
      </c>
      <c r="R1112" t="s">
        <v>8330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48" x14ac:dyDescent="0.2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8">
        <f t="shared" si="90"/>
        <v>0</v>
      </c>
      <c r="P1113">
        <f t="shared" si="91"/>
        <v>1</v>
      </c>
      <c r="Q1113" s="9" t="s">
        <v>8329</v>
      </c>
      <c r="R1113" t="s">
        <v>8330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8" x14ac:dyDescent="0.2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8">
        <f t="shared" si="90"/>
        <v>36</v>
      </c>
      <c r="P1114">
        <f t="shared" si="91"/>
        <v>100.23</v>
      </c>
      <c r="Q1114" s="9" t="s">
        <v>8329</v>
      </c>
      <c r="R1114" t="s">
        <v>8330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48" x14ac:dyDescent="0.2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8">
        <f t="shared" si="90"/>
        <v>1</v>
      </c>
      <c r="P1115">
        <f t="shared" si="91"/>
        <v>5</v>
      </c>
      <c r="Q1115" s="9" t="s">
        <v>8329</v>
      </c>
      <c r="R1115" t="s">
        <v>8330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48" x14ac:dyDescent="0.2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8">
        <f t="shared" si="90"/>
        <v>0</v>
      </c>
      <c r="P1116">
        <f t="shared" si="91"/>
        <v>3.33</v>
      </c>
      <c r="Q1116" s="9" t="s">
        <v>8329</v>
      </c>
      <c r="R1116" t="s">
        <v>8330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48" x14ac:dyDescent="0.2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8">
        <f t="shared" si="90"/>
        <v>0</v>
      </c>
      <c r="P1117">
        <f t="shared" si="91"/>
        <v>13.25</v>
      </c>
      <c r="Q1117" s="9" t="s">
        <v>8329</v>
      </c>
      <c r="R1117" t="s">
        <v>8330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32" x14ac:dyDescent="0.2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8">
        <f t="shared" si="90"/>
        <v>0</v>
      </c>
      <c r="P1118">
        <f t="shared" si="91"/>
        <v>17.850000000000001</v>
      </c>
      <c r="Q1118" s="9" t="s">
        <v>8329</v>
      </c>
      <c r="R1118" t="s">
        <v>8330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8" x14ac:dyDescent="0.2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8">
        <f t="shared" si="90"/>
        <v>8</v>
      </c>
      <c r="P1119">
        <f t="shared" si="91"/>
        <v>10.38</v>
      </c>
      <c r="Q1119" s="9" t="s">
        <v>8329</v>
      </c>
      <c r="R1119" t="s">
        <v>8330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48" x14ac:dyDescent="0.2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8">
        <f t="shared" si="90"/>
        <v>2</v>
      </c>
      <c r="P1120">
        <f t="shared" si="91"/>
        <v>36.33</v>
      </c>
      <c r="Q1120" s="9" t="s">
        <v>8329</v>
      </c>
      <c r="R1120" t="s">
        <v>8330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48" x14ac:dyDescent="0.2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8">
        <f t="shared" si="90"/>
        <v>0</v>
      </c>
      <c r="P1121">
        <f t="shared" si="91"/>
        <v>5</v>
      </c>
      <c r="Q1121" s="9" t="s">
        <v>8329</v>
      </c>
      <c r="R1121" t="s">
        <v>8330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32" x14ac:dyDescent="0.2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8">
        <f t="shared" si="90"/>
        <v>0</v>
      </c>
      <c r="P1122">
        <f t="shared" si="91"/>
        <v>0</v>
      </c>
      <c r="Q1122" s="9" t="s">
        <v>8329</v>
      </c>
      <c r="R1122" t="s">
        <v>8330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8" x14ac:dyDescent="0.2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8">
        <f t="shared" si="90"/>
        <v>0</v>
      </c>
      <c r="P1123">
        <f t="shared" si="91"/>
        <v>5.8</v>
      </c>
      <c r="Q1123" s="9" t="s">
        <v>8329</v>
      </c>
      <c r="R1123" t="s">
        <v>8330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48" x14ac:dyDescent="0.2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8">
        <f t="shared" si="90"/>
        <v>0</v>
      </c>
      <c r="P1124">
        <f t="shared" si="91"/>
        <v>0</v>
      </c>
      <c r="Q1124" s="9" t="s">
        <v>8329</v>
      </c>
      <c r="R1124" t="s">
        <v>8330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8" x14ac:dyDescent="0.2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8">
        <f t="shared" si="90"/>
        <v>0</v>
      </c>
      <c r="P1125">
        <f t="shared" si="91"/>
        <v>3.67</v>
      </c>
      <c r="Q1125" s="9" t="s">
        <v>8329</v>
      </c>
      <c r="R1125" t="s">
        <v>8330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48" x14ac:dyDescent="0.2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8">
        <f t="shared" si="90"/>
        <v>0</v>
      </c>
      <c r="P1126">
        <f t="shared" si="91"/>
        <v>60.71</v>
      </c>
      <c r="Q1126" s="9" t="s">
        <v>8329</v>
      </c>
      <c r="R1126" t="s">
        <v>8331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48" x14ac:dyDescent="0.2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8">
        <f t="shared" si="90"/>
        <v>0</v>
      </c>
      <c r="P1127">
        <f t="shared" si="91"/>
        <v>0</v>
      </c>
      <c r="Q1127" s="9" t="s">
        <v>8329</v>
      </c>
      <c r="R1127" t="s">
        <v>8331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32" x14ac:dyDescent="0.2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8">
        <f t="shared" si="90"/>
        <v>1</v>
      </c>
      <c r="P1128">
        <f t="shared" si="91"/>
        <v>5</v>
      </c>
      <c r="Q1128" s="9" t="s">
        <v>8329</v>
      </c>
      <c r="R1128" t="s">
        <v>8331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64" x14ac:dyDescent="0.2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8">
        <f t="shared" si="90"/>
        <v>2</v>
      </c>
      <c r="P1129">
        <f t="shared" si="91"/>
        <v>25.43</v>
      </c>
      <c r="Q1129" s="9" t="s">
        <v>8329</v>
      </c>
      <c r="R1129" t="s">
        <v>8331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ht="16" x14ac:dyDescent="0.2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8">
        <f t="shared" si="90"/>
        <v>0</v>
      </c>
      <c r="P1130">
        <f t="shared" si="91"/>
        <v>1</v>
      </c>
      <c r="Q1130" s="9" t="s">
        <v>8329</v>
      </c>
      <c r="R1130" t="s">
        <v>8331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8" x14ac:dyDescent="0.2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8">
        <f t="shared" si="90"/>
        <v>0</v>
      </c>
      <c r="P1131">
        <f t="shared" si="91"/>
        <v>10.5</v>
      </c>
      <c r="Q1131" s="9" t="s">
        <v>8329</v>
      </c>
      <c r="R1131" t="s">
        <v>8331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48" x14ac:dyDescent="0.2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8">
        <f t="shared" si="90"/>
        <v>0</v>
      </c>
      <c r="P1132">
        <f t="shared" si="91"/>
        <v>3.67</v>
      </c>
      <c r="Q1132" s="9" t="s">
        <v>8329</v>
      </c>
      <c r="R1132" t="s">
        <v>8331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48" x14ac:dyDescent="0.2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8">
        <f t="shared" si="90"/>
        <v>0</v>
      </c>
      <c r="P1133">
        <f t="shared" si="91"/>
        <v>0</v>
      </c>
      <c r="Q1133" s="9" t="s">
        <v>8329</v>
      </c>
      <c r="R1133" t="s">
        <v>8331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8" x14ac:dyDescent="0.2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8">
        <f t="shared" si="90"/>
        <v>14</v>
      </c>
      <c r="P1134">
        <f t="shared" si="91"/>
        <v>110.62</v>
      </c>
      <c r="Q1134" s="9" t="s">
        <v>8329</v>
      </c>
      <c r="R1134" t="s">
        <v>8331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8" x14ac:dyDescent="0.2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8">
        <f t="shared" si="90"/>
        <v>1</v>
      </c>
      <c r="P1135">
        <f t="shared" si="91"/>
        <v>20</v>
      </c>
      <c r="Q1135" s="9" t="s">
        <v>8329</v>
      </c>
      <c r="R1135" t="s">
        <v>8331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8" x14ac:dyDescent="0.2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8">
        <f t="shared" si="90"/>
        <v>0</v>
      </c>
      <c r="P1136">
        <f t="shared" si="91"/>
        <v>1</v>
      </c>
      <c r="Q1136" s="9" t="s">
        <v>8329</v>
      </c>
      <c r="R1136" t="s">
        <v>8331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64" x14ac:dyDescent="0.2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8">
        <f t="shared" si="90"/>
        <v>5</v>
      </c>
      <c r="P1137">
        <f t="shared" si="91"/>
        <v>50</v>
      </c>
      <c r="Q1137" s="9" t="s">
        <v>8329</v>
      </c>
      <c r="R1137" t="s">
        <v>8331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8" x14ac:dyDescent="0.2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8">
        <f t="shared" si="90"/>
        <v>6</v>
      </c>
      <c r="P1138">
        <f t="shared" si="91"/>
        <v>45</v>
      </c>
      <c r="Q1138" s="9" t="s">
        <v>8329</v>
      </c>
      <c r="R1138" t="s">
        <v>8331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8" x14ac:dyDescent="0.2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8">
        <f t="shared" si="90"/>
        <v>40</v>
      </c>
      <c r="P1139">
        <f t="shared" si="91"/>
        <v>253.21</v>
      </c>
      <c r="Q1139" s="9" t="s">
        <v>8329</v>
      </c>
      <c r="R1139" t="s">
        <v>8331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48" x14ac:dyDescent="0.2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8">
        <f t="shared" si="90"/>
        <v>0</v>
      </c>
      <c r="P1140">
        <f t="shared" si="91"/>
        <v>31.25</v>
      </c>
      <c r="Q1140" s="9" t="s">
        <v>8329</v>
      </c>
      <c r="R1140" t="s">
        <v>8331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48" x14ac:dyDescent="0.2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8">
        <f t="shared" si="90"/>
        <v>0</v>
      </c>
      <c r="P1141">
        <f t="shared" si="91"/>
        <v>5</v>
      </c>
      <c r="Q1141" s="9" t="s">
        <v>8329</v>
      </c>
      <c r="R1141" t="s">
        <v>8331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8" x14ac:dyDescent="0.2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8">
        <f t="shared" si="90"/>
        <v>0</v>
      </c>
      <c r="P1142">
        <f t="shared" si="91"/>
        <v>0</v>
      </c>
      <c r="Q1142" s="9" t="s">
        <v>8329</v>
      </c>
      <c r="R1142" t="s">
        <v>8331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ht="16" x14ac:dyDescent="0.2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8">
        <f t="shared" si="90"/>
        <v>0</v>
      </c>
      <c r="P1143">
        <f t="shared" si="91"/>
        <v>0</v>
      </c>
      <c r="Q1143" s="9" t="s">
        <v>8329</v>
      </c>
      <c r="R1143" t="s">
        <v>8331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8" x14ac:dyDescent="0.2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8">
        <f t="shared" si="90"/>
        <v>0</v>
      </c>
      <c r="P1144">
        <f t="shared" si="91"/>
        <v>0</v>
      </c>
      <c r="Q1144" s="9" t="s">
        <v>8329</v>
      </c>
      <c r="R1144" t="s">
        <v>8331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48" x14ac:dyDescent="0.2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8">
        <f t="shared" si="90"/>
        <v>0</v>
      </c>
      <c r="P1145">
        <f t="shared" si="91"/>
        <v>23.25</v>
      </c>
      <c r="Q1145" s="9" t="s">
        <v>8329</v>
      </c>
      <c r="R1145" t="s">
        <v>8331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8" x14ac:dyDescent="0.2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8">
        <f t="shared" si="90"/>
        <v>0</v>
      </c>
      <c r="P1146">
        <f t="shared" si="91"/>
        <v>0</v>
      </c>
      <c r="Q1146" s="9" t="s">
        <v>8332</v>
      </c>
      <c r="R1146" t="s">
        <v>8333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8" x14ac:dyDescent="0.2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8">
        <f t="shared" si="90"/>
        <v>0</v>
      </c>
      <c r="P1147">
        <f t="shared" si="91"/>
        <v>100</v>
      </c>
      <c r="Q1147" s="9" t="s">
        <v>8332</v>
      </c>
      <c r="R1147" t="s">
        <v>8333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32" x14ac:dyDescent="0.2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8">
        <f t="shared" si="90"/>
        <v>9</v>
      </c>
      <c r="P1148">
        <f t="shared" si="91"/>
        <v>44.17</v>
      </c>
      <c r="Q1148" s="9" t="s">
        <v>8332</v>
      </c>
      <c r="R1148" t="s">
        <v>8333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8" x14ac:dyDescent="0.2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8">
        <f t="shared" si="90"/>
        <v>0</v>
      </c>
      <c r="P1149">
        <f t="shared" si="91"/>
        <v>0</v>
      </c>
      <c r="Q1149" s="9" t="s">
        <v>8332</v>
      </c>
      <c r="R1149" t="s">
        <v>8333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2" x14ac:dyDescent="0.2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8">
        <f t="shared" si="90"/>
        <v>0</v>
      </c>
      <c r="P1150">
        <f t="shared" si="91"/>
        <v>24.33</v>
      </c>
      <c r="Q1150" s="9" t="s">
        <v>8332</v>
      </c>
      <c r="R1150" t="s">
        <v>8333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2" x14ac:dyDescent="0.2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8">
        <f t="shared" si="90"/>
        <v>0</v>
      </c>
      <c r="P1151">
        <f t="shared" si="91"/>
        <v>37.5</v>
      </c>
      <c r="Q1151" s="9" t="s">
        <v>8332</v>
      </c>
      <c r="R1151" t="s">
        <v>8333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2" x14ac:dyDescent="0.2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8">
        <f t="shared" si="90"/>
        <v>10</v>
      </c>
      <c r="P1152">
        <f t="shared" si="91"/>
        <v>42</v>
      </c>
      <c r="Q1152" s="9" t="s">
        <v>8332</v>
      </c>
      <c r="R1152" t="s">
        <v>8333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48" x14ac:dyDescent="0.2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8">
        <f t="shared" si="90"/>
        <v>0</v>
      </c>
      <c r="P1153">
        <f t="shared" si="91"/>
        <v>0</v>
      </c>
      <c r="Q1153" s="9" t="s">
        <v>8332</v>
      </c>
      <c r="R1153" t="s">
        <v>8333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ht="16" x14ac:dyDescent="0.2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8">
        <f t="shared" si="90"/>
        <v>6</v>
      </c>
      <c r="P1154">
        <f t="shared" si="91"/>
        <v>60.73</v>
      </c>
      <c r="Q1154" s="9" t="s">
        <v>8332</v>
      </c>
      <c r="R1154" t="s">
        <v>8333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2" x14ac:dyDescent="0.2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8">
        <f t="shared" si="90"/>
        <v>1</v>
      </c>
      <c r="P1155">
        <f t="shared" si="91"/>
        <v>50</v>
      </c>
      <c r="Q1155" s="9" t="s">
        <v>8332</v>
      </c>
      <c r="R1155" t="s">
        <v>8333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8">
        <f t="shared" si="90"/>
        <v>7</v>
      </c>
      <c r="P1156">
        <f t="shared" si="91"/>
        <v>108.33</v>
      </c>
      <c r="Q1156" s="9" t="s">
        <v>8332</v>
      </c>
      <c r="R1156" t="s">
        <v>8333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8">
        <f t="shared" si="90"/>
        <v>1</v>
      </c>
      <c r="P1157">
        <f t="shared" si="91"/>
        <v>23.5</v>
      </c>
      <c r="Q1157" s="9" t="s">
        <v>8332</v>
      </c>
      <c r="R1157" t="s">
        <v>8333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8">
        <f t="shared" si="90"/>
        <v>0</v>
      </c>
      <c r="P1158">
        <f t="shared" si="91"/>
        <v>0</v>
      </c>
      <c r="Q1158" s="9" t="s">
        <v>8332</v>
      </c>
      <c r="R1158" t="s">
        <v>8333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8">
        <f t="shared" si="90"/>
        <v>2</v>
      </c>
      <c r="P1159">
        <f t="shared" si="91"/>
        <v>50.33</v>
      </c>
      <c r="Q1159" s="9" t="s">
        <v>8332</v>
      </c>
      <c r="R1159" t="s">
        <v>8333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8">
        <f t="shared" si="90"/>
        <v>0</v>
      </c>
      <c r="P1160">
        <f t="shared" si="91"/>
        <v>11.67</v>
      </c>
      <c r="Q1160" s="9" t="s">
        <v>8332</v>
      </c>
      <c r="R1160" t="s">
        <v>8333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8">
        <f t="shared" si="90"/>
        <v>0</v>
      </c>
      <c r="P1161">
        <f t="shared" si="91"/>
        <v>0</v>
      </c>
      <c r="Q1161" s="9" t="s">
        <v>8332</v>
      </c>
      <c r="R1161" t="s">
        <v>8333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8">
        <f t="shared" ref="O1162:O1225" si="95">ROUND(E1162/D1162*100,0)</f>
        <v>4</v>
      </c>
      <c r="P1162">
        <f t="shared" ref="P1162:P1225" si="96">IFERROR(ROUND(E1162/L1162,2),0)</f>
        <v>60.79</v>
      </c>
      <c r="Q1162" s="9" t="s">
        <v>8332</v>
      </c>
      <c r="R1162" t="s">
        <v>8333</v>
      </c>
      <c r="S1162" s="15">
        <f t="shared" ref="S1162:S1225" si="97">(((J1162/60)/60/24)+DATE(1970,1,1))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x14ac:dyDescent="0.2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8">
        <f t="shared" si="95"/>
        <v>0</v>
      </c>
      <c r="P1163">
        <f t="shared" si="96"/>
        <v>0</v>
      </c>
      <c r="Q1163" s="9" t="s">
        <v>8332</v>
      </c>
      <c r="R1163" t="s">
        <v>8333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48" x14ac:dyDescent="0.2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8">
        <f t="shared" si="95"/>
        <v>0</v>
      </c>
      <c r="P1164">
        <f t="shared" si="96"/>
        <v>17.5</v>
      </c>
      <c r="Q1164" s="9" t="s">
        <v>8332</v>
      </c>
      <c r="R1164" t="s">
        <v>8333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48" x14ac:dyDescent="0.2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8">
        <f t="shared" si="95"/>
        <v>0</v>
      </c>
      <c r="P1165">
        <f t="shared" si="96"/>
        <v>0</v>
      </c>
      <c r="Q1165" s="9" t="s">
        <v>8332</v>
      </c>
      <c r="R1165" t="s">
        <v>8333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64" x14ac:dyDescent="0.2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8">
        <f t="shared" si="95"/>
        <v>0</v>
      </c>
      <c r="P1166">
        <f t="shared" si="96"/>
        <v>0</v>
      </c>
      <c r="Q1166" s="9" t="s">
        <v>8332</v>
      </c>
      <c r="R1166" t="s">
        <v>8333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48" x14ac:dyDescent="0.2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8">
        <f t="shared" si="95"/>
        <v>21</v>
      </c>
      <c r="P1167">
        <f t="shared" si="96"/>
        <v>82.82</v>
      </c>
      <c r="Q1167" s="9" t="s">
        <v>8332</v>
      </c>
      <c r="R1167" t="s">
        <v>8333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48" x14ac:dyDescent="0.2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8">
        <f t="shared" si="95"/>
        <v>19</v>
      </c>
      <c r="P1168">
        <f t="shared" si="96"/>
        <v>358.88</v>
      </c>
      <c r="Q1168" s="9" t="s">
        <v>8332</v>
      </c>
      <c r="R1168" t="s">
        <v>8333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8" x14ac:dyDescent="0.2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8">
        <f t="shared" si="95"/>
        <v>2</v>
      </c>
      <c r="P1169">
        <f t="shared" si="96"/>
        <v>61.19</v>
      </c>
      <c r="Q1169" s="9" t="s">
        <v>8332</v>
      </c>
      <c r="R1169" t="s">
        <v>8333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8" x14ac:dyDescent="0.2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8">
        <f t="shared" si="95"/>
        <v>6</v>
      </c>
      <c r="P1170">
        <f t="shared" si="96"/>
        <v>340</v>
      </c>
      <c r="Q1170" s="9" t="s">
        <v>8332</v>
      </c>
      <c r="R1170" t="s">
        <v>8333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8" x14ac:dyDescent="0.2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8">
        <f t="shared" si="95"/>
        <v>0</v>
      </c>
      <c r="P1171">
        <f t="shared" si="96"/>
        <v>5.67</v>
      </c>
      <c r="Q1171" s="9" t="s">
        <v>8332</v>
      </c>
      <c r="R1171" t="s">
        <v>8333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8" x14ac:dyDescent="0.2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8">
        <f t="shared" si="95"/>
        <v>0</v>
      </c>
      <c r="P1172">
        <f t="shared" si="96"/>
        <v>50</v>
      </c>
      <c r="Q1172" s="9" t="s">
        <v>8332</v>
      </c>
      <c r="R1172" t="s">
        <v>8333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32" x14ac:dyDescent="0.2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8">
        <f t="shared" si="95"/>
        <v>0</v>
      </c>
      <c r="P1173">
        <f t="shared" si="96"/>
        <v>25</v>
      </c>
      <c r="Q1173" s="9" t="s">
        <v>8332</v>
      </c>
      <c r="R1173" t="s">
        <v>8333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16" x14ac:dyDescent="0.2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8">
        <f t="shared" si="95"/>
        <v>0</v>
      </c>
      <c r="P1174">
        <f t="shared" si="96"/>
        <v>0</v>
      </c>
      <c r="Q1174" s="9" t="s">
        <v>8332</v>
      </c>
      <c r="R1174" t="s">
        <v>8333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48" x14ac:dyDescent="0.2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8">
        <f t="shared" si="95"/>
        <v>0</v>
      </c>
      <c r="P1175">
        <f t="shared" si="96"/>
        <v>30</v>
      </c>
      <c r="Q1175" s="9" t="s">
        <v>8332</v>
      </c>
      <c r="R1175" t="s">
        <v>8333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8" x14ac:dyDescent="0.2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8">
        <f t="shared" si="95"/>
        <v>6</v>
      </c>
      <c r="P1176">
        <f t="shared" si="96"/>
        <v>46.63</v>
      </c>
      <c r="Q1176" s="9" t="s">
        <v>8332</v>
      </c>
      <c r="R1176" t="s">
        <v>8333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8" x14ac:dyDescent="0.2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8">
        <f t="shared" si="95"/>
        <v>3</v>
      </c>
      <c r="P1177">
        <f t="shared" si="96"/>
        <v>65</v>
      </c>
      <c r="Q1177" s="9" t="s">
        <v>8332</v>
      </c>
      <c r="R1177" t="s">
        <v>8333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64" x14ac:dyDescent="0.2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8">
        <f t="shared" si="95"/>
        <v>0</v>
      </c>
      <c r="P1178">
        <f t="shared" si="96"/>
        <v>10</v>
      </c>
      <c r="Q1178" s="9" t="s">
        <v>8332</v>
      </c>
      <c r="R1178" t="s">
        <v>8333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48" x14ac:dyDescent="0.2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8">
        <f t="shared" si="95"/>
        <v>0</v>
      </c>
      <c r="P1179">
        <f t="shared" si="96"/>
        <v>0</v>
      </c>
      <c r="Q1179" s="9" t="s">
        <v>8332</v>
      </c>
      <c r="R1179" t="s">
        <v>8333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48" x14ac:dyDescent="0.2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8">
        <f t="shared" si="95"/>
        <v>0</v>
      </c>
      <c r="P1180">
        <f t="shared" si="96"/>
        <v>5</v>
      </c>
      <c r="Q1180" s="9" t="s">
        <v>8332</v>
      </c>
      <c r="R1180" t="s">
        <v>8333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8" x14ac:dyDescent="0.2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8">
        <f t="shared" si="95"/>
        <v>5</v>
      </c>
      <c r="P1181">
        <f t="shared" si="96"/>
        <v>640</v>
      </c>
      <c r="Q1181" s="9" t="s">
        <v>8332</v>
      </c>
      <c r="R1181" t="s">
        <v>8333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32" x14ac:dyDescent="0.2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8">
        <f t="shared" si="95"/>
        <v>12</v>
      </c>
      <c r="P1182">
        <f t="shared" si="96"/>
        <v>69.12</v>
      </c>
      <c r="Q1182" s="9" t="s">
        <v>8332</v>
      </c>
      <c r="R1182" t="s">
        <v>8333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16" x14ac:dyDescent="0.2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8">
        <f t="shared" si="95"/>
        <v>0</v>
      </c>
      <c r="P1183">
        <f t="shared" si="96"/>
        <v>1.33</v>
      </c>
      <c r="Q1183" s="9" t="s">
        <v>8332</v>
      </c>
      <c r="R1183" t="s">
        <v>8333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48" x14ac:dyDescent="0.2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8">
        <f t="shared" si="95"/>
        <v>4</v>
      </c>
      <c r="P1184">
        <f t="shared" si="96"/>
        <v>10.5</v>
      </c>
      <c r="Q1184" s="9" t="s">
        <v>8332</v>
      </c>
      <c r="R1184" t="s">
        <v>8333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48" x14ac:dyDescent="0.2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8">
        <f t="shared" si="95"/>
        <v>4</v>
      </c>
      <c r="P1185">
        <f t="shared" si="96"/>
        <v>33.33</v>
      </c>
      <c r="Q1185" s="9" t="s">
        <v>8332</v>
      </c>
      <c r="R1185" t="s">
        <v>8333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48" x14ac:dyDescent="0.2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8">
        <f t="shared" si="95"/>
        <v>105</v>
      </c>
      <c r="P1186">
        <f t="shared" si="96"/>
        <v>61.56</v>
      </c>
      <c r="Q1186" s="9" t="s">
        <v>8334</v>
      </c>
      <c r="R1186" t="s">
        <v>8335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48" x14ac:dyDescent="0.2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8">
        <f t="shared" si="95"/>
        <v>105</v>
      </c>
      <c r="P1187">
        <f t="shared" si="96"/>
        <v>118.74</v>
      </c>
      <c r="Q1187" s="9" t="s">
        <v>8334</v>
      </c>
      <c r="R1187" t="s">
        <v>8335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8" x14ac:dyDescent="0.2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8">
        <f t="shared" si="95"/>
        <v>107</v>
      </c>
      <c r="P1188">
        <f t="shared" si="96"/>
        <v>65.08</v>
      </c>
      <c r="Q1188" s="9" t="s">
        <v>8334</v>
      </c>
      <c r="R1188" t="s">
        <v>8335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8" x14ac:dyDescent="0.2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8">
        <f t="shared" si="95"/>
        <v>104</v>
      </c>
      <c r="P1189">
        <f t="shared" si="96"/>
        <v>130.16</v>
      </c>
      <c r="Q1189" s="9" t="s">
        <v>8334</v>
      </c>
      <c r="R1189" t="s">
        <v>8335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8" x14ac:dyDescent="0.2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8">
        <f t="shared" si="95"/>
        <v>161</v>
      </c>
      <c r="P1190">
        <f t="shared" si="96"/>
        <v>37.78</v>
      </c>
      <c r="Q1190" s="9" t="s">
        <v>8334</v>
      </c>
      <c r="R1190" t="s">
        <v>8335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8" x14ac:dyDescent="0.2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8">
        <f t="shared" si="95"/>
        <v>108</v>
      </c>
      <c r="P1191">
        <f t="shared" si="96"/>
        <v>112.79</v>
      </c>
      <c r="Q1191" s="9" t="s">
        <v>8334</v>
      </c>
      <c r="R1191" t="s">
        <v>8335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32" x14ac:dyDescent="0.2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8">
        <f t="shared" si="95"/>
        <v>135</v>
      </c>
      <c r="P1192">
        <f t="shared" si="96"/>
        <v>51.92</v>
      </c>
      <c r="Q1192" s="9" t="s">
        <v>8334</v>
      </c>
      <c r="R1192" t="s">
        <v>8335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8" x14ac:dyDescent="0.2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8">
        <f t="shared" si="95"/>
        <v>109</v>
      </c>
      <c r="P1193">
        <f t="shared" si="96"/>
        <v>89.24</v>
      </c>
      <c r="Q1193" s="9" t="s">
        <v>8334</v>
      </c>
      <c r="R1193" t="s">
        <v>8335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32" x14ac:dyDescent="0.2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8">
        <f t="shared" si="95"/>
        <v>290</v>
      </c>
      <c r="P1194">
        <f t="shared" si="96"/>
        <v>19.329999999999998</v>
      </c>
      <c r="Q1194" s="9" t="s">
        <v>8334</v>
      </c>
      <c r="R1194" t="s">
        <v>8335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48" x14ac:dyDescent="0.2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8">
        <f t="shared" si="95"/>
        <v>104</v>
      </c>
      <c r="P1195">
        <f t="shared" si="96"/>
        <v>79.97</v>
      </c>
      <c r="Q1195" s="9" t="s">
        <v>8334</v>
      </c>
      <c r="R1195" t="s">
        <v>8335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8" x14ac:dyDescent="0.2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8">
        <f t="shared" si="95"/>
        <v>322</v>
      </c>
      <c r="P1196">
        <f t="shared" si="96"/>
        <v>56.41</v>
      </c>
      <c r="Q1196" s="9" t="s">
        <v>8334</v>
      </c>
      <c r="R1196" t="s">
        <v>8335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64" x14ac:dyDescent="0.2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8">
        <f t="shared" si="95"/>
        <v>135</v>
      </c>
      <c r="P1197">
        <f t="shared" si="96"/>
        <v>79.41</v>
      </c>
      <c r="Q1197" s="9" t="s">
        <v>8334</v>
      </c>
      <c r="R1197" t="s">
        <v>8335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32" x14ac:dyDescent="0.2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8">
        <f t="shared" si="95"/>
        <v>270</v>
      </c>
      <c r="P1198">
        <f t="shared" si="96"/>
        <v>76.44</v>
      </c>
      <c r="Q1198" s="9" t="s">
        <v>8334</v>
      </c>
      <c r="R1198" t="s">
        <v>8335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48" x14ac:dyDescent="0.2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8">
        <f t="shared" si="95"/>
        <v>253</v>
      </c>
      <c r="P1199">
        <f t="shared" si="96"/>
        <v>121</v>
      </c>
      <c r="Q1199" s="9" t="s">
        <v>8334</v>
      </c>
      <c r="R1199" t="s">
        <v>8335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8" x14ac:dyDescent="0.2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8">
        <f t="shared" si="95"/>
        <v>261</v>
      </c>
      <c r="P1200">
        <f t="shared" si="96"/>
        <v>54.62</v>
      </c>
      <c r="Q1200" s="9" t="s">
        <v>8334</v>
      </c>
      <c r="R1200" t="s">
        <v>8335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8" x14ac:dyDescent="0.2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8">
        <f t="shared" si="95"/>
        <v>101</v>
      </c>
      <c r="P1201">
        <f t="shared" si="96"/>
        <v>299.22000000000003</v>
      </c>
      <c r="Q1201" s="9" t="s">
        <v>8334</v>
      </c>
      <c r="R1201" t="s">
        <v>8335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8" x14ac:dyDescent="0.2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8">
        <f t="shared" si="95"/>
        <v>126</v>
      </c>
      <c r="P1202">
        <f t="shared" si="96"/>
        <v>58.53</v>
      </c>
      <c r="Q1202" s="9" t="s">
        <v>8334</v>
      </c>
      <c r="R1202" t="s">
        <v>8335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8" x14ac:dyDescent="0.2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8">
        <f t="shared" si="95"/>
        <v>102</v>
      </c>
      <c r="P1203">
        <f t="shared" si="96"/>
        <v>55.37</v>
      </c>
      <c r="Q1203" s="9" t="s">
        <v>8334</v>
      </c>
      <c r="R1203" t="s">
        <v>8335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48" x14ac:dyDescent="0.2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8">
        <f t="shared" si="95"/>
        <v>199</v>
      </c>
      <c r="P1204">
        <f t="shared" si="96"/>
        <v>183.8</v>
      </c>
      <c r="Q1204" s="9" t="s">
        <v>8334</v>
      </c>
      <c r="R1204" t="s">
        <v>8335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8" x14ac:dyDescent="0.2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8">
        <f t="shared" si="95"/>
        <v>102</v>
      </c>
      <c r="P1205">
        <f t="shared" si="96"/>
        <v>165.35</v>
      </c>
      <c r="Q1205" s="9" t="s">
        <v>8334</v>
      </c>
      <c r="R1205" t="s">
        <v>8335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8" x14ac:dyDescent="0.2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8">
        <f t="shared" si="95"/>
        <v>103</v>
      </c>
      <c r="P1206">
        <f t="shared" si="96"/>
        <v>234.79</v>
      </c>
      <c r="Q1206" s="9" t="s">
        <v>8334</v>
      </c>
      <c r="R1206" t="s">
        <v>8335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8" x14ac:dyDescent="0.2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8">
        <f t="shared" si="95"/>
        <v>101</v>
      </c>
      <c r="P1207">
        <f t="shared" si="96"/>
        <v>211.48</v>
      </c>
      <c r="Q1207" s="9" t="s">
        <v>8334</v>
      </c>
      <c r="R1207" t="s">
        <v>8335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48" x14ac:dyDescent="0.2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8">
        <f t="shared" si="95"/>
        <v>115</v>
      </c>
      <c r="P1208">
        <f t="shared" si="96"/>
        <v>32.340000000000003</v>
      </c>
      <c r="Q1208" s="9" t="s">
        <v>8334</v>
      </c>
      <c r="R1208" t="s">
        <v>8335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32" x14ac:dyDescent="0.2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8">
        <f t="shared" si="95"/>
        <v>104</v>
      </c>
      <c r="P1209">
        <f t="shared" si="96"/>
        <v>123.38</v>
      </c>
      <c r="Q1209" s="9" t="s">
        <v>8334</v>
      </c>
      <c r="R1209" t="s">
        <v>8335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48" x14ac:dyDescent="0.2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8">
        <f t="shared" si="95"/>
        <v>155</v>
      </c>
      <c r="P1210">
        <f t="shared" si="96"/>
        <v>207.07</v>
      </c>
      <c r="Q1210" s="9" t="s">
        <v>8334</v>
      </c>
      <c r="R1210" t="s">
        <v>8335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8" x14ac:dyDescent="0.2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8">
        <f t="shared" si="95"/>
        <v>106</v>
      </c>
      <c r="P1211">
        <f t="shared" si="96"/>
        <v>138.26</v>
      </c>
      <c r="Q1211" s="9" t="s">
        <v>8334</v>
      </c>
      <c r="R1211" t="s">
        <v>8335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2" x14ac:dyDescent="0.2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8">
        <f t="shared" si="95"/>
        <v>254</v>
      </c>
      <c r="P1212">
        <f t="shared" si="96"/>
        <v>493.82</v>
      </c>
      <c r="Q1212" s="9" t="s">
        <v>8334</v>
      </c>
      <c r="R1212" t="s">
        <v>8335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8" x14ac:dyDescent="0.2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8">
        <f t="shared" si="95"/>
        <v>101</v>
      </c>
      <c r="P1213">
        <f t="shared" si="96"/>
        <v>168.5</v>
      </c>
      <c r="Q1213" s="9" t="s">
        <v>8334</v>
      </c>
      <c r="R1213" t="s">
        <v>8335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48" x14ac:dyDescent="0.2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8">
        <f t="shared" si="95"/>
        <v>129</v>
      </c>
      <c r="P1214">
        <f t="shared" si="96"/>
        <v>38.869999999999997</v>
      </c>
      <c r="Q1214" s="9" t="s">
        <v>8334</v>
      </c>
      <c r="R1214" t="s">
        <v>8335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48" x14ac:dyDescent="0.2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8">
        <f t="shared" si="95"/>
        <v>102</v>
      </c>
      <c r="P1215">
        <f t="shared" si="96"/>
        <v>61.53</v>
      </c>
      <c r="Q1215" s="9" t="s">
        <v>8334</v>
      </c>
      <c r="R1215" t="s">
        <v>8335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8" x14ac:dyDescent="0.2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8">
        <f t="shared" si="95"/>
        <v>132</v>
      </c>
      <c r="P1216">
        <f t="shared" si="96"/>
        <v>105.44</v>
      </c>
      <c r="Q1216" s="9" t="s">
        <v>8334</v>
      </c>
      <c r="R1216" t="s">
        <v>8335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8" x14ac:dyDescent="0.2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8">
        <f t="shared" si="95"/>
        <v>786</v>
      </c>
      <c r="P1217">
        <f t="shared" si="96"/>
        <v>71.59</v>
      </c>
      <c r="Q1217" s="9" t="s">
        <v>8334</v>
      </c>
      <c r="R1217" t="s">
        <v>8335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2" x14ac:dyDescent="0.2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8">
        <f t="shared" si="95"/>
        <v>146</v>
      </c>
      <c r="P1218">
        <f t="shared" si="96"/>
        <v>91.88</v>
      </c>
      <c r="Q1218" s="9" t="s">
        <v>8334</v>
      </c>
      <c r="R1218" t="s">
        <v>8335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8" x14ac:dyDescent="0.2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8">
        <f t="shared" si="95"/>
        <v>103</v>
      </c>
      <c r="P1219">
        <f t="shared" si="96"/>
        <v>148.57</v>
      </c>
      <c r="Q1219" s="9" t="s">
        <v>8334</v>
      </c>
      <c r="R1219" t="s">
        <v>8335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8">
        <f t="shared" si="95"/>
        <v>172</v>
      </c>
      <c r="P1220">
        <f t="shared" si="96"/>
        <v>174.21</v>
      </c>
      <c r="Q1220" s="9" t="s">
        <v>8334</v>
      </c>
      <c r="R1220" t="s">
        <v>8335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8">
        <f t="shared" si="95"/>
        <v>159</v>
      </c>
      <c r="P1221">
        <f t="shared" si="96"/>
        <v>102.86</v>
      </c>
      <c r="Q1221" s="9" t="s">
        <v>8334</v>
      </c>
      <c r="R1221" t="s">
        <v>8335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8">
        <f t="shared" si="95"/>
        <v>104</v>
      </c>
      <c r="P1222">
        <f t="shared" si="96"/>
        <v>111.18</v>
      </c>
      <c r="Q1222" s="9" t="s">
        <v>8334</v>
      </c>
      <c r="R1222" t="s">
        <v>8335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8">
        <f t="shared" si="95"/>
        <v>111</v>
      </c>
      <c r="P1223">
        <f t="shared" si="96"/>
        <v>23.8</v>
      </c>
      <c r="Q1223" s="9" t="s">
        <v>8334</v>
      </c>
      <c r="R1223" t="s">
        <v>8335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8">
        <f t="shared" si="95"/>
        <v>280</v>
      </c>
      <c r="P1224">
        <f t="shared" si="96"/>
        <v>81.27</v>
      </c>
      <c r="Q1224" s="9" t="s">
        <v>8334</v>
      </c>
      <c r="R1224" t="s">
        <v>8335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8">
        <f t="shared" si="95"/>
        <v>112</v>
      </c>
      <c r="P1225">
        <f t="shared" si="96"/>
        <v>116.21</v>
      </c>
      <c r="Q1225" s="9" t="s">
        <v>8334</v>
      </c>
      <c r="R1225" t="s">
        <v>8335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8">
        <f t="shared" ref="O1226:O1289" si="100">ROUND(E1226/D1226*100,0)</f>
        <v>7</v>
      </c>
      <c r="P1226">
        <f t="shared" ref="P1226:P1289" si="101">IFERROR(ROUND(E1226/L1226,2),0)</f>
        <v>58.89</v>
      </c>
      <c r="Q1226" s="9" t="s">
        <v>8321</v>
      </c>
      <c r="R1226" t="s">
        <v>8336</v>
      </c>
      <c r="S1226" s="15">
        <f t="shared" ref="S1226:S1289" si="102">(((J1226/60)/60/24)+DATE(1970,1,1))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x14ac:dyDescent="0.2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8">
        <f t="shared" si="100"/>
        <v>4</v>
      </c>
      <c r="P1227">
        <f t="shared" si="101"/>
        <v>44</v>
      </c>
      <c r="Q1227" s="9" t="s">
        <v>8321</v>
      </c>
      <c r="R1227" t="s">
        <v>8336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8" x14ac:dyDescent="0.2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8">
        <f t="shared" si="100"/>
        <v>4</v>
      </c>
      <c r="P1228">
        <f t="shared" si="101"/>
        <v>48.43</v>
      </c>
      <c r="Q1228" s="9" t="s">
        <v>8321</v>
      </c>
      <c r="R1228" t="s">
        <v>8336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48" x14ac:dyDescent="0.2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8">
        <f t="shared" si="100"/>
        <v>0</v>
      </c>
      <c r="P1229">
        <f t="shared" si="101"/>
        <v>0</v>
      </c>
      <c r="Q1229" s="9" t="s">
        <v>8321</v>
      </c>
      <c r="R1229" t="s">
        <v>8336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32" x14ac:dyDescent="0.2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8">
        <f t="shared" si="100"/>
        <v>29</v>
      </c>
      <c r="P1230">
        <f t="shared" si="101"/>
        <v>61.04</v>
      </c>
      <c r="Q1230" s="9" t="s">
        <v>8321</v>
      </c>
      <c r="R1230" t="s">
        <v>8336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48" x14ac:dyDescent="0.2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8">
        <f t="shared" si="100"/>
        <v>1</v>
      </c>
      <c r="P1231">
        <f t="shared" si="101"/>
        <v>25</v>
      </c>
      <c r="Q1231" s="9" t="s">
        <v>8321</v>
      </c>
      <c r="R1231" t="s">
        <v>8336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8" x14ac:dyDescent="0.2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8">
        <f t="shared" si="100"/>
        <v>0</v>
      </c>
      <c r="P1232">
        <f t="shared" si="101"/>
        <v>0</v>
      </c>
      <c r="Q1232" s="9" t="s">
        <v>8321</v>
      </c>
      <c r="R1232" t="s">
        <v>8336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8" x14ac:dyDescent="0.2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8">
        <f t="shared" si="100"/>
        <v>0</v>
      </c>
      <c r="P1233">
        <f t="shared" si="101"/>
        <v>0</v>
      </c>
      <c r="Q1233" s="9" t="s">
        <v>8321</v>
      </c>
      <c r="R1233" t="s">
        <v>8336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48" x14ac:dyDescent="0.2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8">
        <f t="shared" si="100"/>
        <v>1</v>
      </c>
      <c r="P1234">
        <f t="shared" si="101"/>
        <v>40</v>
      </c>
      <c r="Q1234" s="9" t="s">
        <v>8321</v>
      </c>
      <c r="R1234" t="s">
        <v>8336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48" x14ac:dyDescent="0.2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8">
        <f t="shared" si="100"/>
        <v>12</v>
      </c>
      <c r="P1235">
        <f t="shared" si="101"/>
        <v>19.329999999999998</v>
      </c>
      <c r="Q1235" s="9" t="s">
        <v>8321</v>
      </c>
      <c r="R1235" t="s">
        <v>8336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8" x14ac:dyDescent="0.2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8">
        <f t="shared" si="100"/>
        <v>0</v>
      </c>
      <c r="P1236">
        <f t="shared" si="101"/>
        <v>0</v>
      </c>
      <c r="Q1236" s="9" t="s">
        <v>8321</v>
      </c>
      <c r="R1236" t="s">
        <v>8336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48" x14ac:dyDescent="0.2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8">
        <f t="shared" si="100"/>
        <v>3</v>
      </c>
      <c r="P1237">
        <f t="shared" si="101"/>
        <v>35</v>
      </c>
      <c r="Q1237" s="9" t="s">
        <v>8321</v>
      </c>
      <c r="R1237" t="s">
        <v>8336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ht="16" x14ac:dyDescent="0.2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8">
        <f t="shared" si="100"/>
        <v>0</v>
      </c>
      <c r="P1238">
        <f t="shared" si="101"/>
        <v>0</v>
      </c>
      <c r="Q1238" s="9" t="s">
        <v>8321</v>
      </c>
      <c r="R1238" t="s">
        <v>8336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48" x14ac:dyDescent="0.2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8">
        <f t="shared" si="100"/>
        <v>0</v>
      </c>
      <c r="P1239">
        <f t="shared" si="101"/>
        <v>0</v>
      </c>
      <c r="Q1239" s="9" t="s">
        <v>8321</v>
      </c>
      <c r="R1239" t="s">
        <v>8336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48" x14ac:dyDescent="0.2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8">
        <f t="shared" si="100"/>
        <v>18</v>
      </c>
      <c r="P1240">
        <f t="shared" si="101"/>
        <v>59.33</v>
      </c>
      <c r="Q1240" s="9" t="s">
        <v>8321</v>
      </c>
      <c r="R1240" t="s">
        <v>8336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32" x14ac:dyDescent="0.2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8">
        <f t="shared" si="100"/>
        <v>0</v>
      </c>
      <c r="P1241">
        <f t="shared" si="101"/>
        <v>0</v>
      </c>
      <c r="Q1241" s="9" t="s">
        <v>8321</v>
      </c>
      <c r="R1241" t="s">
        <v>8336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32" x14ac:dyDescent="0.2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8">
        <f t="shared" si="100"/>
        <v>3</v>
      </c>
      <c r="P1242">
        <f t="shared" si="101"/>
        <v>30.13</v>
      </c>
      <c r="Q1242" s="9" t="s">
        <v>8321</v>
      </c>
      <c r="R1242" t="s">
        <v>8336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48" x14ac:dyDescent="0.2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8">
        <f t="shared" si="100"/>
        <v>51</v>
      </c>
      <c r="P1243">
        <f t="shared" si="101"/>
        <v>74.62</v>
      </c>
      <c r="Q1243" s="9" t="s">
        <v>8321</v>
      </c>
      <c r="R1243" t="s">
        <v>8336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48" x14ac:dyDescent="0.2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8">
        <f t="shared" si="100"/>
        <v>1</v>
      </c>
      <c r="P1244">
        <f t="shared" si="101"/>
        <v>5</v>
      </c>
      <c r="Q1244" s="9" t="s">
        <v>8321</v>
      </c>
      <c r="R1244" t="s">
        <v>8336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8" x14ac:dyDescent="0.2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8">
        <f t="shared" si="100"/>
        <v>14</v>
      </c>
      <c r="P1245">
        <f t="shared" si="101"/>
        <v>44.5</v>
      </c>
      <c r="Q1245" s="9" t="s">
        <v>8321</v>
      </c>
      <c r="R1245" t="s">
        <v>8336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8" x14ac:dyDescent="0.2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8">
        <f t="shared" si="100"/>
        <v>104</v>
      </c>
      <c r="P1246">
        <f t="shared" si="101"/>
        <v>46.13</v>
      </c>
      <c r="Q1246" s="9" t="s">
        <v>8321</v>
      </c>
      <c r="R1246" t="s">
        <v>8322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8" x14ac:dyDescent="0.2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8">
        <f t="shared" si="100"/>
        <v>120</v>
      </c>
      <c r="P1247">
        <f t="shared" si="101"/>
        <v>141.47</v>
      </c>
      <c r="Q1247" s="9" t="s">
        <v>8321</v>
      </c>
      <c r="R1247" t="s">
        <v>8322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48" x14ac:dyDescent="0.2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8">
        <f t="shared" si="100"/>
        <v>117</v>
      </c>
      <c r="P1248">
        <f t="shared" si="101"/>
        <v>75.48</v>
      </c>
      <c r="Q1248" s="9" t="s">
        <v>8321</v>
      </c>
      <c r="R1248" t="s">
        <v>8322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32" x14ac:dyDescent="0.2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8">
        <f t="shared" si="100"/>
        <v>122</v>
      </c>
      <c r="P1249">
        <f t="shared" si="101"/>
        <v>85.5</v>
      </c>
      <c r="Q1249" s="9" t="s">
        <v>8321</v>
      </c>
      <c r="R1249" t="s">
        <v>8322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32" x14ac:dyDescent="0.2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8">
        <f t="shared" si="100"/>
        <v>152</v>
      </c>
      <c r="P1250">
        <f t="shared" si="101"/>
        <v>64.25</v>
      </c>
      <c r="Q1250" s="9" t="s">
        <v>8321</v>
      </c>
      <c r="R1250" t="s">
        <v>8322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8" x14ac:dyDescent="0.2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8">
        <f t="shared" si="100"/>
        <v>104</v>
      </c>
      <c r="P1251">
        <f t="shared" si="101"/>
        <v>64.47</v>
      </c>
      <c r="Q1251" s="9" t="s">
        <v>8321</v>
      </c>
      <c r="R1251" t="s">
        <v>8322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48" x14ac:dyDescent="0.2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8">
        <f t="shared" si="100"/>
        <v>200</v>
      </c>
      <c r="P1252">
        <f t="shared" si="101"/>
        <v>118.2</v>
      </c>
      <c r="Q1252" s="9" t="s">
        <v>8321</v>
      </c>
      <c r="R1252" t="s">
        <v>8322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32" x14ac:dyDescent="0.2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8">
        <f t="shared" si="100"/>
        <v>102</v>
      </c>
      <c r="P1253">
        <f t="shared" si="101"/>
        <v>82.54</v>
      </c>
      <c r="Q1253" s="9" t="s">
        <v>8321</v>
      </c>
      <c r="R1253" t="s">
        <v>8322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8" x14ac:dyDescent="0.2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8">
        <f t="shared" si="100"/>
        <v>138</v>
      </c>
      <c r="P1254">
        <f t="shared" si="101"/>
        <v>34.17</v>
      </c>
      <c r="Q1254" s="9" t="s">
        <v>8321</v>
      </c>
      <c r="R1254" t="s">
        <v>8322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48" x14ac:dyDescent="0.2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8">
        <f t="shared" si="100"/>
        <v>303833</v>
      </c>
      <c r="P1255">
        <f t="shared" si="101"/>
        <v>42.73</v>
      </c>
      <c r="Q1255" s="9" t="s">
        <v>8321</v>
      </c>
      <c r="R1255" t="s">
        <v>8322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8" x14ac:dyDescent="0.2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8">
        <f t="shared" si="100"/>
        <v>199</v>
      </c>
      <c r="P1256">
        <f t="shared" si="101"/>
        <v>94.49</v>
      </c>
      <c r="Q1256" s="9" t="s">
        <v>8321</v>
      </c>
      <c r="R1256" t="s">
        <v>8322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8" x14ac:dyDescent="0.2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8">
        <f t="shared" si="100"/>
        <v>202</v>
      </c>
      <c r="P1257">
        <f t="shared" si="101"/>
        <v>55.7</v>
      </c>
      <c r="Q1257" s="9" t="s">
        <v>8321</v>
      </c>
      <c r="R1257" t="s">
        <v>8322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8" x14ac:dyDescent="0.2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8">
        <f t="shared" si="100"/>
        <v>118</v>
      </c>
      <c r="P1258">
        <f t="shared" si="101"/>
        <v>98.03</v>
      </c>
      <c r="Q1258" s="9" t="s">
        <v>8321</v>
      </c>
      <c r="R1258" t="s">
        <v>8322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8" x14ac:dyDescent="0.2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8">
        <f t="shared" si="100"/>
        <v>295</v>
      </c>
      <c r="P1259">
        <f t="shared" si="101"/>
        <v>92.1</v>
      </c>
      <c r="Q1259" s="9" t="s">
        <v>8321</v>
      </c>
      <c r="R1259" t="s">
        <v>8322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8" x14ac:dyDescent="0.2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8">
        <f t="shared" si="100"/>
        <v>213</v>
      </c>
      <c r="P1260">
        <f t="shared" si="101"/>
        <v>38.18</v>
      </c>
      <c r="Q1260" s="9" t="s">
        <v>8321</v>
      </c>
      <c r="R1260" t="s">
        <v>8322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32" x14ac:dyDescent="0.2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8">
        <f t="shared" si="100"/>
        <v>104</v>
      </c>
      <c r="P1261">
        <f t="shared" si="101"/>
        <v>27.15</v>
      </c>
      <c r="Q1261" s="9" t="s">
        <v>8321</v>
      </c>
      <c r="R1261" t="s">
        <v>8322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8" x14ac:dyDescent="0.2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8">
        <f t="shared" si="100"/>
        <v>114</v>
      </c>
      <c r="P1262">
        <f t="shared" si="101"/>
        <v>50.69</v>
      </c>
      <c r="Q1262" s="9" t="s">
        <v>8321</v>
      </c>
      <c r="R1262" t="s">
        <v>8322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32" x14ac:dyDescent="0.2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8">
        <f t="shared" si="100"/>
        <v>101</v>
      </c>
      <c r="P1263">
        <f t="shared" si="101"/>
        <v>38.94</v>
      </c>
      <c r="Q1263" s="9" t="s">
        <v>8321</v>
      </c>
      <c r="R1263" t="s">
        <v>8322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8" x14ac:dyDescent="0.2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8">
        <f t="shared" si="100"/>
        <v>125</v>
      </c>
      <c r="P1264">
        <f t="shared" si="101"/>
        <v>77.64</v>
      </c>
      <c r="Q1264" s="9" t="s">
        <v>8321</v>
      </c>
      <c r="R1264" t="s">
        <v>8322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32" x14ac:dyDescent="0.2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8">
        <f t="shared" si="100"/>
        <v>119</v>
      </c>
      <c r="P1265">
        <f t="shared" si="101"/>
        <v>43.54</v>
      </c>
      <c r="Q1265" s="9" t="s">
        <v>8321</v>
      </c>
      <c r="R1265" t="s">
        <v>8322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8" x14ac:dyDescent="0.2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8">
        <f t="shared" si="100"/>
        <v>166</v>
      </c>
      <c r="P1266">
        <f t="shared" si="101"/>
        <v>31.82</v>
      </c>
      <c r="Q1266" s="9" t="s">
        <v>8321</v>
      </c>
      <c r="R1266" t="s">
        <v>8322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64" x14ac:dyDescent="0.2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8">
        <f t="shared" si="100"/>
        <v>119</v>
      </c>
      <c r="P1267">
        <f t="shared" si="101"/>
        <v>63.18</v>
      </c>
      <c r="Q1267" s="9" t="s">
        <v>8321</v>
      </c>
      <c r="R1267" t="s">
        <v>8322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32" x14ac:dyDescent="0.2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8">
        <f t="shared" si="100"/>
        <v>100</v>
      </c>
      <c r="P1268">
        <f t="shared" si="101"/>
        <v>190.9</v>
      </c>
      <c r="Q1268" s="9" t="s">
        <v>8321</v>
      </c>
      <c r="R1268" t="s">
        <v>8322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8" x14ac:dyDescent="0.2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8">
        <f t="shared" si="100"/>
        <v>102</v>
      </c>
      <c r="P1269">
        <f t="shared" si="101"/>
        <v>140.86000000000001</v>
      </c>
      <c r="Q1269" s="9" t="s">
        <v>8321</v>
      </c>
      <c r="R1269" t="s">
        <v>8322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32" x14ac:dyDescent="0.2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8">
        <f t="shared" si="100"/>
        <v>117</v>
      </c>
      <c r="P1270">
        <f t="shared" si="101"/>
        <v>76.92</v>
      </c>
      <c r="Q1270" s="9" t="s">
        <v>8321</v>
      </c>
      <c r="R1270" t="s">
        <v>8322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48" x14ac:dyDescent="0.2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8">
        <f t="shared" si="100"/>
        <v>109</v>
      </c>
      <c r="P1271">
        <f t="shared" si="101"/>
        <v>99.16</v>
      </c>
      <c r="Q1271" s="9" t="s">
        <v>8321</v>
      </c>
      <c r="R1271" t="s">
        <v>8322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32" x14ac:dyDescent="0.2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8">
        <f t="shared" si="100"/>
        <v>115</v>
      </c>
      <c r="P1272">
        <f t="shared" si="101"/>
        <v>67.88</v>
      </c>
      <c r="Q1272" s="9" t="s">
        <v>8321</v>
      </c>
      <c r="R1272" t="s">
        <v>8322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8" x14ac:dyDescent="0.2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8">
        <f t="shared" si="100"/>
        <v>102</v>
      </c>
      <c r="P1273">
        <f t="shared" si="101"/>
        <v>246.29</v>
      </c>
      <c r="Q1273" s="9" t="s">
        <v>8321</v>
      </c>
      <c r="R1273" t="s">
        <v>8322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48" x14ac:dyDescent="0.2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8">
        <f t="shared" si="100"/>
        <v>106</v>
      </c>
      <c r="P1274">
        <f t="shared" si="101"/>
        <v>189.29</v>
      </c>
      <c r="Q1274" s="9" t="s">
        <v>8321</v>
      </c>
      <c r="R1274" t="s">
        <v>8322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32" x14ac:dyDescent="0.2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8">
        <f t="shared" si="100"/>
        <v>104</v>
      </c>
      <c r="P1275">
        <f t="shared" si="101"/>
        <v>76.67</v>
      </c>
      <c r="Q1275" s="9" t="s">
        <v>8321</v>
      </c>
      <c r="R1275" t="s">
        <v>8322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8" x14ac:dyDescent="0.2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8">
        <f t="shared" si="100"/>
        <v>155</v>
      </c>
      <c r="P1276">
        <f t="shared" si="101"/>
        <v>82.96</v>
      </c>
      <c r="Q1276" s="9" t="s">
        <v>8321</v>
      </c>
      <c r="R1276" t="s">
        <v>8322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8" x14ac:dyDescent="0.2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8">
        <f t="shared" si="100"/>
        <v>162</v>
      </c>
      <c r="P1277">
        <f t="shared" si="101"/>
        <v>62.52</v>
      </c>
      <c r="Q1277" s="9" t="s">
        <v>8321</v>
      </c>
      <c r="R1277" t="s">
        <v>8322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2" x14ac:dyDescent="0.2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8">
        <f t="shared" si="100"/>
        <v>104</v>
      </c>
      <c r="P1278">
        <f t="shared" si="101"/>
        <v>46.07</v>
      </c>
      <c r="Q1278" s="9" t="s">
        <v>8321</v>
      </c>
      <c r="R1278" t="s">
        <v>8322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8" x14ac:dyDescent="0.2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8">
        <f t="shared" si="100"/>
        <v>106</v>
      </c>
      <c r="P1279">
        <f t="shared" si="101"/>
        <v>38.54</v>
      </c>
      <c r="Q1279" s="9" t="s">
        <v>8321</v>
      </c>
      <c r="R1279" t="s">
        <v>8322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8" x14ac:dyDescent="0.2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8">
        <f t="shared" si="100"/>
        <v>155</v>
      </c>
      <c r="P1280">
        <f t="shared" si="101"/>
        <v>53.01</v>
      </c>
      <c r="Q1280" s="9" t="s">
        <v>8321</v>
      </c>
      <c r="R1280" t="s">
        <v>8322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8" x14ac:dyDescent="0.2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8">
        <f t="shared" si="100"/>
        <v>111</v>
      </c>
      <c r="P1281">
        <f t="shared" si="101"/>
        <v>73.36</v>
      </c>
      <c r="Q1281" s="9" t="s">
        <v>8321</v>
      </c>
      <c r="R1281" t="s">
        <v>8322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8" x14ac:dyDescent="0.2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8">
        <f t="shared" si="100"/>
        <v>111</v>
      </c>
      <c r="P1282">
        <f t="shared" si="101"/>
        <v>127.98</v>
      </c>
      <c r="Q1282" s="9" t="s">
        <v>8321</v>
      </c>
      <c r="R1282" t="s">
        <v>8322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8" x14ac:dyDescent="0.2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8">
        <f t="shared" si="100"/>
        <v>111</v>
      </c>
      <c r="P1283">
        <f t="shared" si="101"/>
        <v>104.73</v>
      </c>
      <c r="Q1283" s="9" t="s">
        <v>8321</v>
      </c>
      <c r="R1283" t="s">
        <v>8322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8">
        <f t="shared" si="100"/>
        <v>124</v>
      </c>
      <c r="P1284">
        <f t="shared" si="101"/>
        <v>67.67</v>
      </c>
      <c r="Q1284" s="9" t="s">
        <v>8321</v>
      </c>
      <c r="R1284" t="s">
        <v>8322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8">
        <f t="shared" si="100"/>
        <v>211</v>
      </c>
      <c r="P1285">
        <f t="shared" si="101"/>
        <v>95.93</v>
      </c>
      <c r="Q1285" s="9" t="s">
        <v>8321</v>
      </c>
      <c r="R1285" t="s">
        <v>8322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4" x14ac:dyDescent="0.2">
      <c r="A1286">
        <v>1287</v>
      </c>
      <c r="B1286" s="3" t="s">
        <v>1287</v>
      </c>
      <c r="C1286" s="3" t="s">
        <v>5395</v>
      </c>
      <c r="D1286" s="6">
        <v>250</v>
      </c>
      <c r="E1286" s="8">
        <v>605</v>
      </c>
      <c r="F1286" t="s">
        <v>8216</v>
      </c>
      <c r="G1286" t="s">
        <v>8222</v>
      </c>
      <c r="H1286" t="s">
        <v>8244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8267</v>
      </c>
      <c r="O1286" s="8">
        <f t="shared" si="100"/>
        <v>242</v>
      </c>
      <c r="P1286">
        <f t="shared" si="101"/>
        <v>24.2</v>
      </c>
      <c r="Q1286" s="9" t="s">
        <v>8313</v>
      </c>
      <c r="R1286" t="s">
        <v>8314</v>
      </c>
      <c r="S1286" s="15">
        <f t="shared" si="102"/>
        <v>42107.621018518519</v>
      </c>
      <c r="T1286" s="15">
        <f t="shared" si="103"/>
        <v>42167.621018518519</v>
      </c>
      <c r="U1286">
        <f t="shared" si="104"/>
        <v>2015</v>
      </c>
    </row>
    <row r="1287" spans="1:21" ht="48" x14ac:dyDescent="0.2">
      <c r="A1287">
        <v>2815</v>
      </c>
      <c r="B1287" s="3" t="s">
        <v>2814</v>
      </c>
      <c r="C1287" s="3" t="s">
        <v>6923</v>
      </c>
      <c r="D1287" s="6">
        <v>250</v>
      </c>
      <c r="E1287" s="8">
        <v>605</v>
      </c>
      <c r="F1287" t="s">
        <v>8216</v>
      </c>
      <c r="G1287" t="s">
        <v>8226</v>
      </c>
      <c r="H1287" t="s">
        <v>8248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8267</v>
      </c>
      <c r="O1287" s="8">
        <f t="shared" si="100"/>
        <v>242</v>
      </c>
      <c r="P1287">
        <f t="shared" si="101"/>
        <v>43.21</v>
      </c>
      <c r="Q1287" s="9" t="s">
        <v>8313</v>
      </c>
      <c r="R1287" t="s">
        <v>8314</v>
      </c>
      <c r="S1287" s="15">
        <f t="shared" si="102"/>
        <v>42559.776724537034</v>
      </c>
      <c r="T1287" s="15">
        <f t="shared" si="103"/>
        <v>42589.776724537034</v>
      </c>
      <c r="U1287">
        <f t="shared" si="104"/>
        <v>2016</v>
      </c>
    </row>
    <row r="1288" spans="1:21" ht="48" x14ac:dyDescent="0.2">
      <c r="A1288">
        <v>3336</v>
      </c>
      <c r="B1288" s="3" t="s">
        <v>3335</v>
      </c>
      <c r="C1288" s="3" t="s">
        <v>7444</v>
      </c>
      <c r="D1288" s="6">
        <v>250</v>
      </c>
      <c r="E1288" s="8">
        <v>250</v>
      </c>
      <c r="F1288" t="s">
        <v>8216</v>
      </c>
      <c r="G1288" t="s">
        <v>8222</v>
      </c>
      <c r="H1288" t="s">
        <v>8244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8267</v>
      </c>
      <c r="O1288" s="8">
        <f t="shared" si="100"/>
        <v>100</v>
      </c>
      <c r="P1288">
        <f t="shared" si="101"/>
        <v>27.78</v>
      </c>
      <c r="Q1288" s="9" t="s">
        <v>8313</v>
      </c>
      <c r="R1288" t="s">
        <v>8314</v>
      </c>
      <c r="S1288" s="15">
        <f t="shared" si="102"/>
        <v>42437.398680555561</v>
      </c>
      <c r="T1288" s="15">
        <f t="shared" si="103"/>
        <v>42465.35701388889</v>
      </c>
      <c r="U1288">
        <f t="shared" si="104"/>
        <v>2016</v>
      </c>
    </row>
    <row r="1289" spans="1:21" ht="32" x14ac:dyDescent="0.2">
      <c r="A1289">
        <v>3397</v>
      </c>
      <c r="B1289" s="3" t="s">
        <v>3395</v>
      </c>
      <c r="C1289" s="3" t="s">
        <v>7505</v>
      </c>
      <c r="D1289" s="6">
        <v>250</v>
      </c>
      <c r="E1289" s="8">
        <v>280</v>
      </c>
      <c r="F1289" t="s">
        <v>8216</v>
      </c>
      <c r="G1289" t="s">
        <v>8222</v>
      </c>
      <c r="H1289" t="s">
        <v>8244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8267</v>
      </c>
      <c r="O1289" s="8">
        <f t="shared" si="100"/>
        <v>112</v>
      </c>
      <c r="P1289">
        <f t="shared" si="101"/>
        <v>11.67</v>
      </c>
      <c r="Q1289" s="9" t="s">
        <v>8313</v>
      </c>
      <c r="R1289" t="s">
        <v>8314</v>
      </c>
      <c r="S1289" s="15">
        <f t="shared" si="102"/>
        <v>42378.478344907402</v>
      </c>
      <c r="T1289" s="15">
        <f t="shared" si="103"/>
        <v>42418.916666666672</v>
      </c>
      <c r="U1289">
        <f t="shared" si="104"/>
        <v>2016</v>
      </c>
    </row>
    <row r="1290" spans="1:21" ht="48" x14ac:dyDescent="0.2">
      <c r="A1290">
        <v>3423</v>
      </c>
      <c r="B1290" s="3" t="s">
        <v>3421</v>
      </c>
      <c r="C1290" s="3" t="s">
        <v>7531</v>
      </c>
      <c r="D1290" s="6">
        <v>250</v>
      </c>
      <c r="E1290" s="8">
        <v>350</v>
      </c>
      <c r="F1290" t="s">
        <v>8216</v>
      </c>
      <c r="G1290" t="s">
        <v>8221</v>
      </c>
      <c r="H1290" t="s">
        <v>8243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8267</v>
      </c>
      <c r="O1290" s="8">
        <f t="shared" ref="O1290:O1353" si="105">ROUND(E1290/D1290*100,0)</f>
        <v>140</v>
      </c>
      <c r="P1290">
        <f t="shared" ref="P1290:P1353" si="106">IFERROR(ROUND(E1290/L1290,2),0)</f>
        <v>35</v>
      </c>
      <c r="Q1290" s="9" t="s">
        <v>8313</v>
      </c>
      <c r="R1290" t="s">
        <v>8314</v>
      </c>
      <c r="S1290" s="15">
        <f t="shared" ref="S1290:S1353" si="107">(((J1290/60)/60/24)+DATE(1970,1,1))</f>
        <v>42088.911354166667</v>
      </c>
      <c r="T1290" s="15">
        <f t="shared" ref="T1290:T1353" si="108">(((I1290/60)/60)/24)+DATE(1970,1,1)</f>
        <v>42118.911354166667</v>
      </c>
      <c r="U1290">
        <f t="shared" ref="U1290:U1353" si="109">YEAR(S1290)</f>
        <v>2015</v>
      </c>
    </row>
    <row r="1291" spans="1:21" ht="48" x14ac:dyDescent="0.2">
      <c r="A1291">
        <v>3442</v>
      </c>
      <c r="B1291" s="3" t="s">
        <v>3440</v>
      </c>
      <c r="C1291" s="3" t="s">
        <v>7550</v>
      </c>
      <c r="D1291" s="6">
        <v>250</v>
      </c>
      <c r="E1291" s="8">
        <v>250</v>
      </c>
      <c r="F1291" t="s">
        <v>8216</v>
      </c>
      <c r="G1291" t="s">
        <v>8221</v>
      </c>
      <c r="H1291" t="s">
        <v>8243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8267</v>
      </c>
      <c r="O1291" s="8">
        <f t="shared" si="105"/>
        <v>100</v>
      </c>
      <c r="P1291">
        <f t="shared" si="106"/>
        <v>31.25</v>
      </c>
      <c r="Q1291" s="9" t="s">
        <v>8313</v>
      </c>
      <c r="R1291" t="s">
        <v>8314</v>
      </c>
      <c r="S1291" s="15">
        <f t="shared" si="107"/>
        <v>42124.841111111105</v>
      </c>
      <c r="T1291" s="15">
        <f t="shared" si="108"/>
        <v>42154.841111111105</v>
      </c>
      <c r="U1291">
        <f t="shared" si="109"/>
        <v>2015</v>
      </c>
    </row>
    <row r="1292" spans="1:21" ht="48" x14ac:dyDescent="0.2">
      <c r="A1292">
        <v>3462</v>
      </c>
      <c r="B1292" s="3" t="s">
        <v>3460</v>
      </c>
      <c r="C1292" s="3" t="s">
        <v>7570</v>
      </c>
      <c r="D1292" s="6">
        <v>250</v>
      </c>
      <c r="E1292" s="8">
        <v>505</v>
      </c>
      <c r="F1292" t="s">
        <v>8216</v>
      </c>
      <c r="G1292" t="s">
        <v>8221</v>
      </c>
      <c r="H1292" t="s">
        <v>8243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8267</v>
      </c>
      <c r="O1292" s="8">
        <f t="shared" si="105"/>
        <v>202</v>
      </c>
      <c r="P1292">
        <f t="shared" si="106"/>
        <v>29.71</v>
      </c>
      <c r="Q1292" s="9" t="s">
        <v>8313</v>
      </c>
      <c r="R1292" t="s">
        <v>8314</v>
      </c>
      <c r="S1292" s="15">
        <f t="shared" si="107"/>
        <v>42179.898472222223</v>
      </c>
      <c r="T1292" s="15">
        <f t="shared" si="108"/>
        <v>42195.75</v>
      </c>
      <c r="U1292">
        <f t="shared" si="109"/>
        <v>2015</v>
      </c>
    </row>
    <row r="1293" spans="1:21" ht="32" x14ac:dyDescent="0.2">
      <c r="A1293">
        <v>3470</v>
      </c>
      <c r="B1293" s="3" t="s">
        <v>3468</v>
      </c>
      <c r="C1293" s="3" t="s">
        <v>7578</v>
      </c>
      <c r="D1293" s="6">
        <v>250</v>
      </c>
      <c r="E1293" s="8">
        <v>375</v>
      </c>
      <c r="F1293" t="s">
        <v>8216</v>
      </c>
      <c r="G1293" t="s">
        <v>8221</v>
      </c>
      <c r="H1293" t="s">
        <v>8243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8267</v>
      </c>
      <c r="O1293" s="8">
        <f t="shared" si="105"/>
        <v>150</v>
      </c>
      <c r="P1293">
        <f t="shared" si="106"/>
        <v>41.67</v>
      </c>
      <c r="Q1293" s="9" t="s">
        <v>8313</v>
      </c>
      <c r="R1293" t="s">
        <v>8314</v>
      </c>
      <c r="S1293" s="15">
        <f t="shared" si="107"/>
        <v>42529.022013888884</v>
      </c>
      <c r="T1293" s="15">
        <f t="shared" si="108"/>
        <v>42566.901388888888</v>
      </c>
      <c r="U1293">
        <f t="shared" si="109"/>
        <v>2016</v>
      </c>
    </row>
    <row r="1294" spans="1:21" ht="48" x14ac:dyDescent="0.2">
      <c r="A1294">
        <v>3545</v>
      </c>
      <c r="B1294" s="3" t="s">
        <v>3543</v>
      </c>
      <c r="C1294" s="3" t="s">
        <v>7653</v>
      </c>
      <c r="D1294" s="6">
        <v>250</v>
      </c>
      <c r="E1294" s="8">
        <v>251</v>
      </c>
      <c r="F1294" t="s">
        <v>8216</v>
      </c>
      <c r="G1294" t="s">
        <v>8221</v>
      </c>
      <c r="H1294" t="s">
        <v>8243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8267</v>
      </c>
      <c r="O1294" s="8">
        <f t="shared" si="105"/>
        <v>100</v>
      </c>
      <c r="P1294">
        <f t="shared" si="106"/>
        <v>31.38</v>
      </c>
      <c r="Q1294" s="9" t="s">
        <v>8313</v>
      </c>
      <c r="R1294" t="s">
        <v>8314</v>
      </c>
      <c r="S1294" s="15">
        <f t="shared" si="107"/>
        <v>42075.807395833333</v>
      </c>
      <c r="T1294" s="15">
        <f t="shared" si="108"/>
        <v>42105.807395833333</v>
      </c>
      <c r="U1294">
        <f t="shared" si="109"/>
        <v>2015</v>
      </c>
    </row>
    <row r="1295" spans="1:21" ht="48" x14ac:dyDescent="0.2">
      <c r="A1295">
        <v>3605</v>
      </c>
      <c r="B1295" s="3" t="s">
        <v>3603</v>
      </c>
      <c r="C1295" s="3" t="s">
        <v>7713</v>
      </c>
      <c r="D1295" s="6">
        <v>250</v>
      </c>
      <c r="E1295" s="8">
        <v>460</v>
      </c>
      <c r="F1295" t="s">
        <v>8216</v>
      </c>
      <c r="G1295" t="s">
        <v>8222</v>
      </c>
      <c r="H1295" t="s">
        <v>8244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8267</v>
      </c>
      <c r="O1295" s="8">
        <f t="shared" si="105"/>
        <v>184</v>
      </c>
      <c r="P1295">
        <f t="shared" si="106"/>
        <v>30.67</v>
      </c>
      <c r="Q1295" s="9" t="s">
        <v>8313</v>
      </c>
      <c r="R1295" t="s">
        <v>8314</v>
      </c>
      <c r="S1295" s="15">
        <f t="shared" si="107"/>
        <v>42383.793124999997</v>
      </c>
      <c r="T1295" s="15">
        <f t="shared" si="108"/>
        <v>42413.793124999997</v>
      </c>
      <c r="U1295">
        <f t="shared" si="109"/>
        <v>2016</v>
      </c>
    </row>
    <row r="1296" spans="1:21" ht="48" x14ac:dyDescent="0.2">
      <c r="A1296">
        <v>3660</v>
      </c>
      <c r="B1296" s="3" t="s">
        <v>3656</v>
      </c>
      <c r="C1296" s="3" t="s">
        <v>7768</v>
      </c>
      <c r="D1296" s="6">
        <v>250</v>
      </c>
      <c r="E1296" s="8">
        <v>250</v>
      </c>
      <c r="F1296" t="s">
        <v>8216</v>
      </c>
      <c r="G1296" t="s">
        <v>8222</v>
      </c>
      <c r="H1296" t="s">
        <v>8244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8267</v>
      </c>
      <c r="O1296" s="8">
        <f t="shared" si="105"/>
        <v>100</v>
      </c>
      <c r="P1296">
        <f t="shared" si="106"/>
        <v>11.36</v>
      </c>
      <c r="Q1296" s="9" t="s">
        <v>8313</v>
      </c>
      <c r="R1296" t="s">
        <v>8314</v>
      </c>
      <c r="S1296" s="15">
        <f t="shared" si="107"/>
        <v>41971.881076388891</v>
      </c>
      <c r="T1296" s="15">
        <f t="shared" si="108"/>
        <v>41996.881076388891</v>
      </c>
      <c r="U1296">
        <f t="shared" si="109"/>
        <v>2014</v>
      </c>
    </row>
    <row r="1297" spans="1:21" ht="48" x14ac:dyDescent="0.2">
      <c r="A1297">
        <v>3811</v>
      </c>
      <c r="B1297" s="3" t="s">
        <v>3807</v>
      </c>
      <c r="C1297" s="3" t="s">
        <v>7919</v>
      </c>
      <c r="D1297" s="6">
        <v>250</v>
      </c>
      <c r="E1297" s="8">
        <v>825</v>
      </c>
      <c r="F1297" t="s">
        <v>8216</v>
      </c>
      <c r="G1297" t="s">
        <v>8222</v>
      </c>
      <c r="H1297" t="s">
        <v>8244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8267</v>
      </c>
      <c r="O1297" s="8">
        <f t="shared" si="105"/>
        <v>330</v>
      </c>
      <c r="P1297">
        <f t="shared" si="106"/>
        <v>43.42</v>
      </c>
      <c r="Q1297" s="9" t="s">
        <v>8313</v>
      </c>
      <c r="R1297" t="s">
        <v>8314</v>
      </c>
      <c r="S1297" s="15">
        <f t="shared" si="107"/>
        <v>42487.62700231481</v>
      </c>
      <c r="T1297" s="15">
        <f t="shared" si="108"/>
        <v>42521.458333333328</v>
      </c>
      <c r="U1297">
        <f t="shared" si="109"/>
        <v>2016</v>
      </c>
    </row>
    <row r="1298" spans="1:21" ht="48" x14ac:dyDescent="0.2">
      <c r="A1298">
        <v>3818</v>
      </c>
      <c r="B1298" s="3" t="s">
        <v>3814</v>
      </c>
      <c r="C1298" s="3" t="s">
        <v>7926</v>
      </c>
      <c r="D1298" s="6">
        <v>250</v>
      </c>
      <c r="E1298" s="8">
        <v>570</v>
      </c>
      <c r="F1298" t="s">
        <v>8216</v>
      </c>
      <c r="G1298" t="s">
        <v>8221</v>
      </c>
      <c r="H1298" t="s">
        <v>8243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8267</v>
      </c>
      <c r="O1298" s="8">
        <f t="shared" si="105"/>
        <v>228</v>
      </c>
      <c r="P1298">
        <f t="shared" si="106"/>
        <v>57</v>
      </c>
      <c r="Q1298" s="9" t="s">
        <v>8313</v>
      </c>
      <c r="R1298" t="s">
        <v>8314</v>
      </c>
      <c r="S1298" s="15">
        <f t="shared" si="107"/>
        <v>42045.84238425926</v>
      </c>
      <c r="T1298" s="15">
        <f t="shared" si="108"/>
        <v>42075.800717592589</v>
      </c>
      <c r="U1298">
        <f t="shared" si="109"/>
        <v>2015</v>
      </c>
    </row>
    <row r="1299" spans="1:21" ht="48" x14ac:dyDescent="0.2">
      <c r="A1299">
        <v>3824</v>
      </c>
      <c r="B1299" s="3" t="s">
        <v>3820</v>
      </c>
      <c r="C1299" s="3" t="s">
        <v>7931</v>
      </c>
      <c r="D1299" s="6">
        <v>250</v>
      </c>
      <c r="E1299" s="8">
        <v>270</v>
      </c>
      <c r="F1299" t="s">
        <v>8216</v>
      </c>
      <c r="G1299" t="s">
        <v>8222</v>
      </c>
      <c r="H1299" t="s">
        <v>8244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8267</v>
      </c>
      <c r="O1299" s="8">
        <f t="shared" si="105"/>
        <v>108</v>
      </c>
      <c r="P1299">
        <f t="shared" si="106"/>
        <v>38.57</v>
      </c>
      <c r="Q1299" s="9" t="s">
        <v>8313</v>
      </c>
      <c r="R1299" t="s">
        <v>8314</v>
      </c>
      <c r="S1299" s="15">
        <f t="shared" si="107"/>
        <v>42571.626192129625</v>
      </c>
      <c r="T1299" s="15">
        <f t="shared" si="108"/>
        <v>42583.570138888885</v>
      </c>
      <c r="U1299">
        <f t="shared" si="109"/>
        <v>2016</v>
      </c>
    </row>
    <row r="1300" spans="1:21" ht="48" x14ac:dyDescent="0.2">
      <c r="A1300">
        <v>3255</v>
      </c>
      <c r="B1300" s="3" t="s">
        <v>3254</v>
      </c>
      <c r="C1300" s="3" t="s">
        <v>7363</v>
      </c>
      <c r="D1300" s="6">
        <v>300</v>
      </c>
      <c r="E1300" s="8">
        <v>525</v>
      </c>
      <c r="F1300" t="s">
        <v>8216</v>
      </c>
      <c r="G1300" t="s">
        <v>8222</v>
      </c>
      <c r="H1300" t="s">
        <v>8244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8267</v>
      </c>
      <c r="O1300" s="8">
        <f t="shared" si="105"/>
        <v>175</v>
      </c>
      <c r="P1300">
        <f t="shared" si="106"/>
        <v>29.17</v>
      </c>
      <c r="Q1300" s="9" t="s">
        <v>8313</v>
      </c>
      <c r="R1300" t="s">
        <v>8314</v>
      </c>
      <c r="S1300" s="15">
        <f t="shared" si="107"/>
        <v>41889.768229166664</v>
      </c>
      <c r="T1300" s="15">
        <f t="shared" si="108"/>
        <v>41919.768229166664</v>
      </c>
      <c r="U1300">
        <f t="shared" si="109"/>
        <v>2014</v>
      </c>
    </row>
    <row r="1301" spans="1:21" ht="48" x14ac:dyDescent="0.2">
      <c r="A1301">
        <v>3444</v>
      </c>
      <c r="B1301" s="3" t="s">
        <v>3442</v>
      </c>
      <c r="C1301" s="3" t="s">
        <v>7552</v>
      </c>
      <c r="D1301" s="6">
        <v>300</v>
      </c>
      <c r="E1301" s="8">
        <v>867</v>
      </c>
      <c r="F1301" t="s">
        <v>8216</v>
      </c>
      <c r="G1301" t="s">
        <v>8223</v>
      </c>
      <c r="H1301" t="s">
        <v>8245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8267</v>
      </c>
      <c r="O1301" s="8">
        <f t="shared" si="105"/>
        <v>289</v>
      </c>
      <c r="P1301">
        <f t="shared" si="106"/>
        <v>43.35</v>
      </c>
      <c r="Q1301" s="9" t="s">
        <v>8313</v>
      </c>
      <c r="R1301" t="s">
        <v>8314</v>
      </c>
      <c r="S1301" s="15">
        <f t="shared" si="107"/>
        <v>42521.291504629626</v>
      </c>
      <c r="T1301" s="15">
        <f t="shared" si="108"/>
        <v>42529.582638888889</v>
      </c>
      <c r="U1301">
        <f t="shared" si="109"/>
        <v>2016</v>
      </c>
    </row>
    <row r="1302" spans="1:21" ht="48" x14ac:dyDescent="0.2">
      <c r="A1302">
        <v>3453</v>
      </c>
      <c r="B1302" s="3" t="s">
        <v>3451</v>
      </c>
      <c r="C1302" s="3" t="s">
        <v>7561</v>
      </c>
      <c r="D1302" s="6">
        <v>300</v>
      </c>
      <c r="E1302" s="8">
        <v>385</v>
      </c>
      <c r="F1302" t="s">
        <v>8216</v>
      </c>
      <c r="G1302" t="s">
        <v>8222</v>
      </c>
      <c r="H1302" t="s">
        <v>8244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8267</v>
      </c>
      <c r="O1302" s="8">
        <f t="shared" si="105"/>
        <v>128</v>
      </c>
      <c r="P1302">
        <f t="shared" si="106"/>
        <v>27.5</v>
      </c>
      <c r="Q1302" s="9" t="s">
        <v>8313</v>
      </c>
      <c r="R1302" t="s">
        <v>8314</v>
      </c>
      <c r="S1302" s="15">
        <f t="shared" si="107"/>
        <v>42535.97865740741</v>
      </c>
      <c r="T1302" s="15">
        <f t="shared" si="108"/>
        <v>42595.97865740741</v>
      </c>
      <c r="U1302">
        <f t="shared" si="109"/>
        <v>2016</v>
      </c>
    </row>
    <row r="1303" spans="1:21" ht="48" x14ac:dyDescent="0.2">
      <c r="A1303">
        <v>3475</v>
      </c>
      <c r="B1303" s="3" t="s">
        <v>3473</v>
      </c>
      <c r="C1303" s="3" t="s">
        <v>7583</v>
      </c>
      <c r="D1303" s="6">
        <v>300</v>
      </c>
      <c r="E1303" s="8">
        <v>340</v>
      </c>
      <c r="F1303" t="s">
        <v>8216</v>
      </c>
      <c r="G1303" t="s">
        <v>8222</v>
      </c>
      <c r="H1303" t="s">
        <v>8244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8267</v>
      </c>
      <c r="O1303" s="8">
        <f t="shared" si="105"/>
        <v>113</v>
      </c>
      <c r="P1303">
        <f t="shared" si="106"/>
        <v>20</v>
      </c>
      <c r="Q1303" s="9" t="s">
        <v>8313</v>
      </c>
      <c r="R1303" t="s">
        <v>8314</v>
      </c>
      <c r="S1303" s="15">
        <f t="shared" si="107"/>
        <v>41918.880833333329</v>
      </c>
      <c r="T1303" s="15">
        <f t="shared" si="108"/>
        <v>41946</v>
      </c>
      <c r="U1303">
        <f t="shared" si="109"/>
        <v>2014</v>
      </c>
    </row>
    <row r="1304" spans="1:21" ht="48" x14ac:dyDescent="0.2">
      <c r="A1304">
        <v>3476</v>
      </c>
      <c r="B1304" s="3" t="s">
        <v>3474</v>
      </c>
      <c r="C1304" s="3" t="s">
        <v>7584</v>
      </c>
      <c r="D1304" s="6">
        <v>300</v>
      </c>
      <c r="E1304" s="8">
        <v>312</v>
      </c>
      <c r="F1304" t="s">
        <v>8216</v>
      </c>
      <c r="G1304" t="s">
        <v>8221</v>
      </c>
      <c r="H1304" t="s">
        <v>8243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8267</v>
      </c>
      <c r="O1304" s="8">
        <f t="shared" si="105"/>
        <v>104</v>
      </c>
      <c r="P1304">
        <f t="shared" si="106"/>
        <v>52</v>
      </c>
      <c r="Q1304" s="9" t="s">
        <v>8313</v>
      </c>
      <c r="R1304" t="s">
        <v>8314</v>
      </c>
      <c r="S1304" s="15">
        <f t="shared" si="107"/>
        <v>41921.279976851853</v>
      </c>
      <c r="T1304" s="15">
        <f t="shared" si="108"/>
        <v>41939.125</v>
      </c>
      <c r="U1304">
        <f t="shared" si="109"/>
        <v>2014</v>
      </c>
    </row>
    <row r="1305" spans="1:21" ht="48" x14ac:dyDescent="0.2">
      <c r="A1305">
        <v>3540</v>
      </c>
      <c r="B1305" s="3" t="s">
        <v>3538</v>
      </c>
      <c r="C1305" s="3" t="s">
        <v>7648</v>
      </c>
      <c r="D1305" s="6">
        <v>300</v>
      </c>
      <c r="E1305" s="8">
        <v>369</v>
      </c>
      <c r="F1305" t="s">
        <v>8216</v>
      </c>
      <c r="G1305" t="s">
        <v>8222</v>
      </c>
      <c r="H1305" t="s">
        <v>8244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8267</v>
      </c>
      <c r="O1305" s="8">
        <f t="shared" si="105"/>
        <v>123</v>
      </c>
      <c r="P1305">
        <f t="shared" si="106"/>
        <v>46.13</v>
      </c>
      <c r="Q1305" s="9" t="s">
        <v>8313</v>
      </c>
      <c r="R1305" t="s">
        <v>8314</v>
      </c>
      <c r="S1305" s="15">
        <f t="shared" si="107"/>
        <v>42517.003368055557</v>
      </c>
      <c r="T1305" s="15">
        <f t="shared" si="108"/>
        <v>42547.003368055557</v>
      </c>
      <c r="U1305">
        <f t="shared" si="109"/>
        <v>2016</v>
      </c>
    </row>
    <row r="1306" spans="1:21" ht="48" x14ac:dyDescent="0.2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8">
        <f t="shared" si="105"/>
        <v>40</v>
      </c>
      <c r="P1306">
        <f t="shared" si="106"/>
        <v>152.41</v>
      </c>
      <c r="Q1306" s="9" t="s">
        <v>8315</v>
      </c>
      <c r="R1306" t="s">
        <v>8317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48" x14ac:dyDescent="0.2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8">
        <f t="shared" si="105"/>
        <v>26</v>
      </c>
      <c r="P1307">
        <f t="shared" si="106"/>
        <v>90.62</v>
      </c>
      <c r="Q1307" s="9" t="s">
        <v>8315</v>
      </c>
      <c r="R1307" t="s">
        <v>8317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64" x14ac:dyDescent="0.2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8">
        <f t="shared" si="105"/>
        <v>65</v>
      </c>
      <c r="P1308">
        <f t="shared" si="106"/>
        <v>201.6</v>
      </c>
      <c r="Q1308" s="9" t="s">
        <v>8315</v>
      </c>
      <c r="R1308" t="s">
        <v>8317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32" x14ac:dyDescent="0.2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8">
        <f t="shared" si="105"/>
        <v>12</v>
      </c>
      <c r="P1309">
        <f t="shared" si="106"/>
        <v>127.93</v>
      </c>
      <c r="Q1309" s="9" t="s">
        <v>8315</v>
      </c>
      <c r="R1309" t="s">
        <v>8317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32" x14ac:dyDescent="0.2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8">
        <f t="shared" si="105"/>
        <v>11</v>
      </c>
      <c r="P1310">
        <f t="shared" si="106"/>
        <v>29.89</v>
      </c>
      <c r="Q1310" s="9" t="s">
        <v>8315</v>
      </c>
      <c r="R1310" t="s">
        <v>8317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32" x14ac:dyDescent="0.2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8">
        <f t="shared" si="105"/>
        <v>112</v>
      </c>
      <c r="P1311">
        <f t="shared" si="106"/>
        <v>367.97</v>
      </c>
      <c r="Q1311" s="9" t="s">
        <v>8315</v>
      </c>
      <c r="R1311" t="s">
        <v>8317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32" x14ac:dyDescent="0.2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8">
        <f t="shared" si="105"/>
        <v>16</v>
      </c>
      <c r="P1312">
        <f t="shared" si="106"/>
        <v>129.16999999999999</v>
      </c>
      <c r="Q1312" s="9" t="s">
        <v>8315</v>
      </c>
      <c r="R1312" t="s">
        <v>8317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48" x14ac:dyDescent="0.2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8">
        <f t="shared" si="105"/>
        <v>32</v>
      </c>
      <c r="P1313">
        <f t="shared" si="106"/>
        <v>800.7</v>
      </c>
      <c r="Q1313" s="9" t="s">
        <v>8315</v>
      </c>
      <c r="R1313" t="s">
        <v>8317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8" x14ac:dyDescent="0.2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8">
        <f t="shared" si="105"/>
        <v>1</v>
      </c>
      <c r="P1314">
        <f t="shared" si="106"/>
        <v>28</v>
      </c>
      <c r="Q1314" s="9" t="s">
        <v>8315</v>
      </c>
      <c r="R1314" t="s">
        <v>8317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48" x14ac:dyDescent="0.2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8">
        <f t="shared" si="105"/>
        <v>31</v>
      </c>
      <c r="P1315">
        <f t="shared" si="106"/>
        <v>102.02</v>
      </c>
      <c r="Q1315" s="9" t="s">
        <v>8315</v>
      </c>
      <c r="R1315" t="s">
        <v>8317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48" x14ac:dyDescent="0.2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8">
        <f t="shared" si="105"/>
        <v>1</v>
      </c>
      <c r="P1316">
        <f t="shared" si="106"/>
        <v>184.36</v>
      </c>
      <c r="Q1316" s="9" t="s">
        <v>8315</v>
      </c>
      <c r="R1316" t="s">
        <v>8317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32" x14ac:dyDescent="0.2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8">
        <f t="shared" si="105"/>
        <v>40</v>
      </c>
      <c r="P1317">
        <f t="shared" si="106"/>
        <v>162.91999999999999</v>
      </c>
      <c r="Q1317" s="9" t="s">
        <v>8315</v>
      </c>
      <c r="R1317" t="s">
        <v>8317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8" x14ac:dyDescent="0.2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8">
        <f t="shared" si="105"/>
        <v>0</v>
      </c>
      <c r="P1318">
        <f t="shared" si="106"/>
        <v>1</v>
      </c>
      <c r="Q1318" s="9" t="s">
        <v>8315</v>
      </c>
      <c r="R1318" t="s">
        <v>8317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48" x14ac:dyDescent="0.2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8">
        <f t="shared" si="105"/>
        <v>6</v>
      </c>
      <c r="P1319">
        <f t="shared" si="106"/>
        <v>603.53</v>
      </c>
      <c r="Q1319" s="9" t="s">
        <v>8315</v>
      </c>
      <c r="R1319" t="s">
        <v>8317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8" x14ac:dyDescent="0.2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8">
        <f t="shared" si="105"/>
        <v>15</v>
      </c>
      <c r="P1320">
        <f t="shared" si="106"/>
        <v>45.41</v>
      </c>
      <c r="Q1320" s="9" t="s">
        <v>8315</v>
      </c>
      <c r="R1320" t="s">
        <v>8317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8" x14ac:dyDescent="0.2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8">
        <f t="shared" si="105"/>
        <v>15</v>
      </c>
      <c r="P1321">
        <f t="shared" si="106"/>
        <v>97.33</v>
      </c>
      <c r="Q1321" s="9" t="s">
        <v>8315</v>
      </c>
      <c r="R1321" t="s">
        <v>8317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8" x14ac:dyDescent="0.2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8">
        <f t="shared" si="105"/>
        <v>1</v>
      </c>
      <c r="P1322">
        <f t="shared" si="106"/>
        <v>167.67</v>
      </c>
      <c r="Q1322" s="9" t="s">
        <v>8315</v>
      </c>
      <c r="R1322" t="s">
        <v>8317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48" x14ac:dyDescent="0.2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8">
        <f t="shared" si="105"/>
        <v>1</v>
      </c>
      <c r="P1323">
        <f t="shared" si="106"/>
        <v>859.86</v>
      </c>
      <c r="Q1323" s="9" t="s">
        <v>8315</v>
      </c>
      <c r="R1323" t="s">
        <v>8317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8" x14ac:dyDescent="0.2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8">
        <f t="shared" si="105"/>
        <v>0</v>
      </c>
      <c r="P1324">
        <f t="shared" si="106"/>
        <v>26.5</v>
      </c>
      <c r="Q1324" s="9" t="s">
        <v>8315</v>
      </c>
      <c r="R1324" t="s">
        <v>8317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8" x14ac:dyDescent="0.2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8">
        <f t="shared" si="105"/>
        <v>9</v>
      </c>
      <c r="P1325">
        <f t="shared" si="106"/>
        <v>30.27</v>
      </c>
      <c r="Q1325" s="9" t="s">
        <v>8315</v>
      </c>
      <c r="R1325" t="s">
        <v>8317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8" x14ac:dyDescent="0.2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8">
        <f t="shared" si="105"/>
        <v>10</v>
      </c>
      <c r="P1326">
        <f t="shared" si="106"/>
        <v>54.67</v>
      </c>
      <c r="Q1326" s="9" t="s">
        <v>8315</v>
      </c>
      <c r="R1326" t="s">
        <v>8317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8" x14ac:dyDescent="0.2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8">
        <f t="shared" si="105"/>
        <v>2</v>
      </c>
      <c r="P1327">
        <f t="shared" si="106"/>
        <v>60.75</v>
      </c>
      <c r="Q1327" s="9" t="s">
        <v>8315</v>
      </c>
      <c r="R1327" t="s">
        <v>8317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8" x14ac:dyDescent="0.2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8">
        <f t="shared" si="105"/>
        <v>1</v>
      </c>
      <c r="P1328">
        <f t="shared" si="106"/>
        <v>102.73</v>
      </c>
      <c r="Q1328" s="9" t="s">
        <v>8315</v>
      </c>
      <c r="R1328" t="s">
        <v>8317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8" x14ac:dyDescent="0.2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8">
        <f t="shared" si="105"/>
        <v>4</v>
      </c>
      <c r="P1329">
        <f t="shared" si="106"/>
        <v>41.59</v>
      </c>
      <c r="Q1329" s="9" t="s">
        <v>8315</v>
      </c>
      <c r="R1329" t="s">
        <v>8317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48" x14ac:dyDescent="0.2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8">
        <f t="shared" si="105"/>
        <v>2</v>
      </c>
      <c r="P1330">
        <f t="shared" si="106"/>
        <v>116.53</v>
      </c>
      <c r="Q1330" s="9" t="s">
        <v>8315</v>
      </c>
      <c r="R1330" t="s">
        <v>8317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8" x14ac:dyDescent="0.2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8">
        <f t="shared" si="105"/>
        <v>1</v>
      </c>
      <c r="P1331">
        <f t="shared" si="106"/>
        <v>45.33</v>
      </c>
      <c r="Q1331" s="9" t="s">
        <v>8315</v>
      </c>
      <c r="R1331" t="s">
        <v>8317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8" x14ac:dyDescent="0.2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8">
        <f t="shared" si="105"/>
        <v>22</v>
      </c>
      <c r="P1332">
        <f t="shared" si="106"/>
        <v>157.46</v>
      </c>
      <c r="Q1332" s="9" t="s">
        <v>8315</v>
      </c>
      <c r="R1332" t="s">
        <v>8317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8" x14ac:dyDescent="0.2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8">
        <f t="shared" si="105"/>
        <v>1</v>
      </c>
      <c r="P1333">
        <f t="shared" si="106"/>
        <v>100.5</v>
      </c>
      <c r="Q1333" s="9" t="s">
        <v>8315</v>
      </c>
      <c r="R1333" t="s">
        <v>8317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48" x14ac:dyDescent="0.2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8">
        <f t="shared" si="105"/>
        <v>0</v>
      </c>
      <c r="P1334">
        <f t="shared" si="106"/>
        <v>0</v>
      </c>
      <c r="Q1334" s="9" t="s">
        <v>8315</v>
      </c>
      <c r="R1334" t="s">
        <v>8317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8" x14ac:dyDescent="0.2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8">
        <f t="shared" si="105"/>
        <v>0</v>
      </c>
      <c r="P1335">
        <f t="shared" si="106"/>
        <v>0</v>
      </c>
      <c r="Q1335" s="9" t="s">
        <v>8315</v>
      </c>
      <c r="R1335" t="s">
        <v>8317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8" x14ac:dyDescent="0.2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8">
        <f t="shared" si="105"/>
        <v>11</v>
      </c>
      <c r="P1336">
        <f t="shared" si="106"/>
        <v>51.82</v>
      </c>
      <c r="Q1336" s="9" t="s">
        <v>8315</v>
      </c>
      <c r="R1336" t="s">
        <v>8317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48" x14ac:dyDescent="0.2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8">
        <f t="shared" si="105"/>
        <v>20</v>
      </c>
      <c r="P1337">
        <f t="shared" si="106"/>
        <v>308.75</v>
      </c>
      <c r="Q1337" s="9" t="s">
        <v>8315</v>
      </c>
      <c r="R1337" t="s">
        <v>8317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8" x14ac:dyDescent="0.2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8">
        <f t="shared" si="105"/>
        <v>85</v>
      </c>
      <c r="P1338">
        <f t="shared" si="106"/>
        <v>379.23</v>
      </c>
      <c r="Q1338" s="9" t="s">
        <v>8315</v>
      </c>
      <c r="R1338" t="s">
        <v>8317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8" x14ac:dyDescent="0.2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8">
        <f t="shared" si="105"/>
        <v>49</v>
      </c>
      <c r="P1339">
        <f t="shared" si="106"/>
        <v>176.36</v>
      </c>
      <c r="Q1339" s="9" t="s">
        <v>8315</v>
      </c>
      <c r="R1339" t="s">
        <v>8317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48" x14ac:dyDescent="0.2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8">
        <f t="shared" si="105"/>
        <v>3</v>
      </c>
      <c r="P1340">
        <f t="shared" si="106"/>
        <v>66.069999999999993</v>
      </c>
      <c r="Q1340" s="9" t="s">
        <v>8315</v>
      </c>
      <c r="R1340" t="s">
        <v>8317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32" x14ac:dyDescent="0.2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8">
        <f t="shared" si="105"/>
        <v>7</v>
      </c>
      <c r="P1341">
        <f t="shared" si="106"/>
        <v>89.65</v>
      </c>
      <c r="Q1341" s="9" t="s">
        <v>8315</v>
      </c>
      <c r="R1341" t="s">
        <v>8317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8" x14ac:dyDescent="0.2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8">
        <f t="shared" si="105"/>
        <v>0</v>
      </c>
      <c r="P1342">
        <f t="shared" si="106"/>
        <v>0</v>
      </c>
      <c r="Q1342" s="9" t="s">
        <v>8315</v>
      </c>
      <c r="R1342" t="s">
        <v>8317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48" x14ac:dyDescent="0.2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8">
        <f t="shared" si="105"/>
        <v>70</v>
      </c>
      <c r="P1343">
        <f t="shared" si="106"/>
        <v>382.39</v>
      </c>
      <c r="Q1343" s="9" t="s">
        <v>8315</v>
      </c>
      <c r="R1343" t="s">
        <v>8317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8" x14ac:dyDescent="0.2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8">
        <f t="shared" si="105"/>
        <v>0</v>
      </c>
      <c r="P1344">
        <f t="shared" si="106"/>
        <v>100</v>
      </c>
      <c r="Q1344" s="9" t="s">
        <v>8315</v>
      </c>
      <c r="R1344" t="s">
        <v>8317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48" x14ac:dyDescent="0.2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8">
        <f t="shared" si="105"/>
        <v>102</v>
      </c>
      <c r="P1345">
        <f t="shared" si="106"/>
        <v>158.36000000000001</v>
      </c>
      <c r="Q1345" s="9" t="s">
        <v>8315</v>
      </c>
      <c r="R1345" t="s">
        <v>8317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8" x14ac:dyDescent="0.2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8">
        <f t="shared" si="105"/>
        <v>378</v>
      </c>
      <c r="P1346">
        <f t="shared" si="106"/>
        <v>40.76</v>
      </c>
      <c r="Q1346" s="9" t="s">
        <v>8318</v>
      </c>
      <c r="R1346" t="s">
        <v>8319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8" x14ac:dyDescent="0.2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8">
        <f t="shared" si="105"/>
        <v>125</v>
      </c>
      <c r="P1347">
        <f t="shared" si="106"/>
        <v>53.57</v>
      </c>
      <c r="Q1347" s="9" t="s">
        <v>8318</v>
      </c>
      <c r="R1347" t="s">
        <v>8319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8">
        <f t="shared" si="105"/>
        <v>147</v>
      </c>
      <c r="P1348">
        <f t="shared" si="106"/>
        <v>48.45</v>
      </c>
      <c r="Q1348" s="9" t="s">
        <v>8318</v>
      </c>
      <c r="R1348" t="s">
        <v>8319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8">
        <f t="shared" si="105"/>
        <v>102</v>
      </c>
      <c r="P1349">
        <f t="shared" si="106"/>
        <v>82.42</v>
      </c>
      <c r="Q1349" s="9" t="s">
        <v>8318</v>
      </c>
      <c r="R1349" t="s">
        <v>8319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8">
        <f t="shared" si="105"/>
        <v>102</v>
      </c>
      <c r="P1350">
        <f t="shared" si="106"/>
        <v>230.19</v>
      </c>
      <c r="Q1350" s="9" t="s">
        <v>8318</v>
      </c>
      <c r="R1350" t="s">
        <v>8319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8">
        <f t="shared" si="105"/>
        <v>204</v>
      </c>
      <c r="P1351">
        <f t="shared" si="106"/>
        <v>59.36</v>
      </c>
      <c r="Q1351" s="9" t="s">
        <v>8318</v>
      </c>
      <c r="R1351" t="s">
        <v>8319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8">
        <f t="shared" si="105"/>
        <v>104</v>
      </c>
      <c r="P1352">
        <f t="shared" si="106"/>
        <v>66.7</v>
      </c>
      <c r="Q1352" s="9" t="s">
        <v>8318</v>
      </c>
      <c r="R1352" t="s">
        <v>8319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8">
        <f t="shared" si="105"/>
        <v>101</v>
      </c>
      <c r="P1353">
        <f t="shared" si="106"/>
        <v>168.78</v>
      </c>
      <c r="Q1353" s="9" t="s">
        <v>8318</v>
      </c>
      <c r="R1353" t="s">
        <v>8319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8">
        <f t="shared" ref="O1354:O1417" si="110">ROUND(E1354/D1354*100,0)</f>
        <v>136</v>
      </c>
      <c r="P1354">
        <f t="shared" ref="P1354:P1417" si="111">IFERROR(ROUND(E1354/L1354,2),0)</f>
        <v>59.97</v>
      </c>
      <c r="Q1354" s="9" t="s">
        <v>8318</v>
      </c>
      <c r="R1354" t="s">
        <v>8319</v>
      </c>
      <c r="S1354" s="15">
        <f t="shared" ref="S1354:S1417" si="112">(((J1354/60)/60/24)+DATE(1970,1,1))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x14ac:dyDescent="0.2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8">
        <f t="shared" si="110"/>
        <v>134</v>
      </c>
      <c r="P1355">
        <f t="shared" si="111"/>
        <v>31.81</v>
      </c>
      <c r="Q1355" s="9" t="s">
        <v>8318</v>
      </c>
      <c r="R1355" t="s">
        <v>8319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48" x14ac:dyDescent="0.2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8">
        <f t="shared" si="110"/>
        <v>130</v>
      </c>
      <c r="P1356">
        <f t="shared" si="111"/>
        <v>24.42</v>
      </c>
      <c r="Q1356" s="9" t="s">
        <v>8318</v>
      </c>
      <c r="R1356" t="s">
        <v>8319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48" x14ac:dyDescent="0.2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8">
        <f t="shared" si="110"/>
        <v>123</v>
      </c>
      <c r="P1357">
        <f t="shared" si="111"/>
        <v>25.35</v>
      </c>
      <c r="Q1357" s="9" t="s">
        <v>8318</v>
      </c>
      <c r="R1357" t="s">
        <v>8319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48" x14ac:dyDescent="0.2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8">
        <f t="shared" si="110"/>
        <v>183</v>
      </c>
      <c r="P1358">
        <f t="shared" si="111"/>
        <v>71.44</v>
      </c>
      <c r="Q1358" s="9" t="s">
        <v>8318</v>
      </c>
      <c r="R1358" t="s">
        <v>8319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8" x14ac:dyDescent="0.2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8">
        <f t="shared" si="110"/>
        <v>125</v>
      </c>
      <c r="P1359">
        <f t="shared" si="111"/>
        <v>38.549999999999997</v>
      </c>
      <c r="Q1359" s="9" t="s">
        <v>8318</v>
      </c>
      <c r="R1359" t="s">
        <v>8319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8" x14ac:dyDescent="0.2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8">
        <f t="shared" si="110"/>
        <v>112</v>
      </c>
      <c r="P1360">
        <f t="shared" si="111"/>
        <v>68.37</v>
      </c>
      <c r="Q1360" s="9" t="s">
        <v>8318</v>
      </c>
      <c r="R1360" t="s">
        <v>8319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48" x14ac:dyDescent="0.2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8">
        <f t="shared" si="110"/>
        <v>116</v>
      </c>
      <c r="P1361">
        <f t="shared" si="111"/>
        <v>40.21</v>
      </c>
      <c r="Q1361" s="9" t="s">
        <v>8318</v>
      </c>
      <c r="R1361" t="s">
        <v>8319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32" x14ac:dyDescent="0.2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8">
        <f t="shared" si="110"/>
        <v>173</v>
      </c>
      <c r="P1362">
        <f t="shared" si="111"/>
        <v>32.07</v>
      </c>
      <c r="Q1362" s="9" t="s">
        <v>8318</v>
      </c>
      <c r="R1362" t="s">
        <v>8319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8" x14ac:dyDescent="0.2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8">
        <f t="shared" si="110"/>
        <v>126</v>
      </c>
      <c r="P1363">
        <f t="shared" si="111"/>
        <v>28.63</v>
      </c>
      <c r="Q1363" s="9" t="s">
        <v>8318</v>
      </c>
      <c r="R1363" t="s">
        <v>8319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32" x14ac:dyDescent="0.2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8">
        <f t="shared" si="110"/>
        <v>109</v>
      </c>
      <c r="P1364">
        <f t="shared" si="111"/>
        <v>43.64</v>
      </c>
      <c r="Q1364" s="9" t="s">
        <v>8318</v>
      </c>
      <c r="R1364" t="s">
        <v>8319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48" x14ac:dyDescent="0.2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8">
        <f t="shared" si="110"/>
        <v>100</v>
      </c>
      <c r="P1365">
        <f t="shared" si="111"/>
        <v>40</v>
      </c>
      <c r="Q1365" s="9" t="s">
        <v>8318</v>
      </c>
      <c r="R1365" t="s">
        <v>8319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48" x14ac:dyDescent="0.2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8">
        <f t="shared" si="110"/>
        <v>119</v>
      </c>
      <c r="P1366">
        <f t="shared" si="111"/>
        <v>346.04</v>
      </c>
      <c r="Q1366" s="9" t="s">
        <v>8321</v>
      </c>
      <c r="R1366" t="s">
        <v>8322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48" x14ac:dyDescent="0.2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8">
        <f t="shared" si="110"/>
        <v>100</v>
      </c>
      <c r="P1367">
        <f t="shared" si="111"/>
        <v>81.739999999999995</v>
      </c>
      <c r="Q1367" s="9" t="s">
        <v>8321</v>
      </c>
      <c r="R1367" t="s">
        <v>8322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ht="16" x14ac:dyDescent="0.2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8">
        <f t="shared" si="110"/>
        <v>126</v>
      </c>
      <c r="P1368">
        <f t="shared" si="111"/>
        <v>64.540000000000006</v>
      </c>
      <c r="Q1368" s="9" t="s">
        <v>8321</v>
      </c>
      <c r="R1368" t="s">
        <v>8322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8" x14ac:dyDescent="0.2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8">
        <f t="shared" si="110"/>
        <v>114</v>
      </c>
      <c r="P1369">
        <f t="shared" si="111"/>
        <v>63.48</v>
      </c>
      <c r="Q1369" s="9" t="s">
        <v>8321</v>
      </c>
      <c r="R1369" t="s">
        <v>8322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8" x14ac:dyDescent="0.2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8">
        <f t="shared" si="110"/>
        <v>111</v>
      </c>
      <c r="P1370">
        <f t="shared" si="111"/>
        <v>63.62</v>
      </c>
      <c r="Q1370" s="9" t="s">
        <v>8321</v>
      </c>
      <c r="R1370" t="s">
        <v>8322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48" x14ac:dyDescent="0.2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8">
        <f t="shared" si="110"/>
        <v>105</v>
      </c>
      <c r="P1371">
        <f t="shared" si="111"/>
        <v>83.97</v>
      </c>
      <c r="Q1371" s="9" t="s">
        <v>8321</v>
      </c>
      <c r="R1371" t="s">
        <v>8322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32" x14ac:dyDescent="0.2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8">
        <f t="shared" si="110"/>
        <v>104</v>
      </c>
      <c r="P1372">
        <f t="shared" si="111"/>
        <v>77.75</v>
      </c>
      <c r="Q1372" s="9" t="s">
        <v>8321</v>
      </c>
      <c r="R1372" t="s">
        <v>8322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48" x14ac:dyDescent="0.2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8">
        <f t="shared" si="110"/>
        <v>107</v>
      </c>
      <c r="P1373">
        <f t="shared" si="111"/>
        <v>107.07</v>
      </c>
      <c r="Q1373" s="9" t="s">
        <v>8321</v>
      </c>
      <c r="R1373" t="s">
        <v>8322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ht="16" x14ac:dyDescent="0.2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8">
        <f t="shared" si="110"/>
        <v>124</v>
      </c>
      <c r="P1374">
        <f t="shared" si="111"/>
        <v>38.75</v>
      </c>
      <c r="Q1374" s="9" t="s">
        <v>8321</v>
      </c>
      <c r="R1374" t="s">
        <v>8322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32" x14ac:dyDescent="0.2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8">
        <f t="shared" si="110"/>
        <v>105</v>
      </c>
      <c r="P1375">
        <f t="shared" si="111"/>
        <v>201.94</v>
      </c>
      <c r="Q1375" s="9" t="s">
        <v>8321</v>
      </c>
      <c r="R1375" t="s">
        <v>8322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48" x14ac:dyDescent="0.2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8">
        <f t="shared" si="110"/>
        <v>189</v>
      </c>
      <c r="P1376">
        <f t="shared" si="111"/>
        <v>43.06</v>
      </c>
      <c r="Q1376" s="9" t="s">
        <v>8321</v>
      </c>
      <c r="R1376" t="s">
        <v>8322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48" x14ac:dyDescent="0.2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8">
        <f t="shared" si="110"/>
        <v>171</v>
      </c>
      <c r="P1377">
        <f t="shared" si="111"/>
        <v>62.87</v>
      </c>
      <c r="Q1377" s="9" t="s">
        <v>8321</v>
      </c>
      <c r="R1377" t="s">
        <v>8322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32" x14ac:dyDescent="0.2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8">
        <f t="shared" si="110"/>
        <v>252</v>
      </c>
      <c r="P1378">
        <f t="shared" si="111"/>
        <v>55.61</v>
      </c>
      <c r="Q1378" s="9" t="s">
        <v>8321</v>
      </c>
      <c r="R1378" t="s">
        <v>8322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48" x14ac:dyDescent="0.2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8">
        <f t="shared" si="110"/>
        <v>116</v>
      </c>
      <c r="P1379">
        <f t="shared" si="111"/>
        <v>48.71</v>
      </c>
      <c r="Q1379" s="9" t="s">
        <v>8321</v>
      </c>
      <c r="R1379" t="s">
        <v>8322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ht="16" x14ac:dyDescent="0.2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8">
        <f t="shared" si="110"/>
        <v>203</v>
      </c>
      <c r="P1380">
        <f t="shared" si="111"/>
        <v>30.58</v>
      </c>
      <c r="Q1380" s="9" t="s">
        <v>8321</v>
      </c>
      <c r="R1380" t="s">
        <v>8322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32" x14ac:dyDescent="0.2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8">
        <f t="shared" si="110"/>
        <v>112</v>
      </c>
      <c r="P1381">
        <f t="shared" si="111"/>
        <v>73.91</v>
      </c>
      <c r="Q1381" s="9" t="s">
        <v>8321</v>
      </c>
      <c r="R1381" t="s">
        <v>8322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32" x14ac:dyDescent="0.2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8">
        <f t="shared" si="110"/>
        <v>424</v>
      </c>
      <c r="P1382">
        <f t="shared" si="111"/>
        <v>21.2</v>
      </c>
      <c r="Q1382" s="9" t="s">
        <v>8321</v>
      </c>
      <c r="R1382" t="s">
        <v>8322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48" x14ac:dyDescent="0.2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8">
        <f t="shared" si="110"/>
        <v>107</v>
      </c>
      <c r="P1383">
        <f t="shared" si="111"/>
        <v>73.36</v>
      </c>
      <c r="Q1383" s="9" t="s">
        <v>8321</v>
      </c>
      <c r="R1383" t="s">
        <v>8322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8" x14ac:dyDescent="0.2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8">
        <f t="shared" si="110"/>
        <v>104</v>
      </c>
      <c r="P1384">
        <f t="shared" si="111"/>
        <v>56.41</v>
      </c>
      <c r="Q1384" s="9" t="s">
        <v>8321</v>
      </c>
      <c r="R1384" t="s">
        <v>8322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8" x14ac:dyDescent="0.2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8">
        <f t="shared" si="110"/>
        <v>212</v>
      </c>
      <c r="P1385">
        <f t="shared" si="111"/>
        <v>50.25</v>
      </c>
      <c r="Q1385" s="9" t="s">
        <v>8321</v>
      </c>
      <c r="R1385" t="s">
        <v>8322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8" x14ac:dyDescent="0.2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8">
        <f t="shared" si="110"/>
        <v>124</v>
      </c>
      <c r="P1386">
        <f t="shared" si="111"/>
        <v>68.94</v>
      </c>
      <c r="Q1386" s="9" t="s">
        <v>8321</v>
      </c>
      <c r="R1386" t="s">
        <v>8322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8" x14ac:dyDescent="0.2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8">
        <f t="shared" si="110"/>
        <v>110</v>
      </c>
      <c r="P1387">
        <f t="shared" si="111"/>
        <v>65.91</v>
      </c>
      <c r="Q1387" s="9" t="s">
        <v>8321</v>
      </c>
      <c r="R1387" t="s">
        <v>8322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32" x14ac:dyDescent="0.2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8">
        <f t="shared" si="110"/>
        <v>219</v>
      </c>
      <c r="P1388">
        <f t="shared" si="111"/>
        <v>62.5</v>
      </c>
      <c r="Q1388" s="9" t="s">
        <v>8321</v>
      </c>
      <c r="R1388" t="s">
        <v>8322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8" x14ac:dyDescent="0.2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8">
        <f t="shared" si="110"/>
        <v>137</v>
      </c>
      <c r="P1389">
        <f t="shared" si="111"/>
        <v>70.06</v>
      </c>
      <c r="Q1389" s="9" t="s">
        <v>8321</v>
      </c>
      <c r="R1389" t="s">
        <v>8322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8" x14ac:dyDescent="0.2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8">
        <f t="shared" si="110"/>
        <v>135</v>
      </c>
      <c r="P1390">
        <f t="shared" si="111"/>
        <v>60.18</v>
      </c>
      <c r="Q1390" s="9" t="s">
        <v>8321</v>
      </c>
      <c r="R1390" t="s">
        <v>8322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32" x14ac:dyDescent="0.2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8">
        <f t="shared" si="110"/>
        <v>145</v>
      </c>
      <c r="P1391">
        <f t="shared" si="111"/>
        <v>21.38</v>
      </c>
      <c r="Q1391" s="9" t="s">
        <v>8321</v>
      </c>
      <c r="R1391" t="s">
        <v>8322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8" x14ac:dyDescent="0.2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8">
        <f t="shared" si="110"/>
        <v>109</v>
      </c>
      <c r="P1392">
        <f t="shared" si="111"/>
        <v>160.79</v>
      </c>
      <c r="Q1392" s="9" t="s">
        <v>8321</v>
      </c>
      <c r="R1392" t="s">
        <v>8322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8" x14ac:dyDescent="0.2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8">
        <f t="shared" si="110"/>
        <v>110</v>
      </c>
      <c r="P1393">
        <f t="shared" si="111"/>
        <v>42.38</v>
      </c>
      <c r="Q1393" s="9" t="s">
        <v>8321</v>
      </c>
      <c r="R1393" t="s">
        <v>8322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8" x14ac:dyDescent="0.2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8">
        <f t="shared" si="110"/>
        <v>114</v>
      </c>
      <c r="P1394">
        <f t="shared" si="111"/>
        <v>27.32</v>
      </c>
      <c r="Q1394" s="9" t="s">
        <v>8321</v>
      </c>
      <c r="R1394" t="s">
        <v>8322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ht="16" x14ac:dyDescent="0.2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8">
        <f t="shared" si="110"/>
        <v>102</v>
      </c>
      <c r="P1395">
        <f t="shared" si="111"/>
        <v>196.83</v>
      </c>
      <c r="Q1395" s="9" t="s">
        <v>8321</v>
      </c>
      <c r="R1395" t="s">
        <v>8322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8" x14ac:dyDescent="0.2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8">
        <f t="shared" si="110"/>
        <v>122</v>
      </c>
      <c r="P1396">
        <f t="shared" si="111"/>
        <v>53.88</v>
      </c>
      <c r="Q1396" s="9" t="s">
        <v>8321</v>
      </c>
      <c r="R1396" t="s">
        <v>8322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ht="16" x14ac:dyDescent="0.2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8">
        <f t="shared" si="110"/>
        <v>112</v>
      </c>
      <c r="P1397">
        <f t="shared" si="111"/>
        <v>47.76</v>
      </c>
      <c r="Q1397" s="9" t="s">
        <v>8321</v>
      </c>
      <c r="R1397" t="s">
        <v>8322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48" x14ac:dyDescent="0.2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8">
        <f t="shared" si="110"/>
        <v>107</v>
      </c>
      <c r="P1398">
        <f t="shared" si="111"/>
        <v>88.19</v>
      </c>
      <c r="Q1398" s="9" t="s">
        <v>8321</v>
      </c>
      <c r="R1398" t="s">
        <v>8322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8" x14ac:dyDescent="0.2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8">
        <f t="shared" si="110"/>
        <v>114</v>
      </c>
      <c r="P1399">
        <f t="shared" si="111"/>
        <v>72.06</v>
      </c>
      <c r="Q1399" s="9" t="s">
        <v>8321</v>
      </c>
      <c r="R1399" t="s">
        <v>8322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8" x14ac:dyDescent="0.2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8">
        <f t="shared" si="110"/>
        <v>110</v>
      </c>
      <c r="P1400">
        <f t="shared" si="111"/>
        <v>74.25</v>
      </c>
      <c r="Q1400" s="9" t="s">
        <v>8321</v>
      </c>
      <c r="R1400" t="s">
        <v>8322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8" x14ac:dyDescent="0.2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8">
        <f t="shared" si="110"/>
        <v>126</v>
      </c>
      <c r="P1401">
        <f t="shared" si="111"/>
        <v>61.7</v>
      </c>
      <c r="Q1401" s="9" t="s">
        <v>8321</v>
      </c>
      <c r="R1401" t="s">
        <v>8322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8" x14ac:dyDescent="0.2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8">
        <f t="shared" si="110"/>
        <v>167</v>
      </c>
      <c r="P1402">
        <f t="shared" si="111"/>
        <v>17.239999999999998</v>
      </c>
      <c r="Q1402" s="9" t="s">
        <v>8321</v>
      </c>
      <c r="R1402" t="s">
        <v>8322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48" x14ac:dyDescent="0.2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8">
        <f t="shared" si="110"/>
        <v>497</v>
      </c>
      <c r="P1403">
        <f t="shared" si="111"/>
        <v>51.72</v>
      </c>
      <c r="Q1403" s="9" t="s">
        <v>8321</v>
      </c>
      <c r="R1403" t="s">
        <v>8322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8" x14ac:dyDescent="0.2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8">
        <f t="shared" si="110"/>
        <v>109</v>
      </c>
      <c r="P1404">
        <f t="shared" si="111"/>
        <v>24.15</v>
      </c>
      <c r="Q1404" s="9" t="s">
        <v>8321</v>
      </c>
      <c r="R1404" t="s">
        <v>8322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8" x14ac:dyDescent="0.2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8">
        <f t="shared" si="110"/>
        <v>103</v>
      </c>
      <c r="P1405">
        <f t="shared" si="111"/>
        <v>62.17</v>
      </c>
      <c r="Q1405" s="9" t="s">
        <v>8321</v>
      </c>
      <c r="R1405" t="s">
        <v>8322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8" x14ac:dyDescent="0.2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8">
        <f t="shared" si="110"/>
        <v>2</v>
      </c>
      <c r="P1406">
        <f t="shared" si="111"/>
        <v>48.2</v>
      </c>
      <c r="Q1406" s="9" t="s">
        <v>8318</v>
      </c>
      <c r="R1406" t="s">
        <v>8337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2" x14ac:dyDescent="0.2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8">
        <f t="shared" si="110"/>
        <v>0</v>
      </c>
      <c r="P1407">
        <f t="shared" si="111"/>
        <v>6.18</v>
      </c>
      <c r="Q1407" s="9" t="s">
        <v>8318</v>
      </c>
      <c r="R1407" t="s">
        <v>8337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16" x14ac:dyDescent="0.2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8">
        <f t="shared" si="110"/>
        <v>0</v>
      </c>
      <c r="P1408">
        <f t="shared" si="111"/>
        <v>5</v>
      </c>
      <c r="Q1408" s="9" t="s">
        <v>8318</v>
      </c>
      <c r="R1408" t="s">
        <v>8337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8" x14ac:dyDescent="0.2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8">
        <f t="shared" si="110"/>
        <v>1</v>
      </c>
      <c r="P1409">
        <f t="shared" si="111"/>
        <v>7.5</v>
      </c>
      <c r="Q1409" s="9" t="s">
        <v>8318</v>
      </c>
      <c r="R1409" t="s">
        <v>8337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8" x14ac:dyDescent="0.2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8">
        <f t="shared" si="110"/>
        <v>7</v>
      </c>
      <c r="P1410">
        <f t="shared" si="111"/>
        <v>12</v>
      </c>
      <c r="Q1410" s="9" t="s">
        <v>8318</v>
      </c>
      <c r="R1410" t="s">
        <v>8337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8" x14ac:dyDescent="0.2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8">
        <f t="shared" si="110"/>
        <v>0</v>
      </c>
      <c r="P1411">
        <f t="shared" si="111"/>
        <v>0</v>
      </c>
      <c r="Q1411" s="9" t="s">
        <v>8318</v>
      </c>
      <c r="R1411" t="s">
        <v>8337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8">
        <f t="shared" si="110"/>
        <v>0</v>
      </c>
      <c r="P1412">
        <f t="shared" si="111"/>
        <v>1</v>
      </c>
      <c r="Q1412" s="9" t="s">
        <v>8318</v>
      </c>
      <c r="R1412" t="s">
        <v>8337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8">
        <f t="shared" si="110"/>
        <v>0</v>
      </c>
      <c r="P1413">
        <f t="shared" si="111"/>
        <v>2.33</v>
      </c>
      <c r="Q1413" s="9" t="s">
        <v>8318</v>
      </c>
      <c r="R1413" t="s">
        <v>8337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8">
        <f t="shared" si="110"/>
        <v>5</v>
      </c>
      <c r="P1414">
        <f t="shared" si="111"/>
        <v>24.62</v>
      </c>
      <c r="Q1414" s="9" t="s">
        <v>8318</v>
      </c>
      <c r="R1414" t="s">
        <v>8337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8">
        <f t="shared" si="110"/>
        <v>5</v>
      </c>
      <c r="P1415">
        <f t="shared" si="111"/>
        <v>100</v>
      </c>
      <c r="Q1415" s="9" t="s">
        <v>8318</v>
      </c>
      <c r="R1415" t="s">
        <v>8337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8">
        <f t="shared" si="110"/>
        <v>0</v>
      </c>
      <c r="P1416">
        <f t="shared" si="111"/>
        <v>1</v>
      </c>
      <c r="Q1416" s="9" t="s">
        <v>8318</v>
      </c>
      <c r="R1416" t="s">
        <v>8337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8">
        <f t="shared" si="110"/>
        <v>18</v>
      </c>
      <c r="P1417">
        <f t="shared" si="111"/>
        <v>88.89</v>
      </c>
      <c r="Q1417" s="9" t="s">
        <v>8318</v>
      </c>
      <c r="R1417" t="s">
        <v>8337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8">
        <f t="shared" ref="O1418:O1481" si="115">ROUND(E1418/D1418*100,0)</f>
        <v>0</v>
      </c>
      <c r="P1418">
        <f t="shared" ref="P1418:P1481" si="116">IFERROR(ROUND(E1418/L1418,2),0)</f>
        <v>0</v>
      </c>
      <c r="Q1418" s="9" t="s">
        <v>8318</v>
      </c>
      <c r="R1418" t="s">
        <v>8337</v>
      </c>
      <c r="S1418" s="15">
        <f t="shared" ref="S1418:S1481" si="117">(((J1418/60)/60/24)+DATE(1970,1,1))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x14ac:dyDescent="0.2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8">
        <f t="shared" si="115"/>
        <v>1</v>
      </c>
      <c r="P1419">
        <f t="shared" si="116"/>
        <v>27.5</v>
      </c>
      <c r="Q1419" s="9" t="s">
        <v>8318</v>
      </c>
      <c r="R1419" t="s">
        <v>8337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64" x14ac:dyDescent="0.2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8">
        <f t="shared" si="115"/>
        <v>0</v>
      </c>
      <c r="P1420">
        <f t="shared" si="116"/>
        <v>6</v>
      </c>
      <c r="Q1420" s="9" t="s">
        <v>8318</v>
      </c>
      <c r="R1420" t="s">
        <v>8337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48" x14ac:dyDescent="0.2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8">
        <f t="shared" si="115"/>
        <v>7</v>
      </c>
      <c r="P1421">
        <f t="shared" si="116"/>
        <v>44.5</v>
      </c>
      <c r="Q1421" s="9" t="s">
        <v>8318</v>
      </c>
      <c r="R1421" t="s">
        <v>8337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16" x14ac:dyDescent="0.2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8">
        <f t="shared" si="115"/>
        <v>3</v>
      </c>
      <c r="P1422">
        <f t="shared" si="116"/>
        <v>1</v>
      </c>
      <c r="Q1422" s="9" t="s">
        <v>8318</v>
      </c>
      <c r="R1422" t="s">
        <v>8337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48" x14ac:dyDescent="0.2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8">
        <f t="shared" si="115"/>
        <v>0</v>
      </c>
      <c r="P1423">
        <f t="shared" si="116"/>
        <v>100</v>
      </c>
      <c r="Q1423" s="9" t="s">
        <v>8318</v>
      </c>
      <c r="R1423" t="s">
        <v>8337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48" x14ac:dyDescent="0.2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8">
        <f t="shared" si="115"/>
        <v>0</v>
      </c>
      <c r="P1424">
        <f t="shared" si="116"/>
        <v>13</v>
      </c>
      <c r="Q1424" s="9" t="s">
        <v>8318</v>
      </c>
      <c r="R1424" t="s">
        <v>8337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48" x14ac:dyDescent="0.2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8">
        <f t="shared" si="115"/>
        <v>0</v>
      </c>
      <c r="P1425">
        <f t="shared" si="116"/>
        <v>100</v>
      </c>
      <c r="Q1425" s="9" t="s">
        <v>8318</v>
      </c>
      <c r="R1425" t="s">
        <v>8337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8" x14ac:dyDescent="0.2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8">
        <f t="shared" si="115"/>
        <v>20</v>
      </c>
      <c r="P1426">
        <f t="shared" si="116"/>
        <v>109.07</v>
      </c>
      <c r="Q1426" s="9" t="s">
        <v>8318</v>
      </c>
      <c r="R1426" t="s">
        <v>8337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48" x14ac:dyDescent="0.2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8">
        <f t="shared" si="115"/>
        <v>0</v>
      </c>
      <c r="P1427">
        <f t="shared" si="116"/>
        <v>0</v>
      </c>
      <c r="Q1427" s="9" t="s">
        <v>8318</v>
      </c>
      <c r="R1427" t="s">
        <v>8337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48" x14ac:dyDescent="0.2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8">
        <f t="shared" si="115"/>
        <v>0</v>
      </c>
      <c r="P1428">
        <f t="shared" si="116"/>
        <v>0</v>
      </c>
      <c r="Q1428" s="9" t="s">
        <v>8318</v>
      </c>
      <c r="R1428" t="s">
        <v>8337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48" x14ac:dyDescent="0.2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8">
        <f t="shared" si="115"/>
        <v>8</v>
      </c>
      <c r="P1429">
        <f t="shared" si="116"/>
        <v>104.75</v>
      </c>
      <c r="Q1429" s="9" t="s">
        <v>8318</v>
      </c>
      <c r="R1429" t="s">
        <v>8337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48" x14ac:dyDescent="0.2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8">
        <f t="shared" si="115"/>
        <v>5</v>
      </c>
      <c r="P1430">
        <f t="shared" si="116"/>
        <v>15</v>
      </c>
      <c r="Q1430" s="9" t="s">
        <v>8318</v>
      </c>
      <c r="R1430" t="s">
        <v>8337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32" x14ac:dyDescent="0.2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8">
        <f t="shared" si="115"/>
        <v>0</v>
      </c>
      <c r="P1431">
        <f t="shared" si="116"/>
        <v>0</v>
      </c>
      <c r="Q1431" s="9" t="s">
        <v>8318</v>
      </c>
      <c r="R1431" t="s">
        <v>8337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8" x14ac:dyDescent="0.2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8">
        <f t="shared" si="115"/>
        <v>8</v>
      </c>
      <c r="P1432">
        <f t="shared" si="116"/>
        <v>80.599999999999994</v>
      </c>
      <c r="Q1432" s="9" t="s">
        <v>8318</v>
      </c>
      <c r="R1432" t="s">
        <v>8337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48" x14ac:dyDescent="0.2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8">
        <f t="shared" si="115"/>
        <v>32</v>
      </c>
      <c r="P1433">
        <f t="shared" si="116"/>
        <v>115.55</v>
      </c>
      <c r="Q1433" s="9" t="s">
        <v>8318</v>
      </c>
      <c r="R1433" t="s">
        <v>8337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48" x14ac:dyDescent="0.2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8">
        <f t="shared" si="115"/>
        <v>0</v>
      </c>
      <c r="P1434">
        <f t="shared" si="116"/>
        <v>0</v>
      </c>
      <c r="Q1434" s="9" t="s">
        <v>8318</v>
      </c>
      <c r="R1434" t="s">
        <v>8337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48" x14ac:dyDescent="0.2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8">
        <f t="shared" si="115"/>
        <v>7</v>
      </c>
      <c r="P1435">
        <f t="shared" si="116"/>
        <v>80.5</v>
      </c>
      <c r="Q1435" s="9" t="s">
        <v>8318</v>
      </c>
      <c r="R1435" t="s">
        <v>8337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8" x14ac:dyDescent="0.2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8">
        <f t="shared" si="115"/>
        <v>10</v>
      </c>
      <c r="P1436">
        <f t="shared" si="116"/>
        <v>744.55</v>
      </c>
      <c r="Q1436" s="9" t="s">
        <v>8318</v>
      </c>
      <c r="R1436" t="s">
        <v>8337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32" x14ac:dyDescent="0.2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8">
        <f t="shared" si="115"/>
        <v>0</v>
      </c>
      <c r="P1437">
        <f t="shared" si="116"/>
        <v>7.5</v>
      </c>
      <c r="Q1437" s="9" t="s">
        <v>8318</v>
      </c>
      <c r="R1437" t="s">
        <v>8337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48" x14ac:dyDescent="0.2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8">
        <f t="shared" si="115"/>
        <v>1</v>
      </c>
      <c r="P1438">
        <f t="shared" si="116"/>
        <v>38.5</v>
      </c>
      <c r="Q1438" s="9" t="s">
        <v>8318</v>
      </c>
      <c r="R1438" t="s">
        <v>8337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48" x14ac:dyDescent="0.2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8">
        <f t="shared" si="115"/>
        <v>27</v>
      </c>
      <c r="P1439">
        <f t="shared" si="116"/>
        <v>36.68</v>
      </c>
      <c r="Q1439" s="9" t="s">
        <v>8318</v>
      </c>
      <c r="R1439" t="s">
        <v>8337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48" x14ac:dyDescent="0.2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8">
        <f t="shared" si="115"/>
        <v>3</v>
      </c>
      <c r="P1440">
        <f t="shared" si="116"/>
        <v>75</v>
      </c>
      <c r="Q1440" s="9" t="s">
        <v>8318</v>
      </c>
      <c r="R1440" t="s">
        <v>8337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8" x14ac:dyDescent="0.2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8">
        <f t="shared" si="115"/>
        <v>7</v>
      </c>
      <c r="P1441">
        <f t="shared" si="116"/>
        <v>30</v>
      </c>
      <c r="Q1441" s="9" t="s">
        <v>8318</v>
      </c>
      <c r="R1441" t="s">
        <v>8337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48" x14ac:dyDescent="0.2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8">
        <f t="shared" si="115"/>
        <v>0</v>
      </c>
      <c r="P1442">
        <f t="shared" si="116"/>
        <v>1</v>
      </c>
      <c r="Q1442" s="9" t="s">
        <v>8318</v>
      </c>
      <c r="R1442" t="s">
        <v>8337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48" x14ac:dyDescent="0.2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8">
        <f t="shared" si="115"/>
        <v>1</v>
      </c>
      <c r="P1443">
        <f t="shared" si="116"/>
        <v>673.33</v>
      </c>
      <c r="Q1443" s="9" t="s">
        <v>8318</v>
      </c>
      <c r="R1443" t="s">
        <v>8337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8" x14ac:dyDescent="0.2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8">
        <f t="shared" si="115"/>
        <v>0</v>
      </c>
      <c r="P1444">
        <f t="shared" si="116"/>
        <v>0</v>
      </c>
      <c r="Q1444" s="9" t="s">
        <v>8318</v>
      </c>
      <c r="R1444" t="s">
        <v>8337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48" x14ac:dyDescent="0.2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8">
        <f t="shared" si="115"/>
        <v>0</v>
      </c>
      <c r="P1445">
        <f t="shared" si="116"/>
        <v>0</v>
      </c>
      <c r="Q1445" s="9" t="s">
        <v>8318</v>
      </c>
      <c r="R1445" t="s">
        <v>8337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32" x14ac:dyDescent="0.2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8">
        <f t="shared" si="115"/>
        <v>0</v>
      </c>
      <c r="P1446">
        <f t="shared" si="116"/>
        <v>0</v>
      </c>
      <c r="Q1446" s="9" t="s">
        <v>8318</v>
      </c>
      <c r="R1446" t="s">
        <v>8337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8" x14ac:dyDescent="0.2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8">
        <f t="shared" si="115"/>
        <v>0</v>
      </c>
      <c r="P1447">
        <f t="shared" si="116"/>
        <v>0</v>
      </c>
      <c r="Q1447" s="9" t="s">
        <v>8318</v>
      </c>
      <c r="R1447" t="s">
        <v>8337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8" x14ac:dyDescent="0.2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8">
        <f t="shared" si="115"/>
        <v>0</v>
      </c>
      <c r="P1448">
        <f t="shared" si="116"/>
        <v>0</v>
      </c>
      <c r="Q1448" s="9" t="s">
        <v>8318</v>
      </c>
      <c r="R1448" t="s">
        <v>8337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32" x14ac:dyDescent="0.2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8">
        <f t="shared" si="115"/>
        <v>0</v>
      </c>
      <c r="P1449">
        <f t="shared" si="116"/>
        <v>25</v>
      </c>
      <c r="Q1449" s="9" t="s">
        <v>8318</v>
      </c>
      <c r="R1449" t="s">
        <v>8337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48" x14ac:dyDescent="0.2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8">
        <f t="shared" si="115"/>
        <v>0</v>
      </c>
      <c r="P1450">
        <f t="shared" si="116"/>
        <v>0</v>
      </c>
      <c r="Q1450" s="9" t="s">
        <v>8318</v>
      </c>
      <c r="R1450" t="s">
        <v>8337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8" x14ac:dyDescent="0.2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8">
        <f t="shared" si="115"/>
        <v>0</v>
      </c>
      <c r="P1451">
        <f t="shared" si="116"/>
        <v>0</v>
      </c>
      <c r="Q1451" s="9" t="s">
        <v>8318</v>
      </c>
      <c r="R1451" t="s">
        <v>8337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48" x14ac:dyDescent="0.2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8">
        <f t="shared" si="115"/>
        <v>0</v>
      </c>
      <c r="P1452">
        <f t="shared" si="116"/>
        <v>1</v>
      </c>
      <c r="Q1452" s="9" t="s">
        <v>8318</v>
      </c>
      <c r="R1452" t="s">
        <v>8337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32" x14ac:dyDescent="0.2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8">
        <f t="shared" si="115"/>
        <v>0</v>
      </c>
      <c r="P1453">
        <f t="shared" si="116"/>
        <v>1</v>
      </c>
      <c r="Q1453" s="9" t="s">
        <v>8318</v>
      </c>
      <c r="R1453" t="s">
        <v>8337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32" x14ac:dyDescent="0.2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8">
        <f t="shared" si="115"/>
        <v>0</v>
      </c>
      <c r="P1454">
        <f t="shared" si="116"/>
        <v>0</v>
      </c>
      <c r="Q1454" s="9" t="s">
        <v>8318</v>
      </c>
      <c r="R1454" t="s">
        <v>8337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8" x14ac:dyDescent="0.2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8">
        <f t="shared" si="115"/>
        <v>0</v>
      </c>
      <c r="P1455">
        <f t="shared" si="116"/>
        <v>0</v>
      </c>
      <c r="Q1455" s="9" t="s">
        <v>8318</v>
      </c>
      <c r="R1455" t="s">
        <v>8337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8" x14ac:dyDescent="0.2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8">
        <f t="shared" si="115"/>
        <v>1</v>
      </c>
      <c r="P1456">
        <f t="shared" si="116"/>
        <v>15</v>
      </c>
      <c r="Q1456" s="9" t="s">
        <v>8318</v>
      </c>
      <c r="R1456" t="s">
        <v>8337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48" x14ac:dyDescent="0.2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8">
        <f t="shared" si="115"/>
        <v>11</v>
      </c>
      <c r="P1457">
        <f t="shared" si="116"/>
        <v>225</v>
      </c>
      <c r="Q1457" s="9" t="s">
        <v>8318</v>
      </c>
      <c r="R1457" t="s">
        <v>8337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ht="16" x14ac:dyDescent="0.2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8">
        <f t="shared" si="115"/>
        <v>3</v>
      </c>
      <c r="P1458">
        <f t="shared" si="116"/>
        <v>48.33</v>
      </c>
      <c r="Q1458" s="9" t="s">
        <v>8318</v>
      </c>
      <c r="R1458" t="s">
        <v>8337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32" x14ac:dyDescent="0.2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8">
        <f t="shared" si="115"/>
        <v>0</v>
      </c>
      <c r="P1459">
        <f t="shared" si="116"/>
        <v>0</v>
      </c>
      <c r="Q1459" s="9" t="s">
        <v>8318</v>
      </c>
      <c r="R1459" t="s">
        <v>8337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48" x14ac:dyDescent="0.2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8">
        <f t="shared" si="115"/>
        <v>0</v>
      </c>
      <c r="P1460">
        <f t="shared" si="116"/>
        <v>0</v>
      </c>
      <c r="Q1460" s="9" t="s">
        <v>8318</v>
      </c>
      <c r="R1460" t="s">
        <v>8337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8" x14ac:dyDescent="0.2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8">
        <f t="shared" si="115"/>
        <v>0</v>
      </c>
      <c r="P1461">
        <f t="shared" si="116"/>
        <v>0</v>
      </c>
      <c r="Q1461" s="9" t="s">
        <v>8318</v>
      </c>
      <c r="R1461" t="s">
        <v>8337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8" x14ac:dyDescent="0.2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8">
        <f t="shared" si="115"/>
        <v>0</v>
      </c>
      <c r="P1462">
        <f t="shared" si="116"/>
        <v>0</v>
      </c>
      <c r="Q1462" s="9" t="s">
        <v>8318</v>
      </c>
      <c r="R1462" t="s">
        <v>8337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32" x14ac:dyDescent="0.2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8">
        <f t="shared" si="115"/>
        <v>101</v>
      </c>
      <c r="P1463">
        <f t="shared" si="116"/>
        <v>44.67</v>
      </c>
      <c r="Q1463" s="9" t="s">
        <v>8318</v>
      </c>
      <c r="R1463" t="s">
        <v>8338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32" x14ac:dyDescent="0.2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8">
        <f t="shared" si="115"/>
        <v>109</v>
      </c>
      <c r="P1464">
        <f t="shared" si="116"/>
        <v>28.94</v>
      </c>
      <c r="Q1464" s="9" t="s">
        <v>8318</v>
      </c>
      <c r="R1464" t="s">
        <v>8338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8" x14ac:dyDescent="0.2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8">
        <f t="shared" si="115"/>
        <v>148</v>
      </c>
      <c r="P1465">
        <f t="shared" si="116"/>
        <v>35.44</v>
      </c>
      <c r="Q1465" s="9" t="s">
        <v>8318</v>
      </c>
      <c r="R1465" t="s">
        <v>8338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ht="16" x14ac:dyDescent="0.2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8">
        <f t="shared" si="115"/>
        <v>163</v>
      </c>
      <c r="P1466">
        <f t="shared" si="116"/>
        <v>34.869999999999997</v>
      </c>
      <c r="Q1466" s="9" t="s">
        <v>8318</v>
      </c>
      <c r="R1466" t="s">
        <v>8338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8" x14ac:dyDescent="0.2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8">
        <f t="shared" si="115"/>
        <v>456</v>
      </c>
      <c r="P1467">
        <f t="shared" si="116"/>
        <v>52.62</v>
      </c>
      <c r="Q1467" s="9" t="s">
        <v>8318</v>
      </c>
      <c r="R1467" t="s">
        <v>8338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8" x14ac:dyDescent="0.2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8">
        <f t="shared" si="115"/>
        <v>108</v>
      </c>
      <c r="P1468">
        <f t="shared" si="116"/>
        <v>69.599999999999994</v>
      </c>
      <c r="Q1468" s="9" t="s">
        <v>8318</v>
      </c>
      <c r="R1468" t="s">
        <v>8338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2" x14ac:dyDescent="0.2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8">
        <f t="shared" si="115"/>
        <v>115</v>
      </c>
      <c r="P1469">
        <f t="shared" si="116"/>
        <v>76.72</v>
      </c>
      <c r="Q1469" s="9" t="s">
        <v>8318</v>
      </c>
      <c r="R1469" t="s">
        <v>8338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8" x14ac:dyDescent="0.2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8">
        <f t="shared" si="115"/>
        <v>102</v>
      </c>
      <c r="P1470">
        <f t="shared" si="116"/>
        <v>33.19</v>
      </c>
      <c r="Q1470" s="9" t="s">
        <v>8318</v>
      </c>
      <c r="R1470" t="s">
        <v>8338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32" x14ac:dyDescent="0.2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8">
        <f t="shared" si="115"/>
        <v>108</v>
      </c>
      <c r="P1471">
        <f t="shared" si="116"/>
        <v>149.46</v>
      </c>
      <c r="Q1471" s="9" t="s">
        <v>8318</v>
      </c>
      <c r="R1471" t="s">
        <v>8338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48" x14ac:dyDescent="0.2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8">
        <f t="shared" si="115"/>
        <v>125</v>
      </c>
      <c r="P1472">
        <f t="shared" si="116"/>
        <v>23.17</v>
      </c>
      <c r="Q1472" s="9" t="s">
        <v>8318</v>
      </c>
      <c r="R1472" t="s">
        <v>8338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8" x14ac:dyDescent="0.2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8">
        <f t="shared" si="115"/>
        <v>104</v>
      </c>
      <c r="P1473">
        <f t="shared" si="116"/>
        <v>96.88</v>
      </c>
      <c r="Q1473" s="9" t="s">
        <v>8318</v>
      </c>
      <c r="R1473" t="s">
        <v>8338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48" x14ac:dyDescent="0.2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8">
        <f t="shared" si="115"/>
        <v>139</v>
      </c>
      <c r="P1474">
        <f t="shared" si="116"/>
        <v>103.2</v>
      </c>
      <c r="Q1474" s="9" t="s">
        <v>8318</v>
      </c>
      <c r="R1474" t="s">
        <v>8338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ht="16" x14ac:dyDescent="0.2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8">
        <f t="shared" si="115"/>
        <v>121</v>
      </c>
      <c r="P1475">
        <f t="shared" si="116"/>
        <v>38.46</v>
      </c>
      <c r="Q1475" s="9" t="s">
        <v>8318</v>
      </c>
      <c r="R1475" t="s">
        <v>8338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8">
        <f t="shared" si="115"/>
        <v>112</v>
      </c>
      <c r="P1476">
        <f t="shared" si="116"/>
        <v>44.32</v>
      </c>
      <c r="Q1476" s="9" t="s">
        <v>8318</v>
      </c>
      <c r="R1476" t="s">
        <v>8338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8">
        <f t="shared" si="115"/>
        <v>189</v>
      </c>
      <c r="P1477">
        <f t="shared" si="116"/>
        <v>64.17</v>
      </c>
      <c r="Q1477" s="9" t="s">
        <v>8318</v>
      </c>
      <c r="R1477" t="s">
        <v>8338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8">
        <f t="shared" si="115"/>
        <v>662</v>
      </c>
      <c r="P1478">
        <f t="shared" si="116"/>
        <v>43.33</v>
      </c>
      <c r="Q1478" s="9" t="s">
        <v>8318</v>
      </c>
      <c r="R1478" t="s">
        <v>8338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8">
        <f t="shared" si="115"/>
        <v>111</v>
      </c>
      <c r="P1479">
        <f t="shared" si="116"/>
        <v>90.5</v>
      </c>
      <c r="Q1479" s="9" t="s">
        <v>8318</v>
      </c>
      <c r="R1479" t="s">
        <v>8338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8">
        <f t="shared" si="115"/>
        <v>1182</v>
      </c>
      <c r="P1480">
        <f t="shared" si="116"/>
        <v>29.19</v>
      </c>
      <c r="Q1480" s="9" t="s">
        <v>8318</v>
      </c>
      <c r="R1480" t="s">
        <v>8338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8">
        <f t="shared" si="115"/>
        <v>137</v>
      </c>
      <c r="P1481">
        <f t="shared" si="116"/>
        <v>30.96</v>
      </c>
      <c r="Q1481" s="9" t="s">
        <v>8318</v>
      </c>
      <c r="R1481" t="s">
        <v>8338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8">
        <f t="shared" ref="O1482:O1545" si="120">ROUND(E1482/D1482*100,0)</f>
        <v>117</v>
      </c>
      <c r="P1482">
        <f t="shared" ref="P1482:P1545" si="121">IFERROR(ROUND(E1482/L1482,2),0)</f>
        <v>92.16</v>
      </c>
      <c r="Q1482" s="9" t="s">
        <v>8318</v>
      </c>
      <c r="R1482" t="s">
        <v>8338</v>
      </c>
      <c r="S1482" s="15">
        <f t="shared" ref="S1482:S1545" si="122">(((J1482/60)/60/24)+DATE(1970,1,1))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x14ac:dyDescent="0.2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8">
        <f t="shared" si="120"/>
        <v>2</v>
      </c>
      <c r="P1483">
        <f t="shared" si="121"/>
        <v>17.5</v>
      </c>
      <c r="Q1483" s="9" t="s">
        <v>8318</v>
      </c>
      <c r="R1483" t="s">
        <v>8320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8" x14ac:dyDescent="0.2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8">
        <f t="shared" si="120"/>
        <v>0</v>
      </c>
      <c r="P1484">
        <f t="shared" si="121"/>
        <v>5</v>
      </c>
      <c r="Q1484" s="9" t="s">
        <v>8318</v>
      </c>
      <c r="R1484" t="s">
        <v>8320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48" x14ac:dyDescent="0.2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8">
        <f t="shared" si="120"/>
        <v>1</v>
      </c>
      <c r="P1485">
        <f t="shared" si="121"/>
        <v>25</v>
      </c>
      <c r="Q1485" s="9" t="s">
        <v>8318</v>
      </c>
      <c r="R1485" t="s">
        <v>8320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ht="16" x14ac:dyDescent="0.2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8">
        <f t="shared" si="120"/>
        <v>0</v>
      </c>
      <c r="P1486">
        <f t="shared" si="121"/>
        <v>0</v>
      </c>
      <c r="Q1486" s="9" t="s">
        <v>8318</v>
      </c>
      <c r="R1486" t="s">
        <v>8320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48" x14ac:dyDescent="0.2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8">
        <f t="shared" si="120"/>
        <v>2</v>
      </c>
      <c r="P1487">
        <f t="shared" si="121"/>
        <v>50</v>
      </c>
      <c r="Q1487" s="9" t="s">
        <v>8318</v>
      </c>
      <c r="R1487" t="s">
        <v>8320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48" x14ac:dyDescent="0.2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8">
        <f t="shared" si="120"/>
        <v>0</v>
      </c>
      <c r="P1488">
        <f t="shared" si="121"/>
        <v>16</v>
      </c>
      <c r="Q1488" s="9" t="s">
        <v>8318</v>
      </c>
      <c r="R1488" t="s">
        <v>8320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8" x14ac:dyDescent="0.2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8">
        <f t="shared" si="120"/>
        <v>0</v>
      </c>
      <c r="P1489">
        <f t="shared" si="121"/>
        <v>0</v>
      </c>
      <c r="Q1489" s="9" t="s">
        <v>8318</v>
      </c>
      <c r="R1489" t="s">
        <v>8320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8" x14ac:dyDescent="0.2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8">
        <f t="shared" si="120"/>
        <v>2</v>
      </c>
      <c r="P1490">
        <f t="shared" si="121"/>
        <v>60</v>
      </c>
      <c r="Q1490" s="9" t="s">
        <v>8318</v>
      </c>
      <c r="R1490" t="s">
        <v>8320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8" x14ac:dyDescent="0.2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8">
        <f t="shared" si="120"/>
        <v>0</v>
      </c>
      <c r="P1491">
        <f t="shared" si="121"/>
        <v>0</v>
      </c>
      <c r="Q1491" s="9" t="s">
        <v>8318</v>
      </c>
      <c r="R1491" t="s">
        <v>8320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8" x14ac:dyDescent="0.2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8">
        <f t="shared" si="120"/>
        <v>31</v>
      </c>
      <c r="P1492">
        <f t="shared" si="121"/>
        <v>47.11</v>
      </c>
      <c r="Q1492" s="9" t="s">
        <v>8318</v>
      </c>
      <c r="R1492" t="s">
        <v>8320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32" x14ac:dyDescent="0.2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8">
        <f t="shared" si="120"/>
        <v>8</v>
      </c>
      <c r="P1493">
        <f t="shared" si="121"/>
        <v>100</v>
      </c>
      <c r="Q1493" s="9" t="s">
        <v>8318</v>
      </c>
      <c r="R1493" t="s">
        <v>8320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48" x14ac:dyDescent="0.2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8">
        <f t="shared" si="120"/>
        <v>1</v>
      </c>
      <c r="P1494">
        <f t="shared" si="121"/>
        <v>15</v>
      </c>
      <c r="Q1494" s="9" t="s">
        <v>8318</v>
      </c>
      <c r="R1494" t="s">
        <v>8320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32" x14ac:dyDescent="0.2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8">
        <f t="shared" si="120"/>
        <v>0</v>
      </c>
      <c r="P1495">
        <f t="shared" si="121"/>
        <v>0</v>
      </c>
      <c r="Q1495" s="9" t="s">
        <v>8318</v>
      </c>
      <c r="R1495" t="s">
        <v>8320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48" x14ac:dyDescent="0.2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8">
        <f t="shared" si="120"/>
        <v>9</v>
      </c>
      <c r="P1496">
        <f t="shared" si="121"/>
        <v>40.450000000000003</v>
      </c>
      <c r="Q1496" s="9" t="s">
        <v>8318</v>
      </c>
      <c r="R1496" t="s">
        <v>8320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32" x14ac:dyDescent="0.2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8">
        <f t="shared" si="120"/>
        <v>0</v>
      </c>
      <c r="P1497">
        <f t="shared" si="121"/>
        <v>0</v>
      </c>
      <c r="Q1497" s="9" t="s">
        <v>8318</v>
      </c>
      <c r="R1497" t="s">
        <v>8320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8" x14ac:dyDescent="0.2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8">
        <f t="shared" si="120"/>
        <v>0</v>
      </c>
      <c r="P1498">
        <f t="shared" si="121"/>
        <v>0</v>
      </c>
      <c r="Q1498" s="9" t="s">
        <v>8318</v>
      </c>
      <c r="R1498" t="s">
        <v>8320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48" x14ac:dyDescent="0.2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8">
        <f t="shared" si="120"/>
        <v>0</v>
      </c>
      <c r="P1499">
        <f t="shared" si="121"/>
        <v>1</v>
      </c>
      <c r="Q1499" s="9" t="s">
        <v>8318</v>
      </c>
      <c r="R1499" t="s">
        <v>8320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48" x14ac:dyDescent="0.2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8">
        <f t="shared" si="120"/>
        <v>2</v>
      </c>
      <c r="P1500">
        <f t="shared" si="121"/>
        <v>19</v>
      </c>
      <c r="Q1500" s="9" t="s">
        <v>8318</v>
      </c>
      <c r="R1500" t="s">
        <v>8320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48" x14ac:dyDescent="0.2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8">
        <f t="shared" si="120"/>
        <v>0</v>
      </c>
      <c r="P1501">
        <f t="shared" si="121"/>
        <v>5</v>
      </c>
      <c r="Q1501" s="9" t="s">
        <v>8318</v>
      </c>
      <c r="R1501" t="s">
        <v>8320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48" x14ac:dyDescent="0.2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8">
        <f t="shared" si="120"/>
        <v>25</v>
      </c>
      <c r="P1502">
        <f t="shared" si="121"/>
        <v>46.73</v>
      </c>
      <c r="Q1502" s="9" t="s">
        <v>8318</v>
      </c>
      <c r="R1502" t="s">
        <v>8320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32" x14ac:dyDescent="0.2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8">
        <f t="shared" si="120"/>
        <v>166</v>
      </c>
      <c r="P1503">
        <f t="shared" si="121"/>
        <v>97.73</v>
      </c>
      <c r="Q1503" s="9" t="s">
        <v>8334</v>
      </c>
      <c r="R1503" t="s">
        <v>8335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48" x14ac:dyDescent="0.2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8">
        <f t="shared" si="120"/>
        <v>101</v>
      </c>
      <c r="P1504">
        <f t="shared" si="121"/>
        <v>67.84</v>
      </c>
      <c r="Q1504" s="9" t="s">
        <v>8334</v>
      </c>
      <c r="R1504" t="s">
        <v>8335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48" x14ac:dyDescent="0.2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8">
        <f t="shared" si="120"/>
        <v>108</v>
      </c>
      <c r="P1505">
        <f t="shared" si="121"/>
        <v>56.98</v>
      </c>
      <c r="Q1505" s="9" t="s">
        <v>8334</v>
      </c>
      <c r="R1505" t="s">
        <v>8335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32" x14ac:dyDescent="0.2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8">
        <f t="shared" si="120"/>
        <v>278</v>
      </c>
      <c r="P1506">
        <f t="shared" si="121"/>
        <v>67.16</v>
      </c>
      <c r="Q1506" s="9" t="s">
        <v>8334</v>
      </c>
      <c r="R1506" t="s">
        <v>8335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48" x14ac:dyDescent="0.2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8">
        <f t="shared" si="120"/>
        <v>104</v>
      </c>
      <c r="P1507">
        <f t="shared" si="121"/>
        <v>48.04</v>
      </c>
      <c r="Q1507" s="9" t="s">
        <v>8334</v>
      </c>
      <c r="R1507" t="s">
        <v>8335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8" x14ac:dyDescent="0.2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8">
        <f t="shared" si="120"/>
        <v>111</v>
      </c>
      <c r="P1508">
        <f t="shared" si="121"/>
        <v>38.86</v>
      </c>
      <c r="Q1508" s="9" t="s">
        <v>8334</v>
      </c>
      <c r="R1508" t="s">
        <v>8335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48" x14ac:dyDescent="0.2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8">
        <f t="shared" si="120"/>
        <v>215</v>
      </c>
      <c r="P1509">
        <f t="shared" si="121"/>
        <v>78.180000000000007</v>
      </c>
      <c r="Q1509" s="9" t="s">
        <v>8334</v>
      </c>
      <c r="R1509" t="s">
        <v>8335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8" x14ac:dyDescent="0.2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8">
        <f t="shared" si="120"/>
        <v>111</v>
      </c>
      <c r="P1510">
        <f t="shared" si="121"/>
        <v>97.11</v>
      </c>
      <c r="Q1510" s="9" t="s">
        <v>8334</v>
      </c>
      <c r="R1510" t="s">
        <v>8335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8" x14ac:dyDescent="0.2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8">
        <f t="shared" si="120"/>
        <v>124</v>
      </c>
      <c r="P1511">
        <f t="shared" si="121"/>
        <v>110.39</v>
      </c>
      <c r="Q1511" s="9" t="s">
        <v>8334</v>
      </c>
      <c r="R1511" t="s">
        <v>8335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8" x14ac:dyDescent="0.2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8">
        <f t="shared" si="120"/>
        <v>101</v>
      </c>
      <c r="P1512">
        <f t="shared" si="121"/>
        <v>39.92</v>
      </c>
      <c r="Q1512" s="9" t="s">
        <v>8334</v>
      </c>
      <c r="R1512" t="s">
        <v>8335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48" x14ac:dyDescent="0.2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8">
        <f t="shared" si="120"/>
        <v>112</v>
      </c>
      <c r="P1513">
        <f t="shared" si="121"/>
        <v>75.98</v>
      </c>
      <c r="Q1513" s="9" t="s">
        <v>8334</v>
      </c>
      <c r="R1513" t="s">
        <v>8335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8" x14ac:dyDescent="0.2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8">
        <f t="shared" si="120"/>
        <v>559</v>
      </c>
      <c r="P1514">
        <f t="shared" si="121"/>
        <v>58.38</v>
      </c>
      <c r="Q1514" s="9" t="s">
        <v>8334</v>
      </c>
      <c r="R1514" t="s">
        <v>8335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8" x14ac:dyDescent="0.2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8">
        <f t="shared" si="120"/>
        <v>150</v>
      </c>
      <c r="P1515">
        <f t="shared" si="121"/>
        <v>55.82</v>
      </c>
      <c r="Q1515" s="9" t="s">
        <v>8334</v>
      </c>
      <c r="R1515" t="s">
        <v>8335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8" x14ac:dyDescent="0.2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8">
        <f t="shared" si="120"/>
        <v>106</v>
      </c>
      <c r="P1516">
        <f t="shared" si="121"/>
        <v>151.24</v>
      </c>
      <c r="Q1516" s="9" t="s">
        <v>8334</v>
      </c>
      <c r="R1516" t="s">
        <v>8335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8" x14ac:dyDescent="0.2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8">
        <f t="shared" si="120"/>
        <v>157</v>
      </c>
      <c r="P1517">
        <f t="shared" si="121"/>
        <v>849.67</v>
      </c>
      <c r="Q1517" s="9" t="s">
        <v>8334</v>
      </c>
      <c r="R1517" t="s">
        <v>8335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8" x14ac:dyDescent="0.2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8">
        <f t="shared" si="120"/>
        <v>109</v>
      </c>
      <c r="P1518">
        <f t="shared" si="121"/>
        <v>159.24</v>
      </c>
      <c r="Q1518" s="9" t="s">
        <v>8334</v>
      </c>
      <c r="R1518" t="s">
        <v>8335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8" x14ac:dyDescent="0.2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8">
        <f t="shared" si="120"/>
        <v>162</v>
      </c>
      <c r="P1519">
        <f t="shared" si="121"/>
        <v>39.51</v>
      </c>
      <c r="Q1519" s="9" t="s">
        <v>8334</v>
      </c>
      <c r="R1519" t="s">
        <v>8335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32" x14ac:dyDescent="0.2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8">
        <f t="shared" si="120"/>
        <v>205</v>
      </c>
      <c r="P1520">
        <f t="shared" si="121"/>
        <v>130.53</v>
      </c>
      <c r="Q1520" s="9" t="s">
        <v>8334</v>
      </c>
      <c r="R1520" t="s">
        <v>8335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8" x14ac:dyDescent="0.2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8">
        <f t="shared" si="120"/>
        <v>103</v>
      </c>
      <c r="P1521">
        <f t="shared" si="121"/>
        <v>64.16</v>
      </c>
      <c r="Q1521" s="9" t="s">
        <v>8334</v>
      </c>
      <c r="R1521" t="s">
        <v>8335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32" x14ac:dyDescent="0.2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8">
        <f t="shared" si="120"/>
        <v>103</v>
      </c>
      <c r="P1522">
        <f t="shared" si="121"/>
        <v>111.53</v>
      </c>
      <c r="Q1522" s="9" t="s">
        <v>8334</v>
      </c>
      <c r="R1522" t="s">
        <v>8335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8" x14ac:dyDescent="0.2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8">
        <f t="shared" si="120"/>
        <v>107</v>
      </c>
      <c r="P1523">
        <f t="shared" si="121"/>
        <v>170.45</v>
      </c>
      <c r="Q1523" s="9" t="s">
        <v>8334</v>
      </c>
      <c r="R1523" t="s">
        <v>8335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48" x14ac:dyDescent="0.2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8">
        <f t="shared" si="120"/>
        <v>139</v>
      </c>
      <c r="P1524">
        <f t="shared" si="121"/>
        <v>133.74</v>
      </c>
      <c r="Q1524" s="9" t="s">
        <v>8334</v>
      </c>
      <c r="R1524" t="s">
        <v>8335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8" x14ac:dyDescent="0.2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8">
        <f t="shared" si="120"/>
        <v>125</v>
      </c>
      <c r="P1525">
        <f t="shared" si="121"/>
        <v>95.83</v>
      </c>
      <c r="Q1525" s="9" t="s">
        <v>8334</v>
      </c>
      <c r="R1525" t="s">
        <v>8335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8" x14ac:dyDescent="0.2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8">
        <f t="shared" si="120"/>
        <v>207</v>
      </c>
      <c r="P1526">
        <f t="shared" si="121"/>
        <v>221.79</v>
      </c>
      <c r="Q1526" s="9" t="s">
        <v>8334</v>
      </c>
      <c r="R1526" t="s">
        <v>8335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8" x14ac:dyDescent="0.2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8">
        <f t="shared" si="120"/>
        <v>174</v>
      </c>
      <c r="P1527">
        <f t="shared" si="121"/>
        <v>32.32</v>
      </c>
      <c r="Q1527" s="9" t="s">
        <v>8334</v>
      </c>
      <c r="R1527" t="s">
        <v>8335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8" x14ac:dyDescent="0.2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8">
        <f t="shared" si="120"/>
        <v>120</v>
      </c>
      <c r="P1528">
        <f t="shared" si="121"/>
        <v>98.84</v>
      </c>
      <c r="Q1528" s="9" t="s">
        <v>8334</v>
      </c>
      <c r="R1528" t="s">
        <v>8335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32" x14ac:dyDescent="0.2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8">
        <f t="shared" si="120"/>
        <v>110</v>
      </c>
      <c r="P1529">
        <f t="shared" si="121"/>
        <v>55.22</v>
      </c>
      <c r="Q1529" s="9" t="s">
        <v>8334</v>
      </c>
      <c r="R1529" t="s">
        <v>8335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32" x14ac:dyDescent="0.2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8">
        <f t="shared" si="120"/>
        <v>282</v>
      </c>
      <c r="P1530">
        <f t="shared" si="121"/>
        <v>52.79</v>
      </c>
      <c r="Q1530" s="9" t="s">
        <v>8334</v>
      </c>
      <c r="R1530" t="s">
        <v>8335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32" x14ac:dyDescent="0.2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8">
        <f t="shared" si="120"/>
        <v>101</v>
      </c>
      <c r="P1531">
        <f t="shared" si="121"/>
        <v>135.66999999999999</v>
      </c>
      <c r="Q1531" s="9" t="s">
        <v>8334</v>
      </c>
      <c r="R1531" t="s">
        <v>8335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48" x14ac:dyDescent="0.2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8">
        <f t="shared" si="120"/>
        <v>135</v>
      </c>
      <c r="P1532">
        <f t="shared" si="121"/>
        <v>53.99</v>
      </c>
      <c r="Q1532" s="9" t="s">
        <v>8334</v>
      </c>
      <c r="R1532" t="s">
        <v>8335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48" x14ac:dyDescent="0.2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8">
        <f t="shared" si="120"/>
        <v>176</v>
      </c>
      <c r="P1533">
        <f t="shared" si="121"/>
        <v>56.64</v>
      </c>
      <c r="Q1533" s="9" t="s">
        <v>8334</v>
      </c>
      <c r="R1533" t="s">
        <v>8335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8" x14ac:dyDescent="0.2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8">
        <f t="shared" si="120"/>
        <v>484</v>
      </c>
      <c r="P1534">
        <f t="shared" si="121"/>
        <v>82.32</v>
      </c>
      <c r="Q1534" s="9" t="s">
        <v>8334</v>
      </c>
      <c r="R1534" t="s">
        <v>8335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32" x14ac:dyDescent="0.2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8">
        <f t="shared" si="120"/>
        <v>145</v>
      </c>
      <c r="P1535">
        <f t="shared" si="121"/>
        <v>88.26</v>
      </c>
      <c r="Q1535" s="9" t="s">
        <v>8334</v>
      </c>
      <c r="R1535" t="s">
        <v>8335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8" x14ac:dyDescent="0.2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8">
        <f t="shared" si="120"/>
        <v>418</v>
      </c>
      <c r="P1536">
        <f t="shared" si="121"/>
        <v>84.91</v>
      </c>
      <c r="Q1536" s="9" t="s">
        <v>8334</v>
      </c>
      <c r="R1536" t="s">
        <v>8335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8" x14ac:dyDescent="0.2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8">
        <f t="shared" si="120"/>
        <v>132</v>
      </c>
      <c r="P1537">
        <f t="shared" si="121"/>
        <v>48.15</v>
      </c>
      <c r="Q1537" s="9" t="s">
        <v>8334</v>
      </c>
      <c r="R1537" t="s">
        <v>8335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48" x14ac:dyDescent="0.2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8">
        <f t="shared" si="120"/>
        <v>250</v>
      </c>
      <c r="P1538">
        <f t="shared" si="121"/>
        <v>66.02</v>
      </c>
      <c r="Q1538" s="9" t="s">
        <v>8334</v>
      </c>
      <c r="R1538" t="s">
        <v>8335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8" x14ac:dyDescent="0.2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8">
        <f t="shared" si="120"/>
        <v>180</v>
      </c>
      <c r="P1539">
        <f t="shared" si="121"/>
        <v>96.38</v>
      </c>
      <c r="Q1539" s="9" t="s">
        <v>8334</v>
      </c>
      <c r="R1539" t="s">
        <v>8335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8">
        <f t="shared" si="120"/>
        <v>103</v>
      </c>
      <c r="P1540">
        <f t="shared" si="121"/>
        <v>156.16999999999999</v>
      </c>
      <c r="Q1540" s="9" t="s">
        <v>8334</v>
      </c>
      <c r="R1540" t="s">
        <v>8335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8">
        <f t="shared" si="120"/>
        <v>136</v>
      </c>
      <c r="P1541">
        <f t="shared" si="121"/>
        <v>95.76</v>
      </c>
      <c r="Q1541" s="9" t="s">
        <v>8334</v>
      </c>
      <c r="R1541" t="s">
        <v>8335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8">
        <f t="shared" si="120"/>
        <v>118</v>
      </c>
      <c r="P1542">
        <f t="shared" si="121"/>
        <v>180.41</v>
      </c>
      <c r="Q1542" s="9" t="s">
        <v>8334</v>
      </c>
      <c r="R1542" t="s">
        <v>8335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8">
        <f t="shared" si="120"/>
        <v>0</v>
      </c>
      <c r="P1543">
        <f t="shared" si="121"/>
        <v>3</v>
      </c>
      <c r="Q1543" s="9" t="s">
        <v>8334</v>
      </c>
      <c r="R1543" t="s">
        <v>8339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8">
        <f t="shared" si="120"/>
        <v>4</v>
      </c>
      <c r="P1544">
        <f t="shared" si="121"/>
        <v>20</v>
      </c>
      <c r="Q1544" s="9" t="s">
        <v>8334</v>
      </c>
      <c r="R1544" t="s">
        <v>8339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8">
        <f t="shared" si="120"/>
        <v>0</v>
      </c>
      <c r="P1545">
        <f t="shared" si="121"/>
        <v>10</v>
      </c>
      <c r="Q1545" s="9" t="s">
        <v>8334</v>
      </c>
      <c r="R1545" t="s">
        <v>8339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8">
        <f t="shared" ref="O1546:O1609" si="125">ROUND(E1546/D1546*100,0)</f>
        <v>0</v>
      </c>
      <c r="P1546">
        <f t="shared" ref="P1546:P1609" si="126">IFERROR(ROUND(E1546/L1546,2),0)</f>
        <v>0</v>
      </c>
      <c r="Q1546" s="9" t="s">
        <v>8334</v>
      </c>
      <c r="R1546" t="s">
        <v>8339</v>
      </c>
      <c r="S1546" s="15">
        <f t="shared" ref="S1546:S1609" si="127">(((J1546/60)/60/24)+DATE(1970,1,1))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x14ac:dyDescent="0.2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8">
        <f t="shared" si="125"/>
        <v>0</v>
      </c>
      <c r="P1547">
        <f t="shared" si="126"/>
        <v>1</v>
      </c>
      <c r="Q1547" s="9" t="s">
        <v>8334</v>
      </c>
      <c r="R1547" t="s">
        <v>8339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48" x14ac:dyDescent="0.2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8">
        <f t="shared" si="125"/>
        <v>29</v>
      </c>
      <c r="P1548">
        <f t="shared" si="126"/>
        <v>26.27</v>
      </c>
      <c r="Q1548" s="9" t="s">
        <v>8334</v>
      </c>
      <c r="R1548" t="s">
        <v>8339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8" x14ac:dyDescent="0.2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8">
        <f t="shared" si="125"/>
        <v>0</v>
      </c>
      <c r="P1549">
        <f t="shared" si="126"/>
        <v>0</v>
      </c>
      <c r="Q1549" s="9" t="s">
        <v>8334</v>
      </c>
      <c r="R1549" t="s">
        <v>8339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32" x14ac:dyDescent="0.2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8">
        <f t="shared" si="125"/>
        <v>9</v>
      </c>
      <c r="P1550">
        <f t="shared" si="126"/>
        <v>60</v>
      </c>
      <c r="Q1550" s="9" t="s">
        <v>8334</v>
      </c>
      <c r="R1550" t="s">
        <v>8339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8" x14ac:dyDescent="0.2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8">
        <f t="shared" si="125"/>
        <v>34</v>
      </c>
      <c r="P1551">
        <f t="shared" si="126"/>
        <v>28.33</v>
      </c>
      <c r="Q1551" s="9" t="s">
        <v>8334</v>
      </c>
      <c r="R1551" t="s">
        <v>8339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48" x14ac:dyDescent="0.2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8">
        <f t="shared" si="125"/>
        <v>13</v>
      </c>
      <c r="P1552">
        <f t="shared" si="126"/>
        <v>14.43</v>
      </c>
      <c r="Q1552" s="9" t="s">
        <v>8334</v>
      </c>
      <c r="R1552" t="s">
        <v>8339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48" x14ac:dyDescent="0.2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8">
        <f t="shared" si="125"/>
        <v>0</v>
      </c>
      <c r="P1553">
        <f t="shared" si="126"/>
        <v>0</v>
      </c>
      <c r="Q1553" s="9" t="s">
        <v>8334</v>
      </c>
      <c r="R1553" t="s">
        <v>8339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48" x14ac:dyDescent="0.2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8">
        <f t="shared" si="125"/>
        <v>49</v>
      </c>
      <c r="P1554">
        <f t="shared" si="126"/>
        <v>132.19</v>
      </c>
      <c r="Q1554" s="9" t="s">
        <v>8334</v>
      </c>
      <c r="R1554" t="s">
        <v>8339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8" x14ac:dyDescent="0.2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8">
        <f t="shared" si="125"/>
        <v>0</v>
      </c>
      <c r="P1555">
        <f t="shared" si="126"/>
        <v>0</v>
      </c>
      <c r="Q1555" s="9" t="s">
        <v>8334</v>
      </c>
      <c r="R1555" t="s">
        <v>8339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48" x14ac:dyDescent="0.2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8">
        <f t="shared" si="125"/>
        <v>0</v>
      </c>
      <c r="P1556">
        <f t="shared" si="126"/>
        <v>0</v>
      </c>
      <c r="Q1556" s="9" t="s">
        <v>8334</v>
      </c>
      <c r="R1556" t="s">
        <v>8339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8" x14ac:dyDescent="0.2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8">
        <f t="shared" si="125"/>
        <v>0</v>
      </c>
      <c r="P1557">
        <f t="shared" si="126"/>
        <v>0</v>
      </c>
      <c r="Q1557" s="9" t="s">
        <v>8334</v>
      </c>
      <c r="R1557" t="s">
        <v>8339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8" x14ac:dyDescent="0.2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8">
        <f t="shared" si="125"/>
        <v>45</v>
      </c>
      <c r="P1558">
        <f t="shared" si="126"/>
        <v>56.42</v>
      </c>
      <c r="Q1558" s="9" t="s">
        <v>8334</v>
      </c>
      <c r="R1558" t="s">
        <v>8339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8" x14ac:dyDescent="0.2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8">
        <f t="shared" si="125"/>
        <v>4</v>
      </c>
      <c r="P1559">
        <f t="shared" si="126"/>
        <v>100</v>
      </c>
      <c r="Q1559" s="9" t="s">
        <v>8334</v>
      </c>
      <c r="R1559" t="s">
        <v>8339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32" x14ac:dyDescent="0.2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8">
        <f t="shared" si="125"/>
        <v>5</v>
      </c>
      <c r="P1560">
        <f t="shared" si="126"/>
        <v>11.67</v>
      </c>
      <c r="Q1560" s="9" t="s">
        <v>8334</v>
      </c>
      <c r="R1560" t="s">
        <v>8339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32" x14ac:dyDescent="0.2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8">
        <f t="shared" si="125"/>
        <v>0</v>
      </c>
      <c r="P1561">
        <f t="shared" si="126"/>
        <v>50</v>
      </c>
      <c r="Q1561" s="9" t="s">
        <v>8334</v>
      </c>
      <c r="R1561" t="s">
        <v>8339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48" x14ac:dyDescent="0.2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8">
        <f t="shared" si="125"/>
        <v>4</v>
      </c>
      <c r="P1562">
        <f t="shared" si="126"/>
        <v>23.5</v>
      </c>
      <c r="Q1562" s="9" t="s">
        <v>8334</v>
      </c>
      <c r="R1562" t="s">
        <v>8339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48" x14ac:dyDescent="0.2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8">
        <f t="shared" si="125"/>
        <v>1</v>
      </c>
      <c r="P1563">
        <f t="shared" si="126"/>
        <v>67</v>
      </c>
      <c r="Q1563" s="9" t="s">
        <v>8318</v>
      </c>
      <c r="R1563" t="s">
        <v>8340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48" x14ac:dyDescent="0.2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8">
        <f t="shared" si="125"/>
        <v>0</v>
      </c>
      <c r="P1564">
        <f t="shared" si="126"/>
        <v>0</v>
      </c>
      <c r="Q1564" s="9" t="s">
        <v>8318</v>
      </c>
      <c r="R1564" t="s">
        <v>8340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8" x14ac:dyDescent="0.2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8">
        <f t="shared" si="125"/>
        <v>1</v>
      </c>
      <c r="P1565">
        <f t="shared" si="126"/>
        <v>42.5</v>
      </c>
      <c r="Q1565" s="9" t="s">
        <v>8318</v>
      </c>
      <c r="R1565" t="s">
        <v>8340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48" x14ac:dyDescent="0.2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8">
        <f t="shared" si="125"/>
        <v>0</v>
      </c>
      <c r="P1566">
        <f t="shared" si="126"/>
        <v>10</v>
      </c>
      <c r="Q1566" s="9" t="s">
        <v>8318</v>
      </c>
      <c r="R1566" t="s">
        <v>8340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48" x14ac:dyDescent="0.2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8">
        <f t="shared" si="125"/>
        <v>3</v>
      </c>
      <c r="P1567">
        <f t="shared" si="126"/>
        <v>100</v>
      </c>
      <c r="Q1567" s="9" t="s">
        <v>8318</v>
      </c>
      <c r="R1567" t="s">
        <v>8340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8" x14ac:dyDescent="0.2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8">
        <f t="shared" si="125"/>
        <v>21</v>
      </c>
      <c r="P1568">
        <f t="shared" si="126"/>
        <v>108.05</v>
      </c>
      <c r="Q1568" s="9" t="s">
        <v>8318</v>
      </c>
      <c r="R1568" t="s">
        <v>8340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48" x14ac:dyDescent="0.2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8">
        <f t="shared" si="125"/>
        <v>4</v>
      </c>
      <c r="P1569">
        <f t="shared" si="126"/>
        <v>26.92</v>
      </c>
      <c r="Q1569" s="9" t="s">
        <v>8318</v>
      </c>
      <c r="R1569" t="s">
        <v>8340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8" x14ac:dyDescent="0.2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8">
        <f t="shared" si="125"/>
        <v>14</v>
      </c>
      <c r="P1570">
        <f t="shared" si="126"/>
        <v>155</v>
      </c>
      <c r="Q1570" s="9" t="s">
        <v>8318</v>
      </c>
      <c r="R1570" t="s">
        <v>8340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ht="16" x14ac:dyDescent="0.2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8">
        <f t="shared" si="125"/>
        <v>0</v>
      </c>
      <c r="P1571">
        <f t="shared" si="126"/>
        <v>0</v>
      </c>
      <c r="Q1571" s="9" t="s">
        <v>8318</v>
      </c>
      <c r="R1571" t="s">
        <v>8340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32" x14ac:dyDescent="0.2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8">
        <f t="shared" si="125"/>
        <v>41</v>
      </c>
      <c r="P1572">
        <f t="shared" si="126"/>
        <v>47.77</v>
      </c>
      <c r="Q1572" s="9" t="s">
        <v>8318</v>
      </c>
      <c r="R1572" t="s">
        <v>8340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48" x14ac:dyDescent="0.2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8">
        <f t="shared" si="125"/>
        <v>1</v>
      </c>
      <c r="P1573">
        <f t="shared" si="126"/>
        <v>20</v>
      </c>
      <c r="Q1573" s="9" t="s">
        <v>8318</v>
      </c>
      <c r="R1573" t="s">
        <v>8340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8" x14ac:dyDescent="0.2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8">
        <f t="shared" si="125"/>
        <v>5</v>
      </c>
      <c r="P1574">
        <f t="shared" si="126"/>
        <v>41.67</v>
      </c>
      <c r="Q1574" s="9" t="s">
        <v>8318</v>
      </c>
      <c r="R1574" t="s">
        <v>8340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8" x14ac:dyDescent="0.2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8">
        <f t="shared" si="125"/>
        <v>2</v>
      </c>
      <c r="P1575">
        <f t="shared" si="126"/>
        <v>74.33</v>
      </c>
      <c r="Q1575" s="9" t="s">
        <v>8318</v>
      </c>
      <c r="R1575" t="s">
        <v>8340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8" x14ac:dyDescent="0.2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8">
        <f t="shared" si="125"/>
        <v>5</v>
      </c>
      <c r="P1576">
        <f t="shared" si="126"/>
        <v>84.33</v>
      </c>
      <c r="Q1576" s="9" t="s">
        <v>8318</v>
      </c>
      <c r="R1576" t="s">
        <v>8340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8" x14ac:dyDescent="0.2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8">
        <f t="shared" si="125"/>
        <v>23</v>
      </c>
      <c r="P1577">
        <f t="shared" si="126"/>
        <v>65.459999999999994</v>
      </c>
      <c r="Q1577" s="9" t="s">
        <v>8318</v>
      </c>
      <c r="R1577" t="s">
        <v>8340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32" x14ac:dyDescent="0.2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8">
        <f t="shared" si="125"/>
        <v>13</v>
      </c>
      <c r="P1578">
        <f t="shared" si="126"/>
        <v>65</v>
      </c>
      <c r="Q1578" s="9" t="s">
        <v>8318</v>
      </c>
      <c r="R1578" t="s">
        <v>8340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8" x14ac:dyDescent="0.2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8">
        <f t="shared" si="125"/>
        <v>1</v>
      </c>
      <c r="P1579">
        <f t="shared" si="126"/>
        <v>27.5</v>
      </c>
      <c r="Q1579" s="9" t="s">
        <v>8318</v>
      </c>
      <c r="R1579" t="s">
        <v>8340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64" x14ac:dyDescent="0.2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8">
        <f t="shared" si="125"/>
        <v>11</v>
      </c>
      <c r="P1580">
        <f t="shared" si="126"/>
        <v>51.25</v>
      </c>
      <c r="Q1580" s="9" t="s">
        <v>8318</v>
      </c>
      <c r="R1580" t="s">
        <v>8340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32" x14ac:dyDescent="0.2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8">
        <f t="shared" si="125"/>
        <v>1</v>
      </c>
      <c r="P1581">
        <f t="shared" si="126"/>
        <v>14</v>
      </c>
      <c r="Q1581" s="9" t="s">
        <v>8318</v>
      </c>
      <c r="R1581" t="s">
        <v>8340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8" x14ac:dyDescent="0.2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8">
        <f t="shared" si="125"/>
        <v>0</v>
      </c>
      <c r="P1582">
        <f t="shared" si="126"/>
        <v>0</v>
      </c>
      <c r="Q1582" s="9" t="s">
        <v>8318</v>
      </c>
      <c r="R1582" t="s">
        <v>8340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8" x14ac:dyDescent="0.2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8">
        <f t="shared" si="125"/>
        <v>1</v>
      </c>
      <c r="P1583">
        <f t="shared" si="126"/>
        <v>5</v>
      </c>
      <c r="Q1583" s="9" t="s">
        <v>8334</v>
      </c>
      <c r="R1583" t="s">
        <v>8341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32" x14ac:dyDescent="0.2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8">
        <f t="shared" si="125"/>
        <v>9</v>
      </c>
      <c r="P1584">
        <f t="shared" si="126"/>
        <v>31</v>
      </c>
      <c r="Q1584" s="9" t="s">
        <v>8334</v>
      </c>
      <c r="R1584" t="s">
        <v>8341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48" x14ac:dyDescent="0.2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8">
        <f t="shared" si="125"/>
        <v>0</v>
      </c>
      <c r="P1585">
        <f t="shared" si="126"/>
        <v>15</v>
      </c>
      <c r="Q1585" s="9" t="s">
        <v>8334</v>
      </c>
      <c r="R1585" t="s">
        <v>8341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8" x14ac:dyDescent="0.2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8">
        <f t="shared" si="125"/>
        <v>0</v>
      </c>
      <c r="P1586">
        <f t="shared" si="126"/>
        <v>0</v>
      </c>
      <c r="Q1586" s="9" t="s">
        <v>8334</v>
      </c>
      <c r="R1586" t="s">
        <v>8341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48" x14ac:dyDescent="0.2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8">
        <f t="shared" si="125"/>
        <v>79</v>
      </c>
      <c r="P1587">
        <f t="shared" si="126"/>
        <v>131.66999999999999</v>
      </c>
      <c r="Q1587" s="9" t="s">
        <v>8334</v>
      </c>
      <c r="R1587" t="s">
        <v>8341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32" x14ac:dyDescent="0.2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8">
        <f t="shared" si="125"/>
        <v>0</v>
      </c>
      <c r="P1588">
        <f t="shared" si="126"/>
        <v>0</v>
      </c>
      <c r="Q1588" s="9" t="s">
        <v>8334</v>
      </c>
      <c r="R1588" t="s">
        <v>8341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48" x14ac:dyDescent="0.2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8">
        <f t="shared" si="125"/>
        <v>0</v>
      </c>
      <c r="P1589">
        <f t="shared" si="126"/>
        <v>1</v>
      </c>
      <c r="Q1589" s="9" t="s">
        <v>8334</v>
      </c>
      <c r="R1589" t="s">
        <v>8341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32" x14ac:dyDescent="0.2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8">
        <f t="shared" si="125"/>
        <v>0</v>
      </c>
      <c r="P1590">
        <f t="shared" si="126"/>
        <v>0</v>
      </c>
      <c r="Q1590" s="9" t="s">
        <v>8334</v>
      </c>
      <c r="R1590" t="s">
        <v>8341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8" x14ac:dyDescent="0.2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8">
        <f t="shared" si="125"/>
        <v>0</v>
      </c>
      <c r="P1591">
        <f t="shared" si="126"/>
        <v>0</v>
      </c>
      <c r="Q1591" s="9" t="s">
        <v>8334</v>
      </c>
      <c r="R1591" t="s">
        <v>8341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ht="16" x14ac:dyDescent="0.2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8">
        <f t="shared" si="125"/>
        <v>2</v>
      </c>
      <c r="P1592">
        <f t="shared" si="126"/>
        <v>510</v>
      </c>
      <c r="Q1592" s="9" t="s">
        <v>8334</v>
      </c>
      <c r="R1592" t="s">
        <v>8341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48" x14ac:dyDescent="0.2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8">
        <f t="shared" si="125"/>
        <v>29</v>
      </c>
      <c r="P1593">
        <f t="shared" si="126"/>
        <v>44.48</v>
      </c>
      <c r="Q1593" s="9" t="s">
        <v>8334</v>
      </c>
      <c r="R1593" t="s">
        <v>8341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32" x14ac:dyDescent="0.2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8">
        <f t="shared" si="125"/>
        <v>0</v>
      </c>
      <c r="P1594">
        <f t="shared" si="126"/>
        <v>0</v>
      </c>
      <c r="Q1594" s="9" t="s">
        <v>8334</v>
      </c>
      <c r="R1594" t="s">
        <v>8341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32" x14ac:dyDescent="0.2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8">
        <f t="shared" si="125"/>
        <v>0</v>
      </c>
      <c r="P1595">
        <f t="shared" si="126"/>
        <v>1</v>
      </c>
      <c r="Q1595" s="9" t="s">
        <v>8334</v>
      </c>
      <c r="R1595" t="s">
        <v>8341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32" x14ac:dyDescent="0.2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8">
        <f t="shared" si="125"/>
        <v>21</v>
      </c>
      <c r="P1596">
        <f t="shared" si="126"/>
        <v>20.5</v>
      </c>
      <c r="Q1596" s="9" t="s">
        <v>8334</v>
      </c>
      <c r="R1596" t="s">
        <v>8341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8" x14ac:dyDescent="0.2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8">
        <f t="shared" si="125"/>
        <v>0</v>
      </c>
      <c r="P1597">
        <f t="shared" si="126"/>
        <v>40</v>
      </c>
      <c r="Q1597" s="9" t="s">
        <v>8334</v>
      </c>
      <c r="R1597" t="s">
        <v>8341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32" x14ac:dyDescent="0.2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8">
        <f t="shared" si="125"/>
        <v>2</v>
      </c>
      <c r="P1598">
        <f t="shared" si="126"/>
        <v>25</v>
      </c>
      <c r="Q1598" s="9" t="s">
        <v>8334</v>
      </c>
      <c r="R1598" t="s">
        <v>8341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8" x14ac:dyDescent="0.2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8">
        <f t="shared" si="125"/>
        <v>0</v>
      </c>
      <c r="P1599">
        <f t="shared" si="126"/>
        <v>0</v>
      </c>
      <c r="Q1599" s="9" t="s">
        <v>8334</v>
      </c>
      <c r="R1599" t="s">
        <v>8341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48" x14ac:dyDescent="0.2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8">
        <f t="shared" si="125"/>
        <v>0</v>
      </c>
      <c r="P1600">
        <f t="shared" si="126"/>
        <v>1</v>
      </c>
      <c r="Q1600" s="9" t="s">
        <v>8334</v>
      </c>
      <c r="R1600" t="s">
        <v>8341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8" x14ac:dyDescent="0.2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8">
        <f t="shared" si="125"/>
        <v>0</v>
      </c>
      <c r="P1601">
        <f t="shared" si="126"/>
        <v>0</v>
      </c>
      <c r="Q1601" s="9" t="s">
        <v>8334</v>
      </c>
      <c r="R1601" t="s">
        <v>8341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8" x14ac:dyDescent="0.2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8">
        <f t="shared" si="125"/>
        <v>7</v>
      </c>
      <c r="P1602">
        <f t="shared" si="126"/>
        <v>40.78</v>
      </c>
      <c r="Q1602" s="9" t="s">
        <v>8334</v>
      </c>
      <c r="R1602" t="s">
        <v>8341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8" x14ac:dyDescent="0.2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8">
        <f t="shared" si="125"/>
        <v>108</v>
      </c>
      <c r="P1603">
        <f t="shared" si="126"/>
        <v>48.33</v>
      </c>
      <c r="Q1603" s="9" t="s">
        <v>8321</v>
      </c>
      <c r="R1603" t="s">
        <v>8322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8">
        <f t="shared" si="125"/>
        <v>100</v>
      </c>
      <c r="P1604">
        <f t="shared" si="126"/>
        <v>46.95</v>
      </c>
      <c r="Q1604" s="9" t="s">
        <v>8321</v>
      </c>
      <c r="R1604" t="s">
        <v>8322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8">
        <f t="shared" si="125"/>
        <v>100</v>
      </c>
      <c r="P1605">
        <f t="shared" si="126"/>
        <v>66.69</v>
      </c>
      <c r="Q1605" s="9" t="s">
        <v>8321</v>
      </c>
      <c r="R1605" t="s">
        <v>8322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8">
        <f t="shared" si="125"/>
        <v>122</v>
      </c>
      <c r="P1606">
        <f t="shared" si="126"/>
        <v>48.84</v>
      </c>
      <c r="Q1606" s="9" t="s">
        <v>8321</v>
      </c>
      <c r="R1606" t="s">
        <v>8322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8">
        <f t="shared" si="125"/>
        <v>101</v>
      </c>
      <c r="P1607">
        <f t="shared" si="126"/>
        <v>137.31</v>
      </c>
      <c r="Q1607" s="9" t="s">
        <v>8321</v>
      </c>
      <c r="R1607" t="s">
        <v>8322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8">
        <f t="shared" si="125"/>
        <v>101</v>
      </c>
      <c r="P1608">
        <f t="shared" si="126"/>
        <v>87.83</v>
      </c>
      <c r="Q1608" s="9" t="s">
        <v>8321</v>
      </c>
      <c r="R1608" t="s">
        <v>8322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8">
        <f t="shared" si="125"/>
        <v>145</v>
      </c>
      <c r="P1609">
        <f t="shared" si="126"/>
        <v>70.790000000000006</v>
      </c>
      <c r="Q1609" s="9" t="s">
        <v>8321</v>
      </c>
      <c r="R1609" t="s">
        <v>8322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8">
        <f t="shared" ref="O1610:O1673" si="130">ROUND(E1610/D1610*100,0)</f>
        <v>101</v>
      </c>
      <c r="P1610">
        <f t="shared" ref="P1610:P1673" si="131">IFERROR(ROUND(E1610/L1610,2),0)</f>
        <v>52.83</v>
      </c>
      <c r="Q1610" s="9" t="s">
        <v>8321</v>
      </c>
      <c r="R1610" t="s">
        <v>8322</v>
      </c>
      <c r="S1610" s="15">
        <f t="shared" ref="S1610:S1673" si="132">(((J1610/60)/60/24)+DATE(1970,1,1))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x14ac:dyDescent="0.2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8">
        <f t="shared" si="130"/>
        <v>118</v>
      </c>
      <c r="P1611">
        <f t="shared" si="131"/>
        <v>443.75</v>
      </c>
      <c r="Q1611" s="9" t="s">
        <v>8321</v>
      </c>
      <c r="R1611" t="s">
        <v>8322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32" x14ac:dyDescent="0.2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8">
        <f t="shared" si="130"/>
        <v>272</v>
      </c>
      <c r="P1612">
        <f t="shared" si="131"/>
        <v>48.54</v>
      </c>
      <c r="Q1612" s="9" t="s">
        <v>8321</v>
      </c>
      <c r="R1612" t="s">
        <v>8322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ht="16" x14ac:dyDescent="0.2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8">
        <f t="shared" si="130"/>
        <v>125</v>
      </c>
      <c r="P1613">
        <f t="shared" si="131"/>
        <v>37.07</v>
      </c>
      <c r="Q1613" s="9" t="s">
        <v>8321</v>
      </c>
      <c r="R1613" t="s">
        <v>8322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32" x14ac:dyDescent="0.2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8">
        <f t="shared" si="130"/>
        <v>110</v>
      </c>
      <c r="P1614">
        <f t="shared" si="131"/>
        <v>50</v>
      </c>
      <c r="Q1614" s="9" t="s">
        <v>8321</v>
      </c>
      <c r="R1614" t="s">
        <v>8322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48" x14ac:dyDescent="0.2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8">
        <f t="shared" si="130"/>
        <v>102</v>
      </c>
      <c r="P1615">
        <f t="shared" si="131"/>
        <v>39.04</v>
      </c>
      <c r="Q1615" s="9" t="s">
        <v>8321</v>
      </c>
      <c r="R1615" t="s">
        <v>8322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48" x14ac:dyDescent="0.2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8">
        <f t="shared" si="130"/>
        <v>103</v>
      </c>
      <c r="P1616">
        <f t="shared" si="131"/>
        <v>66.69</v>
      </c>
      <c r="Q1616" s="9" t="s">
        <v>8321</v>
      </c>
      <c r="R1616" t="s">
        <v>8322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8" x14ac:dyDescent="0.2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8">
        <f t="shared" si="130"/>
        <v>114</v>
      </c>
      <c r="P1617">
        <f t="shared" si="131"/>
        <v>67.13</v>
      </c>
      <c r="Q1617" s="9" t="s">
        <v>8321</v>
      </c>
      <c r="R1617" t="s">
        <v>8322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8" x14ac:dyDescent="0.2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8">
        <f t="shared" si="130"/>
        <v>104</v>
      </c>
      <c r="P1618">
        <f t="shared" si="131"/>
        <v>66.37</v>
      </c>
      <c r="Q1618" s="9" t="s">
        <v>8321</v>
      </c>
      <c r="R1618" t="s">
        <v>8322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32" x14ac:dyDescent="0.2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8">
        <f t="shared" si="130"/>
        <v>146</v>
      </c>
      <c r="P1619">
        <f t="shared" si="131"/>
        <v>64.62</v>
      </c>
      <c r="Q1619" s="9" t="s">
        <v>8321</v>
      </c>
      <c r="R1619" t="s">
        <v>8322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32" x14ac:dyDescent="0.2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8">
        <f t="shared" si="130"/>
        <v>105</v>
      </c>
      <c r="P1620">
        <f t="shared" si="131"/>
        <v>58.37</v>
      </c>
      <c r="Q1620" s="9" t="s">
        <v>8321</v>
      </c>
      <c r="R1620" t="s">
        <v>8322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48" x14ac:dyDescent="0.2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8">
        <f t="shared" si="130"/>
        <v>133</v>
      </c>
      <c r="P1621">
        <f t="shared" si="131"/>
        <v>86.96</v>
      </c>
      <c r="Q1621" s="9" t="s">
        <v>8321</v>
      </c>
      <c r="R1621" t="s">
        <v>8322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32" x14ac:dyDescent="0.2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8">
        <f t="shared" si="130"/>
        <v>113</v>
      </c>
      <c r="P1622">
        <f t="shared" si="131"/>
        <v>66.47</v>
      </c>
      <c r="Q1622" s="9" t="s">
        <v>8321</v>
      </c>
      <c r="R1622" t="s">
        <v>8322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8" x14ac:dyDescent="0.2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8">
        <f t="shared" si="130"/>
        <v>121</v>
      </c>
      <c r="P1623">
        <f t="shared" si="131"/>
        <v>163.78</v>
      </c>
      <c r="Q1623" s="9" t="s">
        <v>8321</v>
      </c>
      <c r="R1623" t="s">
        <v>8322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8" x14ac:dyDescent="0.2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8">
        <f t="shared" si="130"/>
        <v>102</v>
      </c>
      <c r="P1624">
        <f t="shared" si="131"/>
        <v>107.98</v>
      </c>
      <c r="Q1624" s="9" t="s">
        <v>8321</v>
      </c>
      <c r="R1624" t="s">
        <v>8322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48" x14ac:dyDescent="0.2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8">
        <f t="shared" si="130"/>
        <v>101</v>
      </c>
      <c r="P1625">
        <f t="shared" si="131"/>
        <v>42.11</v>
      </c>
      <c r="Q1625" s="9" t="s">
        <v>8321</v>
      </c>
      <c r="R1625" t="s">
        <v>8322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32" x14ac:dyDescent="0.2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8">
        <f t="shared" si="130"/>
        <v>118</v>
      </c>
      <c r="P1626">
        <f t="shared" si="131"/>
        <v>47.2</v>
      </c>
      <c r="Q1626" s="9" t="s">
        <v>8321</v>
      </c>
      <c r="R1626" t="s">
        <v>8322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48" x14ac:dyDescent="0.2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8">
        <f t="shared" si="130"/>
        <v>155</v>
      </c>
      <c r="P1627">
        <f t="shared" si="131"/>
        <v>112.02</v>
      </c>
      <c r="Q1627" s="9" t="s">
        <v>8321</v>
      </c>
      <c r="R1627" t="s">
        <v>8322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8" x14ac:dyDescent="0.2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8">
        <f t="shared" si="130"/>
        <v>101</v>
      </c>
      <c r="P1628">
        <f t="shared" si="131"/>
        <v>74.95</v>
      </c>
      <c r="Q1628" s="9" t="s">
        <v>8321</v>
      </c>
      <c r="R1628" t="s">
        <v>8322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48" x14ac:dyDescent="0.2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8">
        <f t="shared" si="130"/>
        <v>117</v>
      </c>
      <c r="P1629">
        <f t="shared" si="131"/>
        <v>61.58</v>
      </c>
      <c r="Q1629" s="9" t="s">
        <v>8321</v>
      </c>
      <c r="R1629" t="s">
        <v>8322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32" x14ac:dyDescent="0.2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8">
        <f t="shared" si="130"/>
        <v>101</v>
      </c>
      <c r="P1630">
        <f t="shared" si="131"/>
        <v>45.88</v>
      </c>
      <c r="Q1630" s="9" t="s">
        <v>8321</v>
      </c>
      <c r="R1630" t="s">
        <v>8322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32" x14ac:dyDescent="0.2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8">
        <f t="shared" si="130"/>
        <v>104</v>
      </c>
      <c r="P1631">
        <f t="shared" si="131"/>
        <v>75.849999999999994</v>
      </c>
      <c r="Q1631" s="9" t="s">
        <v>8321</v>
      </c>
      <c r="R1631" t="s">
        <v>8322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48" x14ac:dyDescent="0.2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8">
        <f t="shared" si="130"/>
        <v>265</v>
      </c>
      <c r="P1632">
        <f t="shared" si="131"/>
        <v>84.21</v>
      </c>
      <c r="Q1632" s="9" t="s">
        <v>8321</v>
      </c>
      <c r="R1632" t="s">
        <v>8322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48" x14ac:dyDescent="0.2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8">
        <f t="shared" si="130"/>
        <v>156</v>
      </c>
      <c r="P1633">
        <f t="shared" si="131"/>
        <v>117.23</v>
      </c>
      <c r="Q1633" s="9" t="s">
        <v>8321</v>
      </c>
      <c r="R1633" t="s">
        <v>8322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48" x14ac:dyDescent="0.2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8">
        <f t="shared" si="130"/>
        <v>102</v>
      </c>
      <c r="P1634">
        <f t="shared" si="131"/>
        <v>86.49</v>
      </c>
      <c r="Q1634" s="9" t="s">
        <v>8321</v>
      </c>
      <c r="R1634" t="s">
        <v>8322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48" x14ac:dyDescent="0.2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8">
        <f t="shared" si="130"/>
        <v>100</v>
      </c>
      <c r="P1635">
        <f t="shared" si="131"/>
        <v>172.41</v>
      </c>
      <c r="Q1635" s="9" t="s">
        <v>8321</v>
      </c>
      <c r="R1635" t="s">
        <v>8322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32" x14ac:dyDescent="0.2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8">
        <f t="shared" si="130"/>
        <v>101</v>
      </c>
      <c r="P1636">
        <f t="shared" si="131"/>
        <v>62.81</v>
      </c>
      <c r="Q1636" s="9" t="s">
        <v>8321</v>
      </c>
      <c r="R1636" t="s">
        <v>8322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48" x14ac:dyDescent="0.2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8">
        <f t="shared" si="130"/>
        <v>125</v>
      </c>
      <c r="P1637">
        <f t="shared" si="131"/>
        <v>67.73</v>
      </c>
      <c r="Q1637" s="9" t="s">
        <v>8321</v>
      </c>
      <c r="R1637" t="s">
        <v>8322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8" x14ac:dyDescent="0.2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8">
        <f t="shared" si="130"/>
        <v>104</v>
      </c>
      <c r="P1638">
        <f t="shared" si="131"/>
        <v>53.56</v>
      </c>
      <c r="Q1638" s="9" t="s">
        <v>8321</v>
      </c>
      <c r="R1638" t="s">
        <v>8322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8" x14ac:dyDescent="0.2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8">
        <f t="shared" si="130"/>
        <v>104</v>
      </c>
      <c r="P1639">
        <f t="shared" si="131"/>
        <v>34.6</v>
      </c>
      <c r="Q1639" s="9" t="s">
        <v>8321</v>
      </c>
      <c r="R1639" t="s">
        <v>8322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32" x14ac:dyDescent="0.2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8">
        <f t="shared" si="130"/>
        <v>105</v>
      </c>
      <c r="P1640">
        <f t="shared" si="131"/>
        <v>38.89</v>
      </c>
      <c r="Q1640" s="9" t="s">
        <v>8321</v>
      </c>
      <c r="R1640" t="s">
        <v>8322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8" x14ac:dyDescent="0.2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8">
        <f t="shared" si="130"/>
        <v>100</v>
      </c>
      <c r="P1641">
        <f t="shared" si="131"/>
        <v>94.74</v>
      </c>
      <c r="Q1641" s="9" t="s">
        <v>8321</v>
      </c>
      <c r="R1641" t="s">
        <v>8322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8" x14ac:dyDescent="0.2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8">
        <f t="shared" si="130"/>
        <v>170</v>
      </c>
      <c r="P1642">
        <f t="shared" si="131"/>
        <v>39.97</v>
      </c>
      <c r="Q1642" s="9" t="s">
        <v>8321</v>
      </c>
      <c r="R1642" t="s">
        <v>8322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32" x14ac:dyDescent="0.2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8">
        <f t="shared" si="130"/>
        <v>101</v>
      </c>
      <c r="P1643">
        <f t="shared" si="131"/>
        <v>97.5</v>
      </c>
      <c r="Q1643" s="9" t="s">
        <v>8321</v>
      </c>
      <c r="R1643" t="s">
        <v>8342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8" x14ac:dyDescent="0.2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8">
        <f t="shared" si="130"/>
        <v>100</v>
      </c>
      <c r="P1644">
        <f t="shared" si="131"/>
        <v>42.86</v>
      </c>
      <c r="Q1644" s="9" t="s">
        <v>8321</v>
      </c>
      <c r="R1644" t="s">
        <v>8342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32" x14ac:dyDescent="0.2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8">
        <f t="shared" si="130"/>
        <v>125</v>
      </c>
      <c r="P1645">
        <f t="shared" si="131"/>
        <v>168.51</v>
      </c>
      <c r="Q1645" s="9" t="s">
        <v>8321</v>
      </c>
      <c r="R1645" t="s">
        <v>8342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8" x14ac:dyDescent="0.2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8">
        <f t="shared" si="130"/>
        <v>110</v>
      </c>
      <c r="P1646">
        <f t="shared" si="131"/>
        <v>85.55</v>
      </c>
      <c r="Q1646" s="9" t="s">
        <v>8321</v>
      </c>
      <c r="R1646" t="s">
        <v>8342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8" x14ac:dyDescent="0.2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8">
        <f t="shared" si="130"/>
        <v>111</v>
      </c>
      <c r="P1647">
        <f t="shared" si="131"/>
        <v>554</v>
      </c>
      <c r="Q1647" s="9" t="s">
        <v>8321</v>
      </c>
      <c r="R1647" t="s">
        <v>8342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48" x14ac:dyDescent="0.2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8">
        <f t="shared" si="130"/>
        <v>110</v>
      </c>
      <c r="P1648">
        <f t="shared" si="131"/>
        <v>26.55</v>
      </c>
      <c r="Q1648" s="9" t="s">
        <v>8321</v>
      </c>
      <c r="R1648" t="s">
        <v>8342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8" x14ac:dyDescent="0.2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8">
        <f t="shared" si="130"/>
        <v>105</v>
      </c>
      <c r="P1649">
        <f t="shared" si="131"/>
        <v>113.83</v>
      </c>
      <c r="Q1649" s="9" t="s">
        <v>8321</v>
      </c>
      <c r="R1649" t="s">
        <v>8342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8" x14ac:dyDescent="0.2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8">
        <f t="shared" si="130"/>
        <v>125</v>
      </c>
      <c r="P1650">
        <f t="shared" si="131"/>
        <v>32.01</v>
      </c>
      <c r="Q1650" s="9" t="s">
        <v>8321</v>
      </c>
      <c r="R1650" t="s">
        <v>8342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8" x14ac:dyDescent="0.2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8">
        <f t="shared" si="130"/>
        <v>101</v>
      </c>
      <c r="P1651">
        <f t="shared" si="131"/>
        <v>47.19</v>
      </c>
      <c r="Q1651" s="9" t="s">
        <v>8321</v>
      </c>
      <c r="R1651" t="s">
        <v>8342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32" x14ac:dyDescent="0.2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8">
        <f t="shared" si="130"/>
        <v>142</v>
      </c>
      <c r="P1652">
        <f t="shared" si="131"/>
        <v>88.47</v>
      </c>
      <c r="Q1652" s="9" t="s">
        <v>8321</v>
      </c>
      <c r="R1652" t="s">
        <v>8342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8" x14ac:dyDescent="0.2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8">
        <f t="shared" si="130"/>
        <v>101</v>
      </c>
      <c r="P1653">
        <f t="shared" si="131"/>
        <v>100.75</v>
      </c>
      <c r="Q1653" s="9" t="s">
        <v>8321</v>
      </c>
      <c r="R1653" t="s">
        <v>8342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8" x14ac:dyDescent="0.2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8">
        <f t="shared" si="130"/>
        <v>101</v>
      </c>
      <c r="P1654">
        <f t="shared" si="131"/>
        <v>64.709999999999994</v>
      </c>
      <c r="Q1654" s="9" t="s">
        <v>8321</v>
      </c>
      <c r="R1654" t="s">
        <v>8342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8" x14ac:dyDescent="0.2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8">
        <f t="shared" si="130"/>
        <v>174</v>
      </c>
      <c r="P1655">
        <f t="shared" si="131"/>
        <v>51.85</v>
      </c>
      <c r="Q1655" s="9" t="s">
        <v>8321</v>
      </c>
      <c r="R1655" t="s">
        <v>8342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8" x14ac:dyDescent="0.2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8">
        <f t="shared" si="130"/>
        <v>120</v>
      </c>
      <c r="P1656">
        <f t="shared" si="131"/>
        <v>38.79</v>
      </c>
      <c r="Q1656" s="9" t="s">
        <v>8321</v>
      </c>
      <c r="R1656" t="s">
        <v>8342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32" x14ac:dyDescent="0.2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8">
        <f t="shared" si="130"/>
        <v>143</v>
      </c>
      <c r="P1657">
        <f t="shared" si="131"/>
        <v>44.65</v>
      </c>
      <c r="Q1657" s="9" t="s">
        <v>8321</v>
      </c>
      <c r="R1657" t="s">
        <v>8342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64" x14ac:dyDescent="0.2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8">
        <f t="shared" si="130"/>
        <v>100</v>
      </c>
      <c r="P1658">
        <f t="shared" si="131"/>
        <v>156.77000000000001</v>
      </c>
      <c r="Q1658" s="9" t="s">
        <v>8321</v>
      </c>
      <c r="R1658" t="s">
        <v>8342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48" x14ac:dyDescent="0.2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8">
        <f t="shared" si="130"/>
        <v>105</v>
      </c>
      <c r="P1659">
        <f t="shared" si="131"/>
        <v>118.7</v>
      </c>
      <c r="Q1659" s="9" t="s">
        <v>8321</v>
      </c>
      <c r="R1659" t="s">
        <v>8342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8" x14ac:dyDescent="0.2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8">
        <f t="shared" si="130"/>
        <v>132</v>
      </c>
      <c r="P1660">
        <f t="shared" si="131"/>
        <v>74.150000000000006</v>
      </c>
      <c r="Q1660" s="9" t="s">
        <v>8321</v>
      </c>
      <c r="R1660" t="s">
        <v>8342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8" x14ac:dyDescent="0.2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8">
        <f t="shared" si="130"/>
        <v>113</v>
      </c>
      <c r="P1661">
        <f t="shared" si="131"/>
        <v>12.53</v>
      </c>
      <c r="Q1661" s="9" t="s">
        <v>8321</v>
      </c>
      <c r="R1661" t="s">
        <v>8342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48" x14ac:dyDescent="0.2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8">
        <f t="shared" si="130"/>
        <v>1254</v>
      </c>
      <c r="P1662">
        <f t="shared" si="131"/>
        <v>27.86</v>
      </c>
      <c r="Q1662" s="9" t="s">
        <v>8321</v>
      </c>
      <c r="R1662" t="s">
        <v>8342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64" x14ac:dyDescent="0.2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8">
        <f t="shared" si="130"/>
        <v>103</v>
      </c>
      <c r="P1663">
        <f t="shared" si="131"/>
        <v>80.180000000000007</v>
      </c>
      <c r="Q1663" s="9" t="s">
        <v>8321</v>
      </c>
      <c r="R1663" t="s">
        <v>8342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8" x14ac:dyDescent="0.2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8">
        <f t="shared" si="130"/>
        <v>103</v>
      </c>
      <c r="P1664">
        <f t="shared" si="131"/>
        <v>132.44</v>
      </c>
      <c r="Q1664" s="9" t="s">
        <v>8321</v>
      </c>
      <c r="R1664" t="s">
        <v>8342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32" x14ac:dyDescent="0.2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8">
        <f t="shared" si="130"/>
        <v>108</v>
      </c>
      <c r="P1665">
        <f t="shared" si="131"/>
        <v>33.75</v>
      </c>
      <c r="Q1665" s="9" t="s">
        <v>8321</v>
      </c>
      <c r="R1665" t="s">
        <v>8342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8" x14ac:dyDescent="0.2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8">
        <f t="shared" si="130"/>
        <v>122</v>
      </c>
      <c r="P1666">
        <f t="shared" si="131"/>
        <v>34.380000000000003</v>
      </c>
      <c r="Q1666" s="9" t="s">
        <v>8321</v>
      </c>
      <c r="R1666" t="s">
        <v>8342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8" x14ac:dyDescent="0.2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8">
        <f t="shared" si="130"/>
        <v>119</v>
      </c>
      <c r="P1667">
        <f t="shared" si="131"/>
        <v>44.96</v>
      </c>
      <c r="Q1667" s="9" t="s">
        <v>8321</v>
      </c>
      <c r="R1667" t="s">
        <v>8342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8">
        <f t="shared" si="130"/>
        <v>161</v>
      </c>
      <c r="P1668">
        <f t="shared" si="131"/>
        <v>41.04</v>
      </c>
      <c r="Q1668" s="9" t="s">
        <v>8321</v>
      </c>
      <c r="R1668" t="s">
        <v>8342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8">
        <f t="shared" si="130"/>
        <v>127</v>
      </c>
      <c r="P1669">
        <f t="shared" si="131"/>
        <v>52.6</v>
      </c>
      <c r="Q1669" s="9" t="s">
        <v>8321</v>
      </c>
      <c r="R1669" t="s">
        <v>8342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8">
        <f t="shared" si="130"/>
        <v>103</v>
      </c>
      <c r="P1670">
        <f t="shared" si="131"/>
        <v>70.78</v>
      </c>
      <c r="Q1670" s="9" t="s">
        <v>8321</v>
      </c>
      <c r="R1670" t="s">
        <v>8342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8">
        <f t="shared" si="130"/>
        <v>140</v>
      </c>
      <c r="P1671">
        <f t="shared" si="131"/>
        <v>53.75</v>
      </c>
      <c r="Q1671" s="9" t="s">
        <v>8321</v>
      </c>
      <c r="R1671" t="s">
        <v>8342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8">
        <f t="shared" si="130"/>
        <v>103</v>
      </c>
      <c r="P1672">
        <f t="shared" si="131"/>
        <v>44.61</v>
      </c>
      <c r="Q1672" s="9" t="s">
        <v>8321</v>
      </c>
      <c r="R1672" t="s">
        <v>8342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8">
        <f t="shared" si="130"/>
        <v>101</v>
      </c>
      <c r="P1673">
        <f t="shared" si="131"/>
        <v>26.15</v>
      </c>
      <c r="Q1673" s="9" t="s">
        <v>8321</v>
      </c>
      <c r="R1673" t="s">
        <v>8342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8">
        <f t="shared" ref="O1674:O1737" si="135">ROUND(E1674/D1674*100,0)</f>
        <v>113</v>
      </c>
      <c r="P1674">
        <f t="shared" ref="P1674:P1737" si="136">IFERROR(ROUND(E1674/L1674,2),0)</f>
        <v>39.18</v>
      </c>
      <c r="Q1674" s="9" t="s">
        <v>8321</v>
      </c>
      <c r="R1674" t="s">
        <v>8342</v>
      </c>
      <c r="S1674" s="15">
        <f t="shared" ref="S1674:S1737" si="137">(((J1674/60)/60/24)+DATE(1970,1,1))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x14ac:dyDescent="0.2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8">
        <f t="shared" si="135"/>
        <v>128</v>
      </c>
      <c r="P1675">
        <f t="shared" si="136"/>
        <v>45.59</v>
      </c>
      <c r="Q1675" s="9" t="s">
        <v>8321</v>
      </c>
      <c r="R1675" t="s">
        <v>8342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48" x14ac:dyDescent="0.2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8">
        <f t="shared" si="135"/>
        <v>202</v>
      </c>
      <c r="P1676">
        <f t="shared" si="136"/>
        <v>89.25</v>
      </c>
      <c r="Q1676" s="9" t="s">
        <v>8321</v>
      </c>
      <c r="R1676" t="s">
        <v>8342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32" x14ac:dyDescent="0.2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8">
        <f t="shared" si="135"/>
        <v>137</v>
      </c>
      <c r="P1677">
        <f t="shared" si="136"/>
        <v>40.42</v>
      </c>
      <c r="Q1677" s="9" t="s">
        <v>8321</v>
      </c>
      <c r="R1677" t="s">
        <v>8342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32" x14ac:dyDescent="0.2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8">
        <f t="shared" si="135"/>
        <v>115</v>
      </c>
      <c r="P1678">
        <f t="shared" si="136"/>
        <v>82.38</v>
      </c>
      <c r="Q1678" s="9" t="s">
        <v>8321</v>
      </c>
      <c r="R1678" t="s">
        <v>8342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8" x14ac:dyDescent="0.2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8">
        <f t="shared" si="135"/>
        <v>112</v>
      </c>
      <c r="P1679">
        <f t="shared" si="136"/>
        <v>159.52000000000001</v>
      </c>
      <c r="Q1679" s="9" t="s">
        <v>8321</v>
      </c>
      <c r="R1679" t="s">
        <v>8342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32" x14ac:dyDescent="0.2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8">
        <f t="shared" si="135"/>
        <v>118</v>
      </c>
      <c r="P1680">
        <f t="shared" si="136"/>
        <v>36.24</v>
      </c>
      <c r="Q1680" s="9" t="s">
        <v>8321</v>
      </c>
      <c r="R1680" t="s">
        <v>8342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64" x14ac:dyDescent="0.2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8">
        <f t="shared" si="135"/>
        <v>175</v>
      </c>
      <c r="P1681">
        <f t="shared" si="136"/>
        <v>62.5</v>
      </c>
      <c r="Q1681" s="9" t="s">
        <v>8321</v>
      </c>
      <c r="R1681" t="s">
        <v>8342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32" x14ac:dyDescent="0.2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8">
        <f t="shared" si="135"/>
        <v>118</v>
      </c>
      <c r="P1682">
        <f t="shared" si="136"/>
        <v>47</v>
      </c>
      <c r="Q1682" s="9" t="s">
        <v>8321</v>
      </c>
      <c r="R1682" t="s">
        <v>8342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48" x14ac:dyDescent="0.2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8">
        <f t="shared" si="135"/>
        <v>101</v>
      </c>
      <c r="P1683">
        <f t="shared" si="136"/>
        <v>74.58</v>
      </c>
      <c r="Q1683" s="9" t="s">
        <v>8321</v>
      </c>
      <c r="R1683" t="s">
        <v>8343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32" x14ac:dyDescent="0.2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8">
        <f t="shared" si="135"/>
        <v>0</v>
      </c>
      <c r="P1684">
        <f t="shared" si="136"/>
        <v>0</v>
      </c>
      <c r="Q1684" s="9" t="s">
        <v>8321</v>
      </c>
      <c r="R1684" t="s">
        <v>8343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8" x14ac:dyDescent="0.2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8">
        <f t="shared" si="135"/>
        <v>22</v>
      </c>
      <c r="P1685">
        <f t="shared" si="136"/>
        <v>76</v>
      </c>
      <c r="Q1685" s="9" t="s">
        <v>8321</v>
      </c>
      <c r="R1685" t="s">
        <v>8343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32" x14ac:dyDescent="0.2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8">
        <f t="shared" si="135"/>
        <v>109</v>
      </c>
      <c r="P1686">
        <f t="shared" si="136"/>
        <v>86.44</v>
      </c>
      <c r="Q1686" s="9" t="s">
        <v>8321</v>
      </c>
      <c r="R1686" t="s">
        <v>8343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48" x14ac:dyDescent="0.2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8">
        <f t="shared" si="135"/>
        <v>103</v>
      </c>
      <c r="P1687">
        <f t="shared" si="136"/>
        <v>24</v>
      </c>
      <c r="Q1687" s="9" t="s">
        <v>8321</v>
      </c>
      <c r="R1687" t="s">
        <v>8343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48" x14ac:dyDescent="0.2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8">
        <f t="shared" si="135"/>
        <v>0</v>
      </c>
      <c r="P1688">
        <f t="shared" si="136"/>
        <v>18</v>
      </c>
      <c r="Q1688" s="9" t="s">
        <v>8321</v>
      </c>
      <c r="R1688" t="s">
        <v>8343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48" x14ac:dyDescent="0.2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8">
        <f t="shared" si="135"/>
        <v>31</v>
      </c>
      <c r="P1689">
        <f t="shared" si="136"/>
        <v>80.13</v>
      </c>
      <c r="Q1689" s="9" t="s">
        <v>8321</v>
      </c>
      <c r="R1689" t="s">
        <v>8343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64" x14ac:dyDescent="0.2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8">
        <f t="shared" si="135"/>
        <v>44</v>
      </c>
      <c r="P1690">
        <f t="shared" si="136"/>
        <v>253.14</v>
      </c>
      <c r="Q1690" s="9" t="s">
        <v>8321</v>
      </c>
      <c r="R1690" t="s">
        <v>8343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16" x14ac:dyDescent="0.2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8">
        <f t="shared" si="135"/>
        <v>100</v>
      </c>
      <c r="P1691">
        <f t="shared" si="136"/>
        <v>171.43</v>
      </c>
      <c r="Q1691" s="9" t="s">
        <v>8321</v>
      </c>
      <c r="R1691" t="s">
        <v>8343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8" x14ac:dyDescent="0.2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8">
        <f t="shared" si="135"/>
        <v>25</v>
      </c>
      <c r="P1692">
        <f t="shared" si="136"/>
        <v>57.73</v>
      </c>
      <c r="Q1692" s="9" t="s">
        <v>8321</v>
      </c>
      <c r="R1692" t="s">
        <v>8343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48" x14ac:dyDescent="0.2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8">
        <f t="shared" si="135"/>
        <v>33</v>
      </c>
      <c r="P1693">
        <f t="shared" si="136"/>
        <v>264.26</v>
      </c>
      <c r="Q1693" s="9" t="s">
        <v>8321</v>
      </c>
      <c r="R1693" t="s">
        <v>8343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8" x14ac:dyDescent="0.2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8">
        <f t="shared" si="135"/>
        <v>48</v>
      </c>
      <c r="P1694">
        <f t="shared" si="136"/>
        <v>159.33000000000001</v>
      </c>
      <c r="Q1694" s="9" t="s">
        <v>8321</v>
      </c>
      <c r="R1694" t="s">
        <v>8343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48" x14ac:dyDescent="0.2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8">
        <f t="shared" si="135"/>
        <v>9</v>
      </c>
      <c r="P1695">
        <f t="shared" si="136"/>
        <v>35</v>
      </c>
      <c r="Q1695" s="9" t="s">
        <v>8321</v>
      </c>
      <c r="R1695" t="s">
        <v>8343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48" x14ac:dyDescent="0.2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8">
        <f t="shared" si="135"/>
        <v>0</v>
      </c>
      <c r="P1696">
        <f t="shared" si="136"/>
        <v>5</v>
      </c>
      <c r="Q1696" s="9" t="s">
        <v>8321</v>
      </c>
      <c r="R1696" t="s">
        <v>8343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48" x14ac:dyDescent="0.2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8">
        <f t="shared" si="135"/>
        <v>12</v>
      </c>
      <c r="P1697">
        <f t="shared" si="136"/>
        <v>61.09</v>
      </c>
      <c r="Q1697" s="9" t="s">
        <v>8321</v>
      </c>
      <c r="R1697" t="s">
        <v>8343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48" x14ac:dyDescent="0.2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8">
        <f t="shared" si="135"/>
        <v>0</v>
      </c>
      <c r="P1698">
        <f t="shared" si="136"/>
        <v>0</v>
      </c>
      <c r="Q1698" s="9" t="s">
        <v>8321</v>
      </c>
      <c r="R1698" t="s">
        <v>8343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8" x14ac:dyDescent="0.2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8">
        <f t="shared" si="135"/>
        <v>20</v>
      </c>
      <c r="P1699">
        <f t="shared" si="136"/>
        <v>114.82</v>
      </c>
      <c r="Q1699" s="9" t="s">
        <v>8321</v>
      </c>
      <c r="R1699" t="s">
        <v>8343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80" x14ac:dyDescent="0.2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8">
        <f t="shared" si="135"/>
        <v>0</v>
      </c>
      <c r="P1700">
        <f t="shared" si="136"/>
        <v>0</v>
      </c>
      <c r="Q1700" s="9" t="s">
        <v>8321</v>
      </c>
      <c r="R1700" t="s">
        <v>8343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48" x14ac:dyDescent="0.2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8">
        <f t="shared" si="135"/>
        <v>4</v>
      </c>
      <c r="P1701">
        <f t="shared" si="136"/>
        <v>54</v>
      </c>
      <c r="Q1701" s="9" t="s">
        <v>8321</v>
      </c>
      <c r="R1701" t="s">
        <v>8343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8" x14ac:dyDescent="0.2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8">
        <f t="shared" si="135"/>
        <v>26</v>
      </c>
      <c r="P1702">
        <f t="shared" si="136"/>
        <v>65.97</v>
      </c>
      <c r="Q1702" s="9" t="s">
        <v>8321</v>
      </c>
      <c r="R1702" t="s">
        <v>8343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8" x14ac:dyDescent="0.2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8">
        <f t="shared" si="135"/>
        <v>0</v>
      </c>
      <c r="P1703">
        <f t="shared" si="136"/>
        <v>5</v>
      </c>
      <c r="Q1703" s="9" t="s">
        <v>8321</v>
      </c>
      <c r="R1703" t="s">
        <v>8343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16" x14ac:dyDescent="0.2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8">
        <f t="shared" si="135"/>
        <v>0</v>
      </c>
      <c r="P1704">
        <f t="shared" si="136"/>
        <v>1</v>
      </c>
      <c r="Q1704" s="9" t="s">
        <v>8321</v>
      </c>
      <c r="R1704" t="s">
        <v>8343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48" x14ac:dyDescent="0.2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8">
        <f t="shared" si="135"/>
        <v>1</v>
      </c>
      <c r="P1705">
        <f t="shared" si="136"/>
        <v>25.5</v>
      </c>
      <c r="Q1705" s="9" t="s">
        <v>8321</v>
      </c>
      <c r="R1705" t="s">
        <v>8343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32" x14ac:dyDescent="0.2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8">
        <f t="shared" si="135"/>
        <v>65</v>
      </c>
      <c r="P1706">
        <f t="shared" si="136"/>
        <v>118.36</v>
      </c>
      <c r="Q1706" s="9" t="s">
        <v>8321</v>
      </c>
      <c r="R1706" t="s">
        <v>8343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8" x14ac:dyDescent="0.2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8">
        <f t="shared" si="135"/>
        <v>0</v>
      </c>
      <c r="P1707">
        <f t="shared" si="136"/>
        <v>0</v>
      </c>
      <c r="Q1707" s="9" t="s">
        <v>8321</v>
      </c>
      <c r="R1707" t="s">
        <v>8343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8" x14ac:dyDescent="0.2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8">
        <f t="shared" si="135"/>
        <v>0</v>
      </c>
      <c r="P1708">
        <f t="shared" si="136"/>
        <v>0</v>
      </c>
      <c r="Q1708" s="9" t="s">
        <v>8321</v>
      </c>
      <c r="R1708" t="s">
        <v>8343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48" x14ac:dyDescent="0.2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8">
        <f t="shared" si="135"/>
        <v>10</v>
      </c>
      <c r="P1709">
        <f t="shared" si="136"/>
        <v>54.11</v>
      </c>
      <c r="Q1709" s="9" t="s">
        <v>8321</v>
      </c>
      <c r="R1709" t="s">
        <v>8343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48" x14ac:dyDescent="0.2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8">
        <f t="shared" si="135"/>
        <v>0</v>
      </c>
      <c r="P1710">
        <f t="shared" si="136"/>
        <v>0</v>
      </c>
      <c r="Q1710" s="9" t="s">
        <v>8321</v>
      </c>
      <c r="R1710" t="s">
        <v>8343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8" x14ac:dyDescent="0.2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8">
        <f t="shared" si="135"/>
        <v>5</v>
      </c>
      <c r="P1711">
        <f t="shared" si="136"/>
        <v>21.25</v>
      </c>
      <c r="Q1711" s="9" t="s">
        <v>8321</v>
      </c>
      <c r="R1711" t="s">
        <v>8343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32" x14ac:dyDescent="0.2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8">
        <f t="shared" si="135"/>
        <v>1</v>
      </c>
      <c r="P1712">
        <f t="shared" si="136"/>
        <v>34</v>
      </c>
      <c r="Q1712" s="9" t="s">
        <v>8321</v>
      </c>
      <c r="R1712" t="s">
        <v>8343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8" x14ac:dyDescent="0.2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8">
        <f t="shared" si="135"/>
        <v>11</v>
      </c>
      <c r="P1713">
        <f t="shared" si="136"/>
        <v>525</v>
      </c>
      <c r="Q1713" s="9" t="s">
        <v>8321</v>
      </c>
      <c r="R1713" t="s">
        <v>8343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48" x14ac:dyDescent="0.2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8">
        <f t="shared" si="135"/>
        <v>0</v>
      </c>
      <c r="P1714">
        <f t="shared" si="136"/>
        <v>0</v>
      </c>
      <c r="Q1714" s="9" t="s">
        <v>8321</v>
      </c>
      <c r="R1714" t="s">
        <v>8343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48" x14ac:dyDescent="0.2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8">
        <f t="shared" si="135"/>
        <v>2</v>
      </c>
      <c r="P1715">
        <f t="shared" si="136"/>
        <v>50</v>
      </c>
      <c r="Q1715" s="9" t="s">
        <v>8321</v>
      </c>
      <c r="R1715" t="s">
        <v>8343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48" x14ac:dyDescent="0.2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8">
        <f t="shared" si="135"/>
        <v>8</v>
      </c>
      <c r="P1716">
        <f t="shared" si="136"/>
        <v>115.71</v>
      </c>
      <c r="Q1716" s="9" t="s">
        <v>8321</v>
      </c>
      <c r="R1716" t="s">
        <v>8343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8" x14ac:dyDescent="0.2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8">
        <f t="shared" si="135"/>
        <v>0</v>
      </c>
      <c r="P1717">
        <f t="shared" si="136"/>
        <v>5.5</v>
      </c>
      <c r="Q1717" s="9" t="s">
        <v>8321</v>
      </c>
      <c r="R1717" t="s">
        <v>8343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48" x14ac:dyDescent="0.2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8">
        <f t="shared" si="135"/>
        <v>8</v>
      </c>
      <c r="P1718">
        <f t="shared" si="136"/>
        <v>50</v>
      </c>
      <c r="Q1718" s="9" t="s">
        <v>8321</v>
      </c>
      <c r="R1718" t="s">
        <v>8343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8" x14ac:dyDescent="0.2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8">
        <f t="shared" si="135"/>
        <v>43</v>
      </c>
      <c r="P1719">
        <f t="shared" si="136"/>
        <v>34.020000000000003</v>
      </c>
      <c r="Q1719" s="9" t="s">
        <v>8321</v>
      </c>
      <c r="R1719" t="s">
        <v>8343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ht="16" x14ac:dyDescent="0.2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8">
        <f t="shared" si="135"/>
        <v>0</v>
      </c>
      <c r="P1720">
        <f t="shared" si="136"/>
        <v>37.5</v>
      </c>
      <c r="Q1720" s="9" t="s">
        <v>8321</v>
      </c>
      <c r="R1720" t="s">
        <v>8343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48" x14ac:dyDescent="0.2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8">
        <f t="shared" si="135"/>
        <v>1</v>
      </c>
      <c r="P1721">
        <f t="shared" si="136"/>
        <v>11.67</v>
      </c>
      <c r="Q1721" s="9" t="s">
        <v>8321</v>
      </c>
      <c r="R1721" t="s">
        <v>8343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48" x14ac:dyDescent="0.2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8">
        <f t="shared" si="135"/>
        <v>6</v>
      </c>
      <c r="P1722">
        <f t="shared" si="136"/>
        <v>28.13</v>
      </c>
      <c r="Q1722" s="9" t="s">
        <v>8321</v>
      </c>
      <c r="R1722" t="s">
        <v>8343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8" x14ac:dyDescent="0.2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8">
        <f t="shared" si="135"/>
        <v>0</v>
      </c>
      <c r="P1723">
        <f t="shared" si="136"/>
        <v>0</v>
      </c>
      <c r="Q1723" s="9" t="s">
        <v>8321</v>
      </c>
      <c r="R1723" t="s">
        <v>8343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8" x14ac:dyDescent="0.2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8">
        <f t="shared" si="135"/>
        <v>0</v>
      </c>
      <c r="P1724">
        <f t="shared" si="136"/>
        <v>1</v>
      </c>
      <c r="Q1724" s="9" t="s">
        <v>8321</v>
      </c>
      <c r="R1724" t="s">
        <v>8343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48" x14ac:dyDescent="0.2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8">
        <f t="shared" si="135"/>
        <v>7</v>
      </c>
      <c r="P1725">
        <f t="shared" si="136"/>
        <v>216.67</v>
      </c>
      <c r="Q1725" s="9" t="s">
        <v>8321</v>
      </c>
      <c r="R1725" t="s">
        <v>8343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8" x14ac:dyDescent="0.2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8">
        <f t="shared" si="135"/>
        <v>1</v>
      </c>
      <c r="P1726">
        <f t="shared" si="136"/>
        <v>8.75</v>
      </c>
      <c r="Q1726" s="9" t="s">
        <v>8321</v>
      </c>
      <c r="R1726" t="s">
        <v>8343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8" x14ac:dyDescent="0.2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8">
        <f t="shared" si="135"/>
        <v>10</v>
      </c>
      <c r="P1727">
        <f t="shared" si="136"/>
        <v>62.22</v>
      </c>
      <c r="Q1727" s="9" t="s">
        <v>8321</v>
      </c>
      <c r="R1727" t="s">
        <v>8343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2" x14ac:dyDescent="0.2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8">
        <f t="shared" si="135"/>
        <v>34</v>
      </c>
      <c r="P1728">
        <f t="shared" si="136"/>
        <v>137.25</v>
      </c>
      <c r="Q1728" s="9" t="s">
        <v>8321</v>
      </c>
      <c r="R1728" t="s">
        <v>8343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8" x14ac:dyDescent="0.2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8">
        <f t="shared" si="135"/>
        <v>0</v>
      </c>
      <c r="P1729">
        <f t="shared" si="136"/>
        <v>1</v>
      </c>
      <c r="Q1729" s="9" t="s">
        <v>8321</v>
      </c>
      <c r="R1729" t="s">
        <v>8343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8" x14ac:dyDescent="0.2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8">
        <f t="shared" si="135"/>
        <v>68</v>
      </c>
      <c r="P1730">
        <f t="shared" si="136"/>
        <v>122.14</v>
      </c>
      <c r="Q1730" s="9" t="s">
        <v>8321</v>
      </c>
      <c r="R1730" t="s">
        <v>8343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8" x14ac:dyDescent="0.2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8">
        <f t="shared" si="135"/>
        <v>0</v>
      </c>
      <c r="P1731">
        <f t="shared" si="136"/>
        <v>0</v>
      </c>
      <c r="Q1731" s="9" t="s">
        <v>8321</v>
      </c>
      <c r="R1731" t="s">
        <v>8343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8">
        <f t="shared" si="135"/>
        <v>0</v>
      </c>
      <c r="P1732">
        <f t="shared" si="136"/>
        <v>0</v>
      </c>
      <c r="Q1732" s="9" t="s">
        <v>8321</v>
      </c>
      <c r="R1732" t="s">
        <v>8343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8">
        <f t="shared" si="135"/>
        <v>0</v>
      </c>
      <c r="P1733">
        <f t="shared" si="136"/>
        <v>0</v>
      </c>
      <c r="Q1733" s="9" t="s">
        <v>8321</v>
      </c>
      <c r="R1733" t="s">
        <v>8343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8">
        <f t="shared" si="135"/>
        <v>0</v>
      </c>
      <c r="P1734">
        <f t="shared" si="136"/>
        <v>0</v>
      </c>
      <c r="Q1734" s="9" t="s">
        <v>8321</v>
      </c>
      <c r="R1734" t="s">
        <v>8343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8">
        <f t="shared" si="135"/>
        <v>0</v>
      </c>
      <c r="P1735">
        <f t="shared" si="136"/>
        <v>0</v>
      </c>
      <c r="Q1735" s="9" t="s">
        <v>8321</v>
      </c>
      <c r="R1735" t="s">
        <v>8343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8">
        <f t="shared" si="135"/>
        <v>0</v>
      </c>
      <c r="P1736">
        <f t="shared" si="136"/>
        <v>1</v>
      </c>
      <c r="Q1736" s="9" t="s">
        <v>8321</v>
      </c>
      <c r="R1736" t="s">
        <v>8343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8">
        <f t="shared" si="135"/>
        <v>11</v>
      </c>
      <c r="P1737">
        <f t="shared" si="136"/>
        <v>55</v>
      </c>
      <c r="Q1737" s="9" t="s">
        <v>8321</v>
      </c>
      <c r="R1737" t="s">
        <v>8343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8">
        <f t="shared" ref="O1738:O1801" si="140">ROUND(E1738/D1738*100,0)</f>
        <v>1</v>
      </c>
      <c r="P1738">
        <f t="shared" ref="P1738:P1801" si="141">IFERROR(ROUND(E1738/L1738,2),0)</f>
        <v>22</v>
      </c>
      <c r="Q1738" s="9" t="s">
        <v>8321</v>
      </c>
      <c r="R1738" t="s">
        <v>8343</v>
      </c>
      <c r="S1738" s="15">
        <f t="shared" ref="S1738:S1801" si="142">(((J1738/60)/60/24)+DATE(1970,1,1))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x14ac:dyDescent="0.2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8">
        <f t="shared" si="140"/>
        <v>21</v>
      </c>
      <c r="P1739">
        <f t="shared" si="141"/>
        <v>56.67</v>
      </c>
      <c r="Q1739" s="9" t="s">
        <v>8321</v>
      </c>
      <c r="R1739" t="s">
        <v>8343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32" x14ac:dyDescent="0.2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8">
        <f t="shared" si="140"/>
        <v>0</v>
      </c>
      <c r="P1740">
        <f t="shared" si="141"/>
        <v>20</v>
      </c>
      <c r="Q1740" s="9" t="s">
        <v>8321</v>
      </c>
      <c r="R1740" t="s">
        <v>8343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8" x14ac:dyDescent="0.2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8">
        <f t="shared" si="140"/>
        <v>0</v>
      </c>
      <c r="P1741">
        <f t="shared" si="141"/>
        <v>1</v>
      </c>
      <c r="Q1741" s="9" t="s">
        <v>8321</v>
      </c>
      <c r="R1741" t="s">
        <v>8343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8" x14ac:dyDescent="0.2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8">
        <f t="shared" si="140"/>
        <v>0</v>
      </c>
      <c r="P1742">
        <f t="shared" si="141"/>
        <v>0</v>
      </c>
      <c r="Q1742" s="9" t="s">
        <v>8321</v>
      </c>
      <c r="R1742" t="s">
        <v>8343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32" x14ac:dyDescent="0.2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8">
        <f t="shared" si="140"/>
        <v>111</v>
      </c>
      <c r="P1743">
        <f t="shared" si="141"/>
        <v>25.58</v>
      </c>
      <c r="Q1743" s="9" t="s">
        <v>8334</v>
      </c>
      <c r="R1743" t="s">
        <v>8335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48" x14ac:dyDescent="0.2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8">
        <f t="shared" si="140"/>
        <v>109</v>
      </c>
      <c r="P1744">
        <f t="shared" si="141"/>
        <v>63.97</v>
      </c>
      <c r="Q1744" s="9" t="s">
        <v>8334</v>
      </c>
      <c r="R1744" t="s">
        <v>8335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8" x14ac:dyDescent="0.2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8">
        <f t="shared" si="140"/>
        <v>100</v>
      </c>
      <c r="P1745">
        <f t="shared" si="141"/>
        <v>89.93</v>
      </c>
      <c r="Q1745" s="9" t="s">
        <v>8334</v>
      </c>
      <c r="R1745" t="s">
        <v>8335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48" x14ac:dyDescent="0.2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8">
        <f t="shared" si="140"/>
        <v>118</v>
      </c>
      <c r="P1746">
        <f t="shared" si="141"/>
        <v>93.07</v>
      </c>
      <c r="Q1746" s="9" t="s">
        <v>8334</v>
      </c>
      <c r="R1746" t="s">
        <v>8335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48" x14ac:dyDescent="0.2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8">
        <f t="shared" si="140"/>
        <v>114</v>
      </c>
      <c r="P1747">
        <f t="shared" si="141"/>
        <v>89.67</v>
      </c>
      <c r="Q1747" s="9" t="s">
        <v>8334</v>
      </c>
      <c r="R1747" t="s">
        <v>8335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48" x14ac:dyDescent="0.2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8">
        <f t="shared" si="140"/>
        <v>148</v>
      </c>
      <c r="P1748">
        <f t="shared" si="141"/>
        <v>207.62</v>
      </c>
      <c r="Q1748" s="9" t="s">
        <v>8334</v>
      </c>
      <c r="R1748" t="s">
        <v>8335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48" x14ac:dyDescent="0.2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8">
        <f t="shared" si="140"/>
        <v>105</v>
      </c>
      <c r="P1749">
        <f t="shared" si="141"/>
        <v>59.41</v>
      </c>
      <c r="Q1749" s="9" t="s">
        <v>8334</v>
      </c>
      <c r="R1749" t="s">
        <v>8335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32" x14ac:dyDescent="0.2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8">
        <f t="shared" si="140"/>
        <v>130</v>
      </c>
      <c r="P1750">
        <f t="shared" si="141"/>
        <v>358.97</v>
      </c>
      <c r="Q1750" s="9" t="s">
        <v>8334</v>
      </c>
      <c r="R1750" t="s">
        <v>8335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32" x14ac:dyDescent="0.2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8">
        <f t="shared" si="140"/>
        <v>123</v>
      </c>
      <c r="P1751">
        <f t="shared" si="141"/>
        <v>94.74</v>
      </c>
      <c r="Q1751" s="9" t="s">
        <v>8334</v>
      </c>
      <c r="R1751" t="s">
        <v>8335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48" x14ac:dyDescent="0.2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8">
        <f t="shared" si="140"/>
        <v>202</v>
      </c>
      <c r="P1752">
        <f t="shared" si="141"/>
        <v>80.650000000000006</v>
      </c>
      <c r="Q1752" s="9" t="s">
        <v>8334</v>
      </c>
      <c r="R1752" t="s">
        <v>8335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32" x14ac:dyDescent="0.2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8">
        <f t="shared" si="140"/>
        <v>103</v>
      </c>
      <c r="P1753">
        <f t="shared" si="141"/>
        <v>168.69</v>
      </c>
      <c r="Q1753" s="9" t="s">
        <v>8334</v>
      </c>
      <c r="R1753" t="s">
        <v>8335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32" x14ac:dyDescent="0.2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8">
        <f t="shared" si="140"/>
        <v>260</v>
      </c>
      <c r="P1754">
        <f t="shared" si="141"/>
        <v>34.69</v>
      </c>
      <c r="Q1754" s="9" t="s">
        <v>8334</v>
      </c>
      <c r="R1754" t="s">
        <v>8335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8" x14ac:dyDescent="0.2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8">
        <f t="shared" si="140"/>
        <v>108</v>
      </c>
      <c r="P1755">
        <f t="shared" si="141"/>
        <v>462.86</v>
      </c>
      <c r="Q1755" s="9" t="s">
        <v>8334</v>
      </c>
      <c r="R1755" t="s">
        <v>8335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48" x14ac:dyDescent="0.2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8">
        <f t="shared" si="140"/>
        <v>111</v>
      </c>
      <c r="P1756">
        <f t="shared" si="141"/>
        <v>104.39</v>
      </c>
      <c r="Q1756" s="9" t="s">
        <v>8334</v>
      </c>
      <c r="R1756" t="s">
        <v>8335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48" x14ac:dyDescent="0.2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8">
        <f t="shared" si="140"/>
        <v>120</v>
      </c>
      <c r="P1757">
        <f t="shared" si="141"/>
        <v>7.5</v>
      </c>
      <c r="Q1757" s="9" t="s">
        <v>8334</v>
      </c>
      <c r="R1757" t="s">
        <v>8335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8" x14ac:dyDescent="0.2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8">
        <f t="shared" si="140"/>
        <v>103</v>
      </c>
      <c r="P1758">
        <f t="shared" si="141"/>
        <v>47.13</v>
      </c>
      <c r="Q1758" s="9" t="s">
        <v>8334</v>
      </c>
      <c r="R1758" t="s">
        <v>8335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32" x14ac:dyDescent="0.2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8">
        <f t="shared" si="140"/>
        <v>116</v>
      </c>
      <c r="P1759">
        <f t="shared" si="141"/>
        <v>414.29</v>
      </c>
      <c r="Q1759" s="9" t="s">
        <v>8334</v>
      </c>
      <c r="R1759" t="s">
        <v>8335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48" x14ac:dyDescent="0.2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8">
        <f t="shared" si="140"/>
        <v>115</v>
      </c>
      <c r="P1760">
        <f t="shared" si="141"/>
        <v>42.48</v>
      </c>
      <c r="Q1760" s="9" t="s">
        <v>8334</v>
      </c>
      <c r="R1760" t="s">
        <v>8335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32" x14ac:dyDescent="0.2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8">
        <f t="shared" si="140"/>
        <v>107</v>
      </c>
      <c r="P1761">
        <f t="shared" si="141"/>
        <v>108.78</v>
      </c>
      <c r="Q1761" s="9" t="s">
        <v>8334</v>
      </c>
      <c r="R1761" t="s">
        <v>8335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48" x14ac:dyDescent="0.2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8">
        <f t="shared" si="140"/>
        <v>165</v>
      </c>
      <c r="P1762">
        <f t="shared" si="141"/>
        <v>81.099999999999994</v>
      </c>
      <c r="Q1762" s="9" t="s">
        <v>8334</v>
      </c>
      <c r="R1762" t="s">
        <v>8335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32" x14ac:dyDescent="0.2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8">
        <f t="shared" si="140"/>
        <v>155</v>
      </c>
      <c r="P1763">
        <f t="shared" si="141"/>
        <v>51.67</v>
      </c>
      <c r="Q1763" s="9" t="s">
        <v>8334</v>
      </c>
      <c r="R1763" t="s">
        <v>8335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16" x14ac:dyDescent="0.2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8">
        <f t="shared" si="140"/>
        <v>885</v>
      </c>
      <c r="P1764">
        <f t="shared" si="141"/>
        <v>35.4</v>
      </c>
      <c r="Q1764" s="9" t="s">
        <v>8334</v>
      </c>
      <c r="R1764" t="s">
        <v>8335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48" x14ac:dyDescent="0.2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8">
        <f t="shared" si="140"/>
        <v>102</v>
      </c>
      <c r="P1765">
        <f t="shared" si="141"/>
        <v>103.64</v>
      </c>
      <c r="Q1765" s="9" t="s">
        <v>8334</v>
      </c>
      <c r="R1765" t="s">
        <v>8335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8" x14ac:dyDescent="0.2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8">
        <f t="shared" si="140"/>
        <v>20</v>
      </c>
      <c r="P1766">
        <f t="shared" si="141"/>
        <v>55.28</v>
      </c>
      <c r="Q1766" s="9" t="s">
        <v>8334</v>
      </c>
      <c r="R1766" t="s">
        <v>8335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8" x14ac:dyDescent="0.2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8">
        <f t="shared" si="140"/>
        <v>59</v>
      </c>
      <c r="P1767">
        <f t="shared" si="141"/>
        <v>72.17</v>
      </c>
      <c r="Q1767" s="9" t="s">
        <v>8334</v>
      </c>
      <c r="R1767" t="s">
        <v>8335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32" x14ac:dyDescent="0.2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8">
        <f t="shared" si="140"/>
        <v>0</v>
      </c>
      <c r="P1768">
        <f t="shared" si="141"/>
        <v>0</v>
      </c>
      <c r="Q1768" s="9" t="s">
        <v>8334</v>
      </c>
      <c r="R1768" t="s">
        <v>8335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32" x14ac:dyDescent="0.2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8">
        <f t="shared" si="140"/>
        <v>46</v>
      </c>
      <c r="P1769">
        <f t="shared" si="141"/>
        <v>58.62</v>
      </c>
      <c r="Q1769" s="9" t="s">
        <v>8334</v>
      </c>
      <c r="R1769" t="s">
        <v>8335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8" x14ac:dyDescent="0.2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8">
        <f t="shared" si="140"/>
        <v>4</v>
      </c>
      <c r="P1770">
        <f t="shared" si="141"/>
        <v>12.47</v>
      </c>
      <c r="Q1770" s="9" t="s">
        <v>8334</v>
      </c>
      <c r="R1770" t="s">
        <v>8335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8" x14ac:dyDescent="0.2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8">
        <f t="shared" si="140"/>
        <v>3</v>
      </c>
      <c r="P1771">
        <f t="shared" si="141"/>
        <v>49.14</v>
      </c>
      <c r="Q1771" s="9" t="s">
        <v>8334</v>
      </c>
      <c r="R1771" t="s">
        <v>8335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48" x14ac:dyDescent="0.2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8">
        <f t="shared" si="140"/>
        <v>57</v>
      </c>
      <c r="P1772">
        <f t="shared" si="141"/>
        <v>150.5</v>
      </c>
      <c r="Q1772" s="9" t="s">
        <v>8334</v>
      </c>
      <c r="R1772" t="s">
        <v>8335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48" x14ac:dyDescent="0.2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8">
        <f t="shared" si="140"/>
        <v>21</v>
      </c>
      <c r="P1773">
        <f t="shared" si="141"/>
        <v>35.799999999999997</v>
      </c>
      <c r="Q1773" s="9" t="s">
        <v>8334</v>
      </c>
      <c r="R1773" t="s">
        <v>8335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32" x14ac:dyDescent="0.2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8">
        <f t="shared" si="140"/>
        <v>16</v>
      </c>
      <c r="P1774">
        <f t="shared" si="141"/>
        <v>45.16</v>
      </c>
      <c r="Q1774" s="9" t="s">
        <v>8334</v>
      </c>
      <c r="R1774" t="s">
        <v>8335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8" x14ac:dyDescent="0.2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8">
        <f t="shared" si="140"/>
        <v>6</v>
      </c>
      <c r="P1775">
        <f t="shared" si="141"/>
        <v>98.79</v>
      </c>
      <c r="Q1775" s="9" t="s">
        <v>8334</v>
      </c>
      <c r="R1775" t="s">
        <v>8335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48" x14ac:dyDescent="0.2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8">
        <f t="shared" si="140"/>
        <v>46</v>
      </c>
      <c r="P1776">
        <f t="shared" si="141"/>
        <v>88.31</v>
      </c>
      <c r="Q1776" s="9" t="s">
        <v>8334</v>
      </c>
      <c r="R1776" t="s">
        <v>8335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8" x14ac:dyDescent="0.2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8">
        <f t="shared" si="140"/>
        <v>65</v>
      </c>
      <c r="P1777">
        <f t="shared" si="141"/>
        <v>170.63</v>
      </c>
      <c r="Q1777" s="9" t="s">
        <v>8334</v>
      </c>
      <c r="R1777" t="s">
        <v>8335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8" x14ac:dyDescent="0.2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8">
        <f t="shared" si="140"/>
        <v>7</v>
      </c>
      <c r="P1778">
        <f t="shared" si="141"/>
        <v>83.75</v>
      </c>
      <c r="Q1778" s="9" t="s">
        <v>8334</v>
      </c>
      <c r="R1778" t="s">
        <v>8335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48" x14ac:dyDescent="0.2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8">
        <f t="shared" si="140"/>
        <v>14</v>
      </c>
      <c r="P1779">
        <f t="shared" si="141"/>
        <v>65.099999999999994</v>
      </c>
      <c r="Q1779" s="9" t="s">
        <v>8334</v>
      </c>
      <c r="R1779" t="s">
        <v>8335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8" x14ac:dyDescent="0.2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8">
        <f t="shared" si="140"/>
        <v>2</v>
      </c>
      <c r="P1780">
        <f t="shared" si="141"/>
        <v>66.33</v>
      </c>
      <c r="Q1780" s="9" t="s">
        <v>8334</v>
      </c>
      <c r="R1780" t="s">
        <v>8335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48" x14ac:dyDescent="0.2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8">
        <f t="shared" si="140"/>
        <v>36</v>
      </c>
      <c r="P1781">
        <f t="shared" si="141"/>
        <v>104.89</v>
      </c>
      <c r="Q1781" s="9" t="s">
        <v>8334</v>
      </c>
      <c r="R1781" t="s">
        <v>8335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48" x14ac:dyDescent="0.2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8">
        <f t="shared" si="140"/>
        <v>40</v>
      </c>
      <c r="P1782">
        <f t="shared" si="141"/>
        <v>78.44</v>
      </c>
      <c r="Q1782" s="9" t="s">
        <v>8334</v>
      </c>
      <c r="R1782" t="s">
        <v>8335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48" x14ac:dyDescent="0.2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8">
        <f t="shared" si="140"/>
        <v>26</v>
      </c>
      <c r="P1783">
        <f t="shared" si="141"/>
        <v>59.04</v>
      </c>
      <c r="Q1783" s="9" t="s">
        <v>8334</v>
      </c>
      <c r="R1783" t="s">
        <v>8335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48" x14ac:dyDescent="0.2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8">
        <f t="shared" si="140"/>
        <v>15</v>
      </c>
      <c r="P1784">
        <f t="shared" si="141"/>
        <v>71.34</v>
      </c>
      <c r="Q1784" s="9" t="s">
        <v>8334</v>
      </c>
      <c r="R1784" t="s">
        <v>8335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48" x14ac:dyDescent="0.2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8">
        <f t="shared" si="140"/>
        <v>24</v>
      </c>
      <c r="P1785">
        <f t="shared" si="141"/>
        <v>51.23</v>
      </c>
      <c r="Q1785" s="9" t="s">
        <v>8334</v>
      </c>
      <c r="R1785" t="s">
        <v>8335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48" x14ac:dyDescent="0.2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8">
        <f t="shared" si="140"/>
        <v>40</v>
      </c>
      <c r="P1786">
        <f t="shared" si="141"/>
        <v>60.24</v>
      </c>
      <c r="Q1786" s="9" t="s">
        <v>8334</v>
      </c>
      <c r="R1786" t="s">
        <v>8335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8" x14ac:dyDescent="0.2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8">
        <f t="shared" si="140"/>
        <v>20</v>
      </c>
      <c r="P1787">
        <f t="shared" si="141"/>
        <v>44.94</v>
      </c>
      <c r="Q1787" s="9" t="s">
        <v>8334</v>
      </c>
      <c r="R1787" t="s">
        <v>8335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8" x14ac:dyDescent="0.2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8">
        <f t="shared" si="140"/>
        <v>48</v>
      </c>
      <c r="P1788">
        <f t="shared" si="141"/>
        <v>31.21</v>
      </c>
      <c r="Q1788" s="9" t="s">
        <v>8334</v>
      </c>
      <c r="R1788" t="s">
        <v>8335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8" x14ac:dyDescent="0.2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8">
        <f t="shared" si="140"/>
        <v>15</v>
      </c>
      <c r="P1789">
        <f t="shared" si="141"/>
        <v>63.88</v>
      </c>
      <c r="Q1789" s="9" t="s">
        <v>8334</v>
      </c>
      <c r="R1789" t="s">
        <v>8335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8" x14ac:dyDescent="0.2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8">
        <f t="shared" si="140"/>
        <v>1</v>
      </c>
      <c r="P1790">
        <f t="shared" si="141"/>
        <v>19</v>
      </c>
      <c r="Q1790" s="9" t="s">
        <v>8334</v>
      </c>
      <c r="R1790" t="s">
        <v>8335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8" x14ac:dyDescent="0.2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8">
        <f t="shared" si="140"/>
        <v>1</v>
      </c>
      <c r="P1791">
        <f t="shared" si="141"/>
        <v>10</v>
      </c>
      <c r="Q1791" s="9" t="s">
        <v>8334</v>
      </c>
      <c r="R1791" t="s">
        <v>8335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8" x14ac:dyDescent="0.2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8">
        <f t="shared" si="140"/>
        <v>5</v>
      </c>
      <c r="P1792">
        <f t="shared" si="141"/>
        <v>109.07</v>
      </c>
      <c r="Q1792" s="9" t="s">
        <v>8334</v>
      </c>
      <c r="R1792" t="s">
        <v>8335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32" x14ac:dyDescent="0.2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8">
        <f t="shared" si="140"/>
        <v>4</v>
      </c>
      <c r="P1793">
        <f t="shared" si="141"/>
        <v>26.75</v>
      </c>
      <c r="Q1793" s="9" t="s">
        <v>8334</v>
      </c>
      <c r="R1793" t="s">
        <v>8335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32" x14ac:dyDescent="0.2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8">
        <f t="shared" si="140"/>
        <v>61</v>
      </c>
      <c r="P1794">
        <f t="shared" si="141"/>
        <v>109.94</v>
      </c>
      <c r="Q1794" s="9" t="s">
        <v>8334</v>
      </c>
      <c r="R1794" t="s">
        <v>8335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8" x14ac:dyDescent="0.2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8">
        <f t="shared" si="140"/>
        <v>1</v>
      </c>
      <c r="P1795">
        <f t="shared" si="141"/>
        <v>20</v>
      </c>
      <c r="Q1795" s="9" t="s">
        <v>8334</v>
      </c>
      <c r="R1795" t="s">
        <v>8335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8">
        <f t="shared" si="140"/>
        <v>11</v>
      </c>
      <c r="P1796">
        <f t="shared" si="141"/>
        <v>55.39</v>
      </c>
      <c r="Q1796" s="9" t="s">
        <v>8334</v>
      </c>
      <c r="R1796" t="s">
        <v>8335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8">
        <f t="shared" si="140"/>
        <v>39</v>
      </c>
      <c r="P1797">
        <f t="shared" si="141"/>
        <v>133.9</v>
      </c>
      <c r="Q1797" s="9" t="s">
        <v>8334</v>
      </c>
      <c r="R1797" t="s">
        <v>8335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8">
        <f t="shared" si="140"/>
        <v>22</v>
      </c>
      <c r="P1798">
        <f t="shared" si="141"/>
        <v>48.72</v>
      </c>
      <c r="Q1798" s="9" t="s">
        <v>8334</v>
      </c>
      <c r="R1798" t="s">
        <v>8335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8">
        <f t="shared" si="140"/>
        <v>68</v>
      </c>
      <c r="P1799">
        <f t="shared" si="141"/>
        <v>48.25</v>
      </c>
      <c r="Q1799" s="9" t="s">
        <v>8334</v>
      </c>
      <c r="R1799" t="s">
        <v>8335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8">
        <f t="shared" si="140"/>
        <v>14</v>
      </c>
      <c r="P1800">
        <f t="shared" si="141"/>
        <v>58.97</v>
      </c>
      <c r="Q1800" s="9" t="s">
        <v>8334</v>
      </c>
      <c r="R1800" t="s">
        <v>8335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8">
        <f t="shared" si="140"/>
        <v>2</v>
      </c>
      <c r="P1801">
        <f t="shared" si="141"/>
        <v>11.64</v>
      </c>
      <c r="Q1801" s="9" t="s">
        <v>8334</v>
      </c>
      <c r="R1801" t="s">
        <v>8335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8">
        <f t="shared" ref="O1802:O1865" si="145">ROUND(E1802/D1802*100,0)</f>
        <v>20</v>
      </c>
      <c r="P1802">
        <f t="shared" ref="P1802:P1865" si="146">IFERROR(ROUND(E1802/L1802,2),0)</f>
        <v>83.72</v>
      </c>
      <c r="Q1802" s="9" t="s">
        <v>8334</v>
      </c>
      <c r="R1802" t="s">
        <v>8335</v>
      </c>
      <c r="S1802" s="15">
        <f t="shared" ref="S1802:S1865" si="147">(((J1802/60)/60/24)+DATE(1970,1,1))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x14ac:dyDescent="0.2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8">
        <f t="shared" si="145"/>
        <v>14</v>
      </c>
      <c r="P1803">
        <f t="shared" si="146"/>
        <v>63.65</v>
      </c>
      <c r="Q1803" s="9" t="s">
        <v>8334</v>
      </c>
      <c r="R1803" t="s">
        <v>8335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32" x14ac:dyDescent="0.2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8">
        <f t="shared" si="145"/>
        <v>48</v>
      </c>
      <c r="P1804">
        <f t="shared" si="146"/>
        <v>94.28</v>
      </c>
      <c r="Q1804" s="9" t="s">
        <v>8334</v>
      </c>
      <c r="R1804" t="s">
        <v>8335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8" x14ac:dyDescent="0.2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8">
        <f t="shared" si="145"/>
        <v>31</v>
      </c>
      <c r="P1805">
        <f t="shared" si="146"/>
        <v>71.87</v>
      </c>
      <c r="Q1805" s="9" t="s">
        <v>8334</v>
      </c>
      <c r="R1805" t="s">
        <v>8335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8" x14ac:dyDescent="0.2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8">
        <f t="shared" si="145"/>
        <v>35</v>
      </c>
      <c r="P1806">
        <f t="shared" si="146"/>
        <v>104.85</v>
      </c>
      <c r="Q1806" s="9" t="s">
        <v>8334</v>
      </c>
      <c r="R1806" t="s">
        <v>8335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48" x14ac:dyDescent="0.2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8">
        <f t="shared" si="145"/>
        <v>36</v>
      </c>
      <c r="P1807">
        <f t="shared" si="146"/>
        <v>67.14</v>
      </c>
      <c r="Q1807" s="9" t="s">
        <v>8334</v>
      </c>
      <c r="R1807" t="s">
        <v>8335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48" x14ac:dyDescent="0.2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8">
        <f t="shared" si="145"/>
        <v>3</v>
      </c>
      <c r="P1808">
        <f t="shared" si="146"/>
        <v>73.88</v>
      </c>
      <c r="Q1808" s="9" t="s">
        <v>8334</v>
      </c>
      <c r="R1808" t="s">
        <v>8335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32" x14ac:dyDescent="0.2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8">
        <f t="shared" si="145"/>
        <v>11</v>
      </c>
      <c r="P1809">
        <f t="shared" si="146"/>
        <v>69.13</v>
      </c>
      <c r="Q1809" s="9" t="s">
        <v>8334</v>
      </c>
      <c r="R1809" t="s">
        <v>8335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48" x14ac:dyDescent="0.2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8">
        <f t="shared" si="145"/>
        <v>41</v>
      </c>
      <c r="P1810">
        <f t="shared" si="146"/>
        <v>120.77</v>
      </c>
      <c r="Q1810" s="9" t="s">
        <v>8334</v>
      </c>
      <c r="R1810" t="s">
        <v>8335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8" x14ac:dyDescent="0.2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8">
        <f t="shared" si="145"/>
        <v>11</v>
      </c>
      <c r="P1811">
        <f t="shared" si="146"/>
        <v>42.22</v>
      </c>
      <c r="Q1811" s="9" t="s">
        <v>8334</v>
      </c>
      <c r="R1811" t="s">
        <v>8335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8" x14ac:dyDescent="0.2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8">
        <f t="shared" si="145"/>
        <v>3</v>
      </c>
      <c r="P1812">
        <f t="shared" si="146"/>
        <v>7.5</v>
      </c>
      <c r="Q1812" s="9" t="s">
        <v>8334</v>
      </c>
      <c r="R1812" t="s">
        <v>8335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32" x14ac:dyDescent="0.2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8">
        <f t="shared" si="145"/>
        <v>0</v>
      </c>
      <c r="P1813">
        <f t="shared" si="146"/>
        <v>1.54</v>
      </c>
      <c r="Q1813" s="9" t="s">
        <v>8334</v>
      </c>
      <c r="R1813" t="s">
        <v>8335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48" x14ac:dyDescent="0.2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8">
        <f t="shared" si="145"/>
        <v>13</v>
      </c>
      <c r="P1814">
        <f t="shared" si="146"/>
        <v>37.61</v>
      </c>
      <c r="Q1814" s="9" t="s">
        <v>8334</v>
      </c>
      <c r="R1814" t="s">
        <v>8335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8" x14ac:dyDescent="0.2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8">
        <f t="shared" si="145"/>
        <v>0</v>
      </c>
      <c r="P1815">
        <f t="shared" si="146"/>
        <v>0</v>
      </c>
      <c r="Q1815" s="9" t="s">
        <v>8334</v>
      </c>
      <c r="R1815" t="s">
        <v>8335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8" x14ac:dyDescent="0.2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8">
        <f t="shared" si="145"/>
        <v>49</v>
      </c>
      <c r="P1816">
        <f t="shared" si="146"/>
        <v>42.16</v>
      </c>
      <c r="Q1816" s="9" t="s">
        <v>8334</v>
      </c>
      <c r="R1816" t="s">
        <v>8335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48" x14ac:dyDescent="0.2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8">
        <f t="shared" si="145"/>
        <v>0</v>
      </c>
      <c r="P1817">
        <f t="shared" si="146"/>
        <v>0</v>
      </c>
      <c r="Q1817" s="9" t="s">
        <v>8334</v>
      </c>
      <c r="R1817" t="s">
        <v>8335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8" x14ac:dyDescent="0.2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8">
        <f t="shared" si="145"/>
        <v>2</v>
      </c>
      <c r="P1818">
        <f t="shared" si="146"/>
        <v>84.83</v>
      </c>
      <c r="Q1818" s="9" t="s">
        <v>8334</v>
      </c>
      <c r="R1818" t="s">
        <v>8335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32" x14ac:dyDescent="0.2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8">
        <f t="shared" si="145"/>
        <v>52</v>
      </c>
      <c r="P1819">
        <f t="shared" si="146"/>
        <v>94.19</v>
      </c>
      <c r="Q1819" s="9" t="s">
        <v>8334</v>
      </c>
      <c r="R1819" t="s">
        <v>8335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32" x14ac:dyDescent="0.2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8">
        <f t="shared" si="145"/>
        <v>0</v>
      </c>
      <c r="P1820">
        <f t="shared" si="146"/>
        <v>0</v>
      </c>
      <c r="Q1820" s="9" t="s">
        <v>8334</v>
      </c>
      <c r="R1820" t="s">
        <v>8335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48" x14ac:dyDescent="0.2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8">
        <f t="shared" si="145"/>
        <v>2</v>
      </c>
      <c r="P1821">
        <f t="shared" si="146"/>
        <v>6.25</v>
      </c>
      <c r="Q1821" s="9" t="s">
        <v>8334</v>
      </c>
      <c r="R1821" t="s">
        <v>8335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48" x14ac:dyDescent="0.2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8">
        <f t="shared" si="145"/>
        <v>7</v>
      </c>
      <c r="P1822">
        <f t="shared" si="146"/>
        <v>213.38</v>
      </c>
      <c r="Q1822" s="9" t="s">
        <v>8334</v>
      </c>
      <c r="R1822" t="s">
        <v>8335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8" x14ac:dyDescent="0.2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8">
        <f t="shared" si="145"/>
        <v>135</v>
      </c>
      <c r="P1823">
        <f t="shared" si="146"/>
        <v>59.16</v>
      </c>
      <c r="Q1823" s="9" t="s">
        <v>8321</v>
      </c>
      <c r="R1823" t="s">
        <v>8322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32" x14ac:dyDescent="0.2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8">
        <f t="shared" si="145"/>
        <v>100</v>
      </c>
      <c r="P1824">
        <f t="shared" si="146"/>
        <v>27.27</v>
      </c>
      <c r="Q1824" s="9" t="s">
        <v>8321</v>
      </c>
      <c r="R1824" t="s">
        <v>8322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48" x14ac:dyDescent="0.2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8">
        <f t="shared" si="145"/>
        <v>116</v>
      </c>
      <c r="P1825">
        <f t="shared" si="146"/>
        <v>24.58</v>
      </c>
      <c r="Q1825" s="9" t="s">
        <v>8321</v>
      </c>
      <c r="R1825" t="s">
        <v>8322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ht="16" x14ac:dyDescent="0.2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8">
        <f t="shared" si="145"/>
        <v>100</v>
      </c>
      <c r="P1826">
        <f t="shared" si="146"/>
        <v>75.05</v>
      </c>
      <c r="Q1826" s="9" t="s">
        <v>8321</v>
      </c>
      <c r="R1826" t="s">
        <v>8322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48" x14ac:dyDescent="0.2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8">
        <f t="shared" si="145"/>
        <v>105</v>
      </c>
      <c r="P1827">
        <f t="shared" si="146"/>
        <v>42.02</v>
      </c>
      <c r="Q1827" s="9" t="s">
        <v>8321</v>
      </c>
      <c r="R1827" t="s">
        <v>8322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16" x14ac:dyDescent="0.2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8">
        <f t="shared" si="145"/>
        <v>101</v>
      </c>
      <c r="P1828">
        <f t="shared" si="146"/>
        <v>53.16</v>
      </c>
      <c r="Q1828" s="9" t="s">
        <v>8321</v>
      </c>
      <c r="R1828" t="s">
        <v>8322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48" x14ac:dyDescent="0.2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8">
        <f t="shared" si="145"/>
        <v>101</v>
      </c>
      <c r="P1829">
        <f t="shared" si="146"/>
        <v>83.89</v>
      </c>
      <c r="Q1829" s="9" t="s">
        <v>8321</v>
      </c>
      <c r="R1829" t="s">
        <v>8322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48" x14ac:dyDescent="0.2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8">
        <f t="shared" si="145"/>
        <v>100</v>
      </c>
      <c r="P1830">
        <f t="shared" si="146"/>
        <v>417.33</v>
      </c>
      <c r="Q1830" s="9" t="s">
        <v>8321</v>
      </c>
      <c r="R1830" t="s">
        <v>8322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8" x14ac:dyDescent="0.2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8">
        <f t="shared" si="145"/>
        <v>167</v>
      </c>
      <c r="P1831">
        <f t="shared" si="146"/>
        <v>75.77</v>
      </c>
      <c r="Q1831" s="9" t="s">
        <v>8321</v>
      </c>
      <c r="R1831" t="s">
        <v>8322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8" x14ac:dyDescent="0.2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8">
        <f t="shared" si="145"/>
        <v>102</v>
      </c>
      <c r="P1832">
        <f t="shared" si="146"/>
        <v>67.39</v>
      </c>
      <c r="Q1832" s="9" t="s">
        <v>8321</v>
      </c>
      <c r="R1832" t="s">
        <v>8322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8" x14ac:dyDescent="0.2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8">
        <f t="shared" si="145"/>
        <v>103</v>
      </c>
      <c r="P1833">
        <f t="shared" si="146"/>
        <v>73.569999999999993</v>
      </c>
      <c r="Q1833" s="9" t="s">
        <v>8321</v>
      </c>
      <c r="R1833" t="s">
        <v>8322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8" x14ac:dyDescent="0.2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8">
        <f t="shared" si="145"/>
        <v>143</v>
      </c>
      <c r="P1834">
        <f t="shared" si="146"/>
        <v>25</v>
      </c>
      <c r="Q1834" s="9" t="s">
        <v>8321</v>
      </c>
      <c r="R1834" t="s">
        <v>8322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8" x14ac:dyDescent="0.2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8">
        <f t="shared" si="145"/>
        <v>263</v>
      </c>
      <c r="P1835">
        <f t="shared" si="146"/>
        <v>42</v>
      </c>
      <c r="Q1835" s="9" t="s">
        <v>8321</v>
      </c>
      <c r="R1835" t="s">
        <v>8322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32" x14ac:dyDescent="0.2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8">
        <f t="shared" si="145"/>
        <v>118</v>
      </c>
      <c r="P1836">
        <f t="shared" si="146"/>
        <v>131.16999999999999</v>
      </c>
      <c r="Q1836" s="9" t="s">
        <v>8321</v>
      </c>
      <c r="R1836" t="s">
        <v>8322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64" x14ac:dyDescent="0.2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8">
        <f t="shared" si="145"/>
        <v>104</v>
      </c>
      <c r="P1837">
        <f t="shared" si="146"/>
        <v>47.27</v>
      </c>
      <c r="Q1837" s="9" t="s">
        <v>8321</v>
      </c>
      <c r="R1837" t="s">
        <v>8322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16" x14ac:dyDescent="0.2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8">
        <f t="shared" si="145"/>
        <v>200</v>
      </c>
      <c r="P1838">
        <f t="shared" si="146"/>
        <v>182.13</v>
      </c>
      <c r="Q1838" s="9" t="s">
        <v>8321</v>
      </c>
      <c r="R1838" t="s">
        <v>8322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48" x14ac:dyDescent="0.2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8">
        <f t="shared" si="145"/>
        <v>307</v>
      </c>
      <c r="P1839">
        <f t="shared" si="146"/>
        <v>61.37</v>
      </c>
      <c r="Q1839" s="9" t="s">
        <v>8321</v>
      </c>
      <c r="R1839" t="s">
        <v>8322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8" x14ac:dyDescent="0.2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8">
        <f t="shared" si="145"/>
        <v>100</v>
      </c>
      <c r="P1840">
        <f t="shared" si="146"/>
        <v>35.770000000000003</v>
      </c>
      <c r="Q1840" s="9" t="s">
        <v>8321</v>
      </c>
      <c r="R1840" t="s">
        <v>8322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8" x14ac:dyDescent="0.2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8">
        <f t="shared" si="145"/>
        <v>205</v>
      </c>
      <c r="P1841">
        <f t="shared" si="146"/>
        <v>45.62</v>
      </c>
      <c r="Q1841" s="9" t="s">
        <v>8321</v>
      </c>
      <c r="R1841" t="s">
        <v>8322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8" x14ac:dyDescent="0.2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8">
        <f t="shared" si="145"/>
        <v>109</v>
      </c>
      <c r="P1842">
        <f t="shared" si="146"/>
        <v>75.38</v>
      </c>
      <c r="Q1842" s="9" t="s">
        <v>8321</v>
      </c>
      <c r="R1842" t="s">
        <v>8322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32" x14ac:dyDescent="0.2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8">
        <f t="shared" si="145"/>
        <v>102</v>
      </c>
      <c r="P1843">
        <f t="shared" si="146"/>
        <v>50.88</v>
      </c>
      <c r="Q1843" s="9" t="s">
        <v>8321</v>
      </c>
      <c r="R1843" t="s">
        <v>8322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8" x14ac:dyDescent="0.2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8">
        <f t="shared" si="145"/>
        <v>125</v>
      </c>
      <c r="P1844">
        <f t="shared" si="146"/>
        <v>119.29</v>
      </c>
      <c r="Q1844" s="9" t="s">
        <v>8321</v>
      </c>
      <c r="R1844" t="s">
        <v>8322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48" x14ac:dyDescent="0.2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8">
        <f t="shared" si="145"/>
        <v>124</v>
      </c>
      <c r="P1845">
        <f t="shared" si="146"/>
        <v>92.54</v>
      </c>
      <c r="Q1845" s="9" t="s">
        <v>8321</v>
      </c>
      <c r="R1845" t="s">
        <v>8322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8" x14ac:dyDescent="0.2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8">
        <f t="shared" si="145"/>
        <v>101</v>
      </c>
      <c r="P1846">
        <f t="shared" si="146"/>
        <v>76.05</v>
      </c>
      <c r="Q1846" s="9" t="s">
        <v>8321</v>
      </c>
      <c r="R1846" t="s">
        <v>8322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96" x14ac:dyDescent="0.2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8">
        <f t="shared" si="145"/>
        <v>100</v>
      </c>
      <c r="P1847">
        <f t="shared" si="146"/>
        <v>52.63</v>
      </c>
      <c r="Q1847" s="9" t="s">
        <v>8321</v>
      </c>
      <c r="R1847" t="s">
        <v>8322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8" x14ac:dyDescent="0.2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8">
        <f t="shared" si="145"/>
        <v>138</v>
      </c>
      <c r="P1848">
        <f t="shared" si="146"/>
        <v>98.99</v>
      </c>
      <c r="Q1848" s="9" t="s">
        <v>8321</v>
      </c>
      <c r="R1848" t="s">
        <v>8322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48" x14ac:dyDescent="0.2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8">
        <f t="shared" si="145"/>
        <v>121</v>
      </c>
      <c r="P1849">
        <f t="shared" si="146"/>
        <v>79.53</v>
      </c>
      <c r="Q1849" s="9" t="s">
        <v>8321</v>
      </c>
      <c r="R1849" t="s">
        <v>8322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8" x14ac:dyDescent="0.2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8">
        <f t="shared" si="145"/>
        <v>107</v>
      </c>
      <c r="P1850">
        <f t="shared" si="146"/>
        <v>134.21</v>
      </c>
      <c r="Q1850" s="9" t="s">
        <v>8321</v>
      </c>
      <c r="R1850" t="s">
        <v>8322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32" x14ac:dyDescent="0.2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8">
        <f t="shared" si="145"/>
        <v>100</v>
      </c>
      <c r="P1851">
        <f t="shared" si="146"/>
        <v>37.630000000000003</v>
      </c>
      <c r="Q1851" s="9" t="s">
        <v>8321</v>
      </c>
      <c r="R1851" t="s">
        <v>8322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8" x14ac:dyDescent="0.2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8">
        <f t="shared" si="145"/>
        <v>102</v>
      </c>
      <c r="P1852">
        <f t="shared" si="146"/>
        <v>51.04</v>
      </c>
      <c r="Q1852" s="9" t="s">
        <v>8321</v>
      </c>
      <c r="R1852" t="s">
        <v>8322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8" x14ac:dyDescent="0.2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8">
        <f t="shared" si="145"/>
        <v>100</v>
      </c>
      <c r="P1853">
        <f t="shared" si="146"/>
        <v>50.04</v>
      </c>
      <c r="Q1853" s="9" t="s">
        <v>8321</v>
      </c>
      <c r="R1853" t="s">
        <v>8322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8" x14ac:dyDescent="0.2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8">
        <f t="shared" si="145"/>
        <v>117</v>
      </c>
      <c r="P1854">
        <f t="shared" si="146"/>
        <v>133.93</v>
      </c>
      <c r="Q1854" s="9" t="s">
        <v>8321</v>
      </c>
      <c r="R1854" t="s">
        <v>8322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8" x14ac:dyDescent="0.2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8">
        <f t="shared" si="145"/>
        <v>102</v>
      </c>
      <c r="P1855">
        <f t="shared" si="146"/>
        <v>58.21</v>
      </c>
      <c r="Q1855" s="9" t="s">
        <v>8321</v>
      </c>
      <c r="R1855" t="s">
        <v>8322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8" x14ac:dyDescent="0.2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8">
        <f t="shared" si="145"/>
        <v>102</v>
      </c>
      <c r="P1856">
        <f t="shared" si="146"/>
        <v>88.04</v>
      </c>
      <c r="Q1856" s="9" t="s">
        <v>8321</v>
      </c>
      <c r="R1856" t="s">
        <v>8322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8" x14ac:dyDescent="0.2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8">
        <f t="shared" si="145"/>
        <v>154</v>
      </c>
      <c r="P1857">
        <f t="shared" si="146"/>
        <v>70.58</v>
      </c>
      <c r="Q1857" s="9" t="s">
        <v>8321</v>
      </c>
      <c r="R1857" t="s">
        <v>8322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48" x14ac:dyDescent="0.2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8">
        <f t="shared" si="145"/>
        <v>101</v>
      </c>
      <c r="P1858">
        <f t="shared" si="146"/>
        <v>53.29</v>
      </c>
      <c r="Q1858" s="9" t="s">
        <v>8321</v>
      </c>
      <c r="R1858" t="s">
        <v>8322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8" x14ac:dyDescent="0.2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8">
        <f t="shared" si="145"/>
        <v>100</v>
      </c>
      <c r="P1859">
        <f t="shared" si="146"/>
        <v>136.36000000000001</v>
      </c>
      <c r="Q1859" s="9" t="s">
        <v>8321</v>
      </c>
      <c r="R1859" t="s">
        <v>8322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8">
        <f t="shared" si="145"/>
        <v>109</v>
      </c>
      <c r="P1860">
        <f t="shared" si="146"/>
        <v>40.549999999999997</v>
      </c>
      <c r="Q1860" s="9" t="s">
        <v>8321</v>
      </c>
      <c r="R1860" t="s">
        <v>8322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8">
        <f t="shared" si="145"/>
        <v>132</v>
      </c>
      <c r="P1861">
        <f t="shared" si="146"/>
        <v>70.63</v>
      </c>
      <c r="Q1861" s="9" t="s">
        <v>8321</v>
      </c>
      <c r="R1861" t="s">
        <v>8322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8">
        <f t="shared" si="145"/>
        <v>133</v>
      </c>
      <c r="P1862">
        <f t="shared" si="146"/>
        <v>52.68</v>
      </c>
      <c r="Q1862" s="9" t="s">
        <v>8321</v>
      </c>
      <c r="R1862" t="s">
        <v>8322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8">
        <f t="shared" si="145"/>
        <v>0</v>
      </c>
      <c r="P1863">
        <f t="shared" si="146"/>
        <v>0</v>
      </c>
      <c r="Q1863" s="9" t="s">
        <v>8329</v>
      </c>
      <c r="R1863" t="s">
        <v>8331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8">
        <f t="shared" si="145"/>
        <v>8</v>
      </c>
      <c r="P1864">
        <f t="shared" si="146"/>
        <v>90.94</v>
      </c>
      <c r="Q1864" s="9" t="s">
        <v>8329</v>
      </c>
      <c r="R1864" t="s">
        <v>8331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8">
        <f t="shared" si="145"/>
        <v>0</v>
      </c>
      <c r="P1865">
        <f t="shared" si="146"/>
        <v>5</v>
      </c>
      <c r="Q1865" s="9" t="s">
        <v>8329</v>
      </c>
      <c r="R1865" t="s">
        <v>8331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8">
        <f t="shared" ref="O1866:O1929" si="150">ROUND(E1866/D1866*100,0)</f>
        <v>43</v>
      </c>
      <c r="P1866">
        <f t="shared" ref="P1866:P1929" si="151">IFERROR(ROUND(E1866/L1866,2),0)</f>
        <v>58.08</v>
      </c>
      <c r="Q1866" s="9" t="s">
        <v>8329</v>
      </c>
      <c r="R1866" t="s">
        <v>8331</v>
      </c>
      <c r="S1866" s="15">
        <f t="shared" ref="S1866:S1929" si="152">(((J1866/60)/60/24)+DATE(1970,1,1))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x14ac:dyDescent="0.2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8">
        <f t="shared" si="150"/>
        <v>0</v>
      </c>
      <c r="P1867">
        <f t="shared" si="151"/>
        <v>2</v>
      </c>
      <c r="Q1867" s="9" t="s">
        <v>8329</v>
      </c>
      <c r="R1867" t="s">
        <v>8331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48" x14ac:dyDescent="0.2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8">
        <f t="shared" si="150"/>
        <v>1</v>
      </c>
      <c r="P1868">
        <f t="shared" si="151"/>
        <v>62.5</v>
      </c>
      <c r="Q1868" s="9" t="s">
        <v>8329</v>
      </c>
      <c r="R1868" t="s">
        <v>8331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48" x14ac:dyDescent="0.2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8">
        <f t="shared" si="150"/>
        <v>0</v>
      </c>
      <c r="P1869">
        <f t="shared" si="151"/>
        <v>10</v>
      </c>
      <c r="Q1869" s="9" t="s">
        <v>8329</v>
      </c>
      <c r="R1869" t="s">
        <v>8331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48" x14ac:dyDescent="0.2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8">
        <f t="shared" si="150"/>
        <v>5</v>
      </c>
      <c r="P1870">
        <f t="shared" si="151"/>
        <v>71.59</v>
      </c>
      <c r="Q1870" s="9" t="s">
        <v>8329</v>
      </c>
      <c r="R1870" t="s">
        <v>8331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48" x14ac:dyDescent="0.2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8">
        <f t="shared" si="150"/>
        <v>0</v>
      </c>
      <c r="P1871">
        <f t="shared" si="151"/>
        <v>0</v>
      </c>
      <c r="Q1871" s="9" t="s">
        <v>8329</v>
      </c>
      <c r="R1871" t="s">
        <v>8331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8" x14ac:dyDescent="0.2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8">
        <f t="shared" si="150"/>
        <v>10</v>
      </c>
      <c r="P1872">
        <f t="shared" si="151"/>
        <v>32.82</v>
      </c>
      <c r="Q1872" s="9" t="s">
        <v>8329</v>
      </c>
      <c r="R1872" t="s">
        <v>8331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48" x14ac:dyDescent="0.2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8">
        <f t="shared" si="150"/>
        <v>72</v>
      </c>
      <c r="P1873">
        <f t="shared" si="151"/>
        <v>49.12</v>
      </c>
      <c r="Q1873" s="9" t="s">
        <v>8329</v>
      </c>
      <c r="R1873" t="s">
        <v>8331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48" x14ac:dyDescent="0.2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8">
        <f t="shared" si="150"/>
        <v>1</v>
      </c>
      <c r="P1874">
        <f t="shared" si="151"/>
        <v>16.309999999999999</v>
      </c>
      <c r="Q1874" s="9" t="s">
        <v>8329</v>
      </c>
      <c r="R1874" t="s">
        <v>8331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48" x14ac:dyDescent="0.2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8">
        <f t="shared" si="150"/>
        <v>0</v>
      </c>
      <c r="P1875">
        <f t="shared" si="151"/>
        <v>18</v>
      </c>
      <c r="Q1875" s="9" t="s">
        <v>8329</v>
      </c>
      <c r="R1875" t="s">
        <v>8331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48" x14ac:dyDescent="0.2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8">
        <f t="shared" si="150"/>
        <v>0</v>
      </c>
      <c r="P1876">
        <f t="shared" si="151"/>
        <v>13</v>
      </c>
      <c r="Q1876" s="9" t="s">
        <v>8329</v>
      </c>
      <c r="R1876" t="s">
        <v>8331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32" x14ac:dyDescent="0.2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8">
        <f t="shared" si="150"/>
        <v>1</v>
      </c>
      <c r="P1877">
        <f t="shared" si="151"/>
        <v>17</v>
      </c>
      <c r="Q1877" s="9" t="s">
        <v>8329</v>
      </c>
      <c r="R1877" t="s">
        <v>8331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8" x14ac:dyDescent="0.2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8">
        <f t="shared" si="150"/>
        <v>0</v>
      </c>
      <c r="P1878">
        <f t="shared" si="151"/>
        <v>0</v>
      </c>
      <c r="Q1878" s="9" t="s">
        <v>8329</v>
      </c>
      <c r="R1878" t="s">
        <v>8331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32" x14ac:dyDescent="0.2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8">
        <f t="shared" si="150"/>
        <v>0</v>
      </c>
      <c r="P1879">
        <f t="shared" si="151"/>
        <v>0</v>
      </c>
      <c r="Q1879" s="9" t="s">
        <v>8329</v>
      </c>
      <c r="R1879" t="s">
        <v>8331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48" x14ac:dyDescent="0.2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8">
        <f t="shared" si="150"/>
        <v>0</v>
      </c>
      <c r="P1880">
        <f t="shared" si="151"/>
        <v>0</v>
      </c>
      <c r="Q1880" s="9" t="s">
        <v>8329</v>
      </c>
      <c r="R1880" t="s">
        <v>8331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48" x14ac:dyDescent="0.2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8">
        <f t="shared" si="150"/>
        <v>0</v>
      </c>
      <c r="P1881">
        <f t="shared" si="151"/>
        <v>3</v>
      </c>
      <c r="Q1881" s="9" t="s">
        <v>8329</v>
      </c>
      <c r="R1881" t="s">
        <v>8331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32" x14ac:dyDescent="0.2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8">
        <f t="shared" si="150"/>
        <v>20</v>
      </c>
      <c r="P1882">
        <f t="shared" si="151"/>
        <v>41.83</v>
      </c>
      <c r="Q1882" s="9" t="s">
        <v>8329</v>
      </c>
      <c r="R1882" t="s">
        <v>8331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8" x14ac:dyDescent="0.2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8">
        <f t="shared" si="150"/>
        <v>173</v>
      </c>
      <c r="P1883">
        <f t="shared" si="151"/>
        <v>49.34</v>
      </c>
      <c r="Q1883" s="9" t="s">
        <v>8321</v>
      </c>
      <c r="R1883" t="s">
        <v>8325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48" x14ac:dyDescent="0.2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8">
        <f t="shared" si="150"/>
        <v>101</v>
      </c>
      <c r="P1884">
        <f t="shared" si="151"/>
        <v>41.73</v>
      </c>
      <c r="Q1884" s="9" t="s">
        <v>8321</v>
      </c>
      <c r="R1884" t="s">
        <v>8325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8" x14ac:dyDescent="0.2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8">
        <f t="shared" si="150"/>
        <v>105</v>
      </c>
      <c r="P1885">
        <f t="shared" si="151"/>
        <v>32.72</v>
      </c>
      <c r="Q1885" s="9" t="s">
        <v>8321</v>
      </c>
      <c r="R1885" t="s">
        <v>8325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48" x14ac:dyDescent="0.2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8">
        <f t="shared" si="150"/>
        <v>135</v>
      </c>
      <c r="P1886">
        <f t="shared" si="151"/>
        <v>51.96</v>
      </c>
      <c r="Q1886" s="9" t="s">
        <v>8321</v>
      </c>
      <c r="R1886" t="s">
        <v>8325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8" x14ac:dyDescent="0.2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8">
        <f t="shared" si="150"/>
        <v>116</v>
      </c>
      <c r="P1887">
        <f t="shared" si="151"/>
        <v>50.69</v>
      </c>
      <c r="Q1887" s="9" t="s">
        <v>8321</v>
      </c>
      <c r="R1887" t="s">
        <v>8325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8" x14ac:dyDescent="0.2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8">
        <f t="shared" si="150"/>
        <v>102</v>
      </c>
      <c r="P1888">
        <f t="shared" si="151"/>
        <v>42.24</v>
      </c>
      <c r="Q1888" s="9" t="s">
        <v>8321</v>
      </c>
      <c r="R1888" t="s">
        <v>8325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48" x14ac:dyDescent="0.2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8">
        <f t="shared" si="150"/>
        <v>111</v>
      </c>
      <c r="P1889">
        <f t="shared" si="151"/>
        <v>416.88</v>
      </c>
      <c r="Q1889" s="9" t="s">
        <v>8321</v>
      </c>
      <c r="R1889" t="s">
        <v>8325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48" x14ac:dyDescent="0.2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8">
        <f t="shared" si="150"/>
        <v>166</v>
      </c>
      <c r="P1890">
        <f t="shared" si="151"/>
        <v>46.65</v>
      </c>
      <c r="Q1890" s="9" t="s">
        <v>8321</v>
      </c>
      <c r="R1890" t="s">
        <v>8325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48" x14ac:dyDescent="0.2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8">
        <f t="shared" si="150"/>
        <v>107</v>
      </c>
      <c r="P1891">
        <f t="shared" si="151"/>
        <v>48.45</v>
      </c>
      <c r="Q1891" s="9" t="s">
        <v>8321</v>
      </c>
      <c r="R1891" t="s">
        <v>8325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8" x14ac:dyDescent="0.2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8">
        <f t="shared" si="150"/>
        <v>145</v>
      </c>
      <c r="P1892">
        <f t="shared" si="151"/>
        <v>70.53</v>
      </c>
      <c r="Q1892" s="9" t="s">
        <v>8321</v>
      </c>
      <c r="R1892" t="s">
        <v>8325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64" x14ac:dyDescent="0.2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8">
        <f t="shared" si="150"/>
        <v>106</v>
      </c>
      <c r="P1893">
        <f t="shared" si="151"/>
        <v>87.96</v>
      </c>
      <c r="Q1893" s="9" t="s">
        <v>8321</v>
      </c>
      <c r="R1893" t="s">
        <v>8325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32" x14ac:dyDescent="0.2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8">
        <f t="shared" si="150"/>
        <v>137</v>
      </c>
      <c r="P1894">
        <f t="shared" si="151"/>
        <v>26.27</v>
      </c>
      <c r="Q1894" s="9" t="s">
        <v>8321</v>
      </c>
      <c r="R1894" t="s">
        <v>8325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8" x14ac:dyDescent="0.2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8">
        <f t="shared" si="150"/>
        <v>104</v>
      </c>
      <c r="P1895">
        <f t="shared" si="151"/>
        <v>57.78</v>
      </c>
      <c r="Q1895" s="9" t="s">
        <v>8321</v>
      </c>
      <c r="R1895" t="s">
        <v>8325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16" x14ac:dyDescent="0.2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8">
        <f t="shared" si="150"/>
        <v>115</v>
      </c>
      <c r="P1896">
        <f t="shared" si="151"/>
        <v>57.25</v>
      </c>
      <c r="Q1896" s="9" t="s">
        <v>8321</v>
      </c>
      <c r="R1896" t="s">
        <v>8325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48" x14ac:dyDescent="0.2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8">
        <f t="shared" si="150"/>
        <v>102</v>
      </c>
      <c r="P1897">
        <f t="shared" si="151"/>
        <v>196.34</v>
      </c>
      <c r="Q1897" s="9" t="s">
        <v>8321</v>
      </c>
      <c r="R1897" t="s">
        <v>8325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8" x14ac:dyDescent="0.2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8">
        <f t="shared" si="150"/>
        <v>124</v>
      </c>
      <c r="P1898">
        <f t="shared" si="151"/>
        <v>43</v>
      </c>
      <c r="Q1898" s="9" t="s">
        <v>8321</v>
      </c>
      <c r="R1898" t="s">
        <v>8325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8" x14ac:dyDescent="0.2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8">
        <f t="shared" si="150"/>
        <v>102</v>
      </c>
      <c r="P1899">
        <f t="shared" si="151"/>
        <v>35.549999999999997</v>
      </c>
      <c r="Q1899" s="9" t="s">
        <v>8321</v>
      </c>
      <c r="R1899" t="s">
        <v>8325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8" x14ac:dyDescent="0.2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8">
        <f t="shared" si="150"/>
        <v>145</v>
      </c>
      <c r="P1900">
        <f t="shared" si="151"/>
        <v>68.81</v>
      </c>
      <c r="Q1900" s="9" t="s">
        <v>8321</v>
      </c>
      <c r="R1900" t="s">
        <v>8325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8" x14ac:dyDescent="0.2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8">
        <f t="shared" si="150"/>
        <v>133</v>
      </c>
      <c r="P1901">
        <f t="shared" si="151"/>
        <v>28.57</v>
      </c>
      <c r="Q1901" s="9" t="s">
        <v>8321</v>
      </c>
      <c r="R1901" t="s">
        <v>8325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48" x14ac:dyDescent="0.2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8">
        <f t="shared" si="150"/>
        <v>109</v>
      </c>
      <c r="P1902">
        <f t="shared" si="151"/>
        <v>50.63</v>
      </c>
      <c r="Q1902" s="9" t="s">
        <v>8321</v>
      </c>
      <c r="R1902" t="s">
        <v>8325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8" x14ac:dyDescent="0.2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8">
        <f t="shared" si="150"/>
        <v>3</v>
      </c>
      <c r="P1903">
        <f t="shared" si="151"/>
        <v>106.8</v>
      </c>
      <c r="Q1903" s="9" t="s">
        <v>8315</v>
      </c>
      <c r="R1903" t="s">
        <v>8344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8" x14ac:dyDescent="0.2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8">
        <f t="shared" si="150"/>
        <v>1</v>
      </c>
      <c r="P1904">
        <f t="shared" si="151"/>
        <v>4</v>
      </c>
      <c r="Q1904" s="9" t="s">
        <v>8315</v>
      </c>
      <c r="R1904" t="s">
        <v>8344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8" x14ac:dyDescent="0.2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8">
        <f t="shared" si="150"/>
        <v>47</v>
      </c>
      <c r="P1905">
        <f t="shared" si="151"/>
        <v>34.1</v>
      </c>
      <c r="Q1905" s="9" t="s">
        <v>8315</v>
      </c>
      <c r="R1905" t="s">
        <v>8344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8" x14ac:dyDescent="0.2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8">
        <f t="shared" si="150"/>
        <v>0</v>
      </c>
      <c r="P1906">
        <f t="shared" si="151"/>
        <v>25</v>
      </c>
      <c r="Q1906" s="9" t="s">
        <v>8315</v>
      </c>
      <c r="R1906" t="s">
        <v>8344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48" x14ac:dyDescent="0.2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8">
        <f t="shared" si="150"/>
        <v>0</v>
      </c>
      <c r="P1907">
        <f t="shared" si="151"/>
        <v>10.5</v>
      </c>
      <c r="Q1907" s="9" t="s">
        <v>8315</v>
      </c>
      <c r="R1907" t="s">
        <v>8344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8" x14ac:dyDescent="0.2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8">
        <f t="shared" si="150"/>
        <v>43</v>
      </c>
      <c r="P1908">
        <f t="shared" si="151"/>
        <v>215.96</v>
      </c>
      <c r="Q1908" s="9" t="s">
        <v>8315</v>
      </c>
      <c r="R1908" t="s">
        <v>8344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8" x14ac:dyDescent="0.2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8">
        <f t="shared" si="150"/>
        <v>0</v>
      </c>
      <c r="P1909">
        <f t="shared" si="151"/>
        <v>21.25</v>
      </c>
      <c r="Q1909" s="9" t="s">
        <v>8315</v>
      </c>
      <c r="R1909" t="s">
        <v>8344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48" x14ac:dyDescent="0.2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8">
        <f t="shared" si="150"/>
        <v>2</v>
      </c>
      <c r="P1910">
        <f t="shared" si="151"/>
        <v>108.25</v>
      </c>
      <c r="Q1910" s="9" t="s">
        <v>8315</v>
      </c>
      <c r="R1910" t="s">
        <v>8344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48" x14ac:dyDescent="0.2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8">
        <f t="shared" si="150"/>
        <v>14</v>
      </c>
      <c r="P1911">
        <f t="shared" si="151"/>
        <v>129.97</v>
      </c>
      <c r="Q1911" s="9" t="s">
        <v>8315</v>
      </c>
      <c r="R1911" t="s">
        <v>8344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8" x14ac:dyDescent="0.2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8">
        <f t="shared" si="150"/>
        <v>39</v>
      </c>
      <c r="P1912">
        <f t="shared" si="151"/>
        <v>117.49</v>
      </c>
      <c r="Q1912" s="9" t="s">
        <v>8315</v>
      </c>
      <c r="R1912" t="s">
        <v>8344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48" x14ac:dyDescent="0.2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8">
        <f t="shared" si="150"/>
        <v>0</v>
      </c>
      <c r="P1913">
        <f t="shared" si="151"/>
        <v>10</v>
      </c>
      <c r="Q1913" s="9" t="s">
        <v>8315</v>
      </c>
      <c r="R1913" t="s">
        <v>8344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8" x14ac:dyDescent="0.2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8">
        <f t="shared" si="150"/>
        <v>59</v>
      </c>
      <c r="P1914">
        <f t="shared" si="151"/>
        <v>70.599999999999994</v>
      </c>
      <c r="Q1914" s="9" t="s">
        <v>8315</v>
      </c>
      <c r="R1914" t="s">
        <v>8344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32" x14ac:dyDescent="0.2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8">
        <f t="shared" si="150"/>
        <v>1</v>
      </c>
      <c r="P1915">
        <f t="shared" si="151"/>
        <v>24.5</v>
      </c>
      <c r="Q1915" s="9" t="s">
        <v>8315</v>
      </c>
      <c r="R1915" t="s">
        <v>8344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8" x14ac:dyDescent="0.2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8">
        <f t="shared" si="150"/>
        <v>9</v>
      </c>
      <c r="P1916">
        <f t="shared" si="151"/>
        <v>30</v>
      </c>
      <c r="Q1916" s="9" t="s">
        <v>8315</v>
      </c>
      <c r="R1916" t="s">
        <v>8344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8" x14ac:dyDescent="0.2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8">
        <f t="shared" si="150"/>
        <v>2</v>
      </c>
      <c r="P1917">
        <f t="shared" si="151"/>
        <v>2</v>
      </c>
      <c r="Q1917" s="9" t="s">
        <v>8315</v>
      </c>
      <c r="R1917" t="s">
        <v>8344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2" x14ac:dyDescent="0.2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8">
        <f t="shared" si="150"/>
        <v>1</v>
      </c>
      <c r="P1918">
        <f t="shared" si="151"/>
        <v>17</v>
      </c>
      <c r="Q1918" s="9" t="s">
        <v>8315</v>
      </c>
      <c r="R1918" t="s">
        <v>8344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2" x14ac:dyDescent="0.2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8">
        <f t="shared" si="150"/>
        <v>53</v>
      </c>
      <c r="P1919">
        <f t="shared" si="151"/>
        <v>2928.93</v>
      </c>
      <c r="Q1919" s="9" t="s">
        <v>8315</v>
      </c>
      <c r="R1919" t="s">
        <v>8344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8" x14ac:dyDescent="0.2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8">
        <f t="shared" si="150"/>
        <v>1</v>
      </c>
      <c r="P1920">
        <f t="shared" si="151"/>
        <v>28.89</v>
      </c>
      <c r="Q1920" s="9" t="s">
        <v>8315</v>
      </c>
      <c r="R1920" t="s">
        <v>8344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48" x14ac:dyDescent="0.2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8">
        <f t="shared" si="150"/>
        <v>47</v>
      </c>
      <c r="P1921">
        <f t="shared" si="151"/>
        <v>29.63</v>
      </c>
      <c r="Q1921" s="9" t="s">
        <v>8315</v>
      </c>
      <c r="R1921" t="s">
        <v>8344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8" x14ac:dyDescent="0.2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8">
        <f t="shared" si="150"/>
        <v>43</v>
      </c>
      <c r="P1922">
        <f t="shared" si="151"/>
        <v>40.98</v>
      </c>
      <c r="Q1922" s="9" t="s">
        <v>8315</v>
      </c>
      <c r="R1922" t="s">
        <v>8344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2" x14ac:dyDescent="0.2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8">
        <f t="shared" si="150"/>
        <v>137</v>
      </c>
      <c r="P1923">
        <f t="shared" si="151"/>
        <v>54</v>
      </c>
      <c r="Q1923" s="9" t="s">
        <v>8321</v>
      </c>
      <c r="R1923" t="s">
        <v>8325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8">
        <f t="shared" si="150"/>
        <v>116</v>
      </c>
      <c r="P1924">
        <f t="shared" si="151"/>
        <v>36.11</v>
      </c>
      <c r="Q1924" s="9" t="s">
        <v>8321</v>
      </c>
      <c r="R1924" t="s">
        <v>8325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8">
        <f t="shared" si="150"/>
        <v>241</v>
      </c>
      <c r="P1925">
        <f t="shared" si="151"/>
        <v>23.15</v>
      </c>
      <c r="Q1925" s="9" t="s">
        <v>8321</v>
      </c>
      <c r="R1925" t="s">
        <v>8325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8">
        <f t="shared" si="150"/>
        <v>114</v>
      </c>
      <c r="P1926">
        <f t="shared" si="151"/>
        <v>104</v>
      </c>
      <c r="Q1926" s="9" t="s">
        <v>8321</v>
      </c>
      <c r="R1926" t="s">
        <v>8325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8">
        <f t="shared" si="150"/>
        <v>110</v>
      </c>
      <c r="P1927">
        <f t="shared" si="151"/>
        <v>31.83</v>
      </c>
      <c r="Q1927" s="9" t="s">
        <v>8321</v>
      </c>
      <c r="R1927" t="s">
        <v>8325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8">
        <f t="shared" si="150"/>
        <v>195</v>
      </c>
      <c r="P1928">
        <f t="shared" si="151"/>
        <v>27.39</v>
      </c>
      <c r="Q1928" s="9" t="s">
        <v>8321</v>
      </c>
      <c r="R1928" t="s">
        <v>8325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8">
        <f t="shared" si="150"/>
        <v>103</v>
      </c>
      <c r="P1929">
        <f t="shared" si="151"/>
        <v>56.36</v>
      </c>
      <c r="Q1929" s="9" t="s">
        <v>8321</v>
      </c>
      <c r="R1929" t="s">
        <v>8325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8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9" t="s">
        <v>8321</v>
      </c>
      <c r="R1930" t="s">
        <v>8325</v>
      </c>
      <c r="S1930" s="15">
        <f t="shared" ref="S1930:S1993" si="157">(((J1930/60)/60/24)+DATE(1970,1,1))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x14ac:dyDescent="0.2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8">
        <f t="shared" si="155"/>
        <v>100</v>
      </c>
      <c r="P1931">
        <f t="shared" si="156"/>
        <v>42.8</v>
      </c>
      <c r="Q1931" s="9" t="s">
        <v>8321</v>
      </c>
      <c r="R1931" t="s">
        <v>8325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32" x14ac:dyDescent="0.2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8">
        <f t="shared" si="155"/>
        <v>127</v>
      </c>
      <c r="P1932">
        <f t="shared" si="156"/>
        <v>48.85</v>
      </c>
      <c r="Q1932" s="9" t="s">
        <v>8321</v>
      </c>
      <c r="R1932" t="s">
        <v>8325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32" x14ac:dyDescent="0.2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8">
        <f t="shared" si="155"/>
        <v>121</v>
      </c>
      <c r="P1933">
        <f t="shared" si="156"/>
        <v>48.24</v>
      </c>
      <c r="Q1933" s="9" t="s">
        <v>8321</v>
      </c>
      <c r="R1933" t="s">
        <v>8325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48" x14ac:dyDescent="0.2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8">
        <f t="shared" si="155"/>
        <v>107</v>
      </c>
      <c r="P1934">
        <f t="shared" si="156"/>
        <v>70.209999999999994</v>
      </c>
      <c r="Q1934" s="9" t="s">
        <v>8321</v>
      </c>
      <c r="R1934" t="s">
        <v>8325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48" x14ac:dyDescent="0.2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8">
        <f t="shared" si="155"/>
        <v>172</v>
      </c>
      <c r="P1935">
        <f t="shared" si="156"/>
        <v>94.05</v>
      </c>
      <c r="Q1935" s="9" t="s">
        <v>8321</v>
      </c>
      <c r="R1935" t="s">
        <v>8325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48" x14ac:dyDescent="0.2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8">
        <f t="shared" si="155"/>
        <v>124</v>
      </c>
      <c r="P1936">
        <f t="shared" si="156"/>
        <v>80.27</v>
      </c>
      <c r="Q1936" s="9" t="s">
        <v>8321</v>
      </c>
      <c r="R1936" t="s">
        <v>8325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48" x14ac:dyDescent="0.2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8">
        <f t="shared" si="155"/>
        <v>108</v>
      </c>
      <c r="P1937">
        <f t="shared" si="156"/>
        <v>54.2</v>
      </c>
      <c r="Q1937" s="9" t="s">
        <v>8321</v>
      </c>
      <c r="R1937" t="s">
        <v>8325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48" x14ac:dyDescent="0.2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8">
        <f t="shared" si="155"/>
        <v>117</v>
      </c>
      <c r="P1938">
        <f t="shared" si="156"/>
        <v>60.27</v>
      </c>
      <c r="Q1938" s="9" t="s">
        <v>8321</v>
      </c>
      <c r="R1938" t="s">
        <v>8325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8" x14ac:dyDescent="0.2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8">
        <f t="shared" si="155"/>
        <v>187</v>
      </c>
      <c r="P1939">
        <f t="shared" si="156"/>
        <v>38.74</v>
      </c>
      <c r="Q1939" s="9" t="s">
        <v>8321</v>
      </c>
      <c r="R1939" t="s">
        <v>8325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48" x14ac:dyDescent="0.2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8">
        <f t="shared" si="155"/>
        <v>116</v>
      </c>
      <c r="P1940">
        <f t="shared" si="156"/>
        <v>152.54</v>
      </c>
      <c r="Q1940" s="9" t="s">
        <v>8321</v>
      </c>
      <c r="R1940" t="s">
        <v>8325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48" x14ac:dyDescent="0.2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8">
        <f t="shared" si="155"/>
        <v>111</v>
      </c>
      <c r="P1941">
        <f t="shared" si="156"/>
        <v>115.31</v>
      </c>
      <c r="Q1941" s="9" t="s">
        <v>8321</v>
      </c>
      <c r="R1941" t="s">
        <v>8325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8" x14ac:dyDescent="0.2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8">
        <f t="shared" si="155"/>
        <v>171</v>
      </c>
      <c r="P1942">
        <f t="shared" si="156"/>
        <v>35.840000000000003</v>
      </c>
      <c r="Q1942" s="9" t="s">
        <v>8321</v>
      </c>
      <c r="R1942" t="s">
        <v>8325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48" x14ac:dyDescent="0.2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8">
        <f t="shared" si="155"/>
        <v>126</v>
      </c>
      <c r="P1943">
        <f t="shared" si="156"/>
        <v>64.569999999999993</v>
      </c>
      <c r="Q1943" s="9" t="s">
        <v>8315</v>
      </c>
      <c r="R1943" t="s">
        <v>8345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48" x14ac:dyDescent="0.2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8">
        <f t="shared" si="155"/>
        <v>138</v>
      </c>
      <c r="P1944">
        <f t="shared" si="156"/>
        <v>87.44</v>
      </c>
      <c r="Q1944" s="9" t="s">
        <v>8315</v>
      </c>
      <c r="R1944" t="s">
        <v>8345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8" x14ac:dyDescent="0.2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8">
        <f t="shared" si="155"/>
        <v>1705</v>
      </c>
      <c r="P1945">
        <f t="shared" si="156"/>
        <v>68.819999999999993</v>
      </c>
      <c r="Q1945" s="9" t="s">
        <v>8315</v>
      </c>
      <c r="R1945" t="s">
        <v>8345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48" x14ac:dyDescent="0.2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8">
        <f t="shared" si="155"/>
        <v>788</v>
      </c>
      <c r="P1946">
        <f t="shared" si="156"/>
        <v>176.2</v>
      </c>
      <c r="Q1946" s="9" t="s">
        <v>8315</v>
      </c>
      <c r="R1946" t="s">
        <v>8345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8" x14ac:dyDescent="0.2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8">
        <f t="shared" si="155"/>
        <v>348</v>
      </c>
      <c r="P1947">
        <f t="shared" si="156"/>
        <v>511.79</v>
      </c>
      <c r="Q1947" s="9" t="s">
        <v>8315</v>
      </c>
      <c r="R1947" t="s">
        <v>8345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48" x14ac:dyDescent="0.2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8">
        <f t="shared" si="155"/>
        <v>150</v>
      </c>
      <c r="P1948">
        <f t="shared" si="156"/>
        <v>160.44</v>
      </c>
      <c r="Q1948" s="9" t="s">
        <v>8315</v>
      </c>
      <c r="R1948" t="s">
        <v>8345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48" x14ac:dyDescent="0.2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8">
        <f t="shared" si="155"/>
        <v>101</v>
      </c>
      <c r="P1949">
        <f t="shared" si="156"/>
        <v>35</v>
      </c>
      <c r="Q1949" s="9" t="s">
        <v>8315</v>
      </c>
      <c r="R1949" t="s">
        <v>8345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32" x14ac:dyDescent="0.2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8">
        <f t="shared" si="155"/>
        <v>800</v>
      </c>
      <c r="P1950">
        <f t="shared" si="156"/>
        <v>188.51</v>
      </c>
      <c r="Q1950" s="9" t="s">
        <v>8315</v>
      </c>
      <c r="R1950" t="s">
        <v>8345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8" x14ac:dyDescent="0.2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8">
        <f t="shared" si="155"/>
        <v>106</v>
      </c>
      <c r="P1951">
        <f t="shared" si="156"/>
        <v>56.2</v>
      </c>
      <c r="Q1951" s="9" t="s">
        <v>8315</v>
      </c>
      <c r="R1951" t="s">
        <v>8345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8" x14ac:dyDescent="0.2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8">
        <f t="shared" si="155"/>
        <v>201</v>
      </c>
      <c r="P1952">
        <f t="shared" si="156"/>
        <v>51.31</v>
      </c>
      <c r="Q1952" s="9" t="s">
        <v>8315</v>
      </c>
      <c r="R1952" t="s">
        <v>8345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48" x14ac:dyDescent="0.2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8">
        <f t="shared" si="155"/>
        <v>212</v>
      </c>
      <c r="P1953">
        <f t="shared" si="156"/>
        <v>127.36</v>
      </c>
      <c r="Q1953" s="9" t="s">
        <v>8315</v>
      </c>
      <c r="R1953" t="s">
        <v>8345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48" x14ac:dyDescent="0.2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8">
        <f t="shared" si="155"/>
        <v>198</v>
      </c>
      <c r="P1954">
        <f t="shared" si="156"/>
        <v>101.86</v>
      </c>
      <c r="Q1954" s="9" t="s">
        <v>8315</v>
      </c>
      <c r="R1954" t="s">
        <v>8345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8" x14ac:dyDescent="0.2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8">
        <f t="shared" si="155"/>
        <v>226</v>
      </c>
      <c r="P1955">
        <f t="shared" si="156"/>
        <v>230.56</v>
      </c>
      <c r="Q1955" s="9" t="s">
        <v>8315</v>
      </c>
      <c r="R1955" t="s">
        <v>8345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32" x14ac:dyDescent="0.2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8">
        <f t="shared" si="155"/>
        <v>699</v>
      </c>
      <c r="P1956">
        <f t="shared" si="156"/>
        <v>842.11</v>
      </c>
      <c r="Q1956" s="9" t="s">
        <v>8315</v>
      </c>
      <c r="R1956" t="s">
        <v>8345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48" x14ac:dyDescent="0.2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8">
        <f t="shared" si="155"/>
        <v>399</v>
      </c>
      <c r="P1957">
        <f t="shared" si="156"/>
        <v>577.28</v>
      </c>
      <c r="Q1957" s="9" t="s">
        <v>8315</v>
      </c>
      <c r="R1957" t="s">
        <v>8345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8" x14ac:dyDescent="0.2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8">
        <f t="shared" si="155"/>
        <v>294</v>
      </c>
      <c r="P1958">
        <f t="shared" si="156"/>
        <v>483.34</v>
      </c>
      <c r="Q1958" s="9" t="s">
        <v>8315</v>
      </c>
      <c r="R1958" t="s">
        <v>8345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32" x14ac:dyDescent="0.2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8">
        <f t="shared" si="155"/>
        <v>168</v>
      </c>
      <c r="P1959">
        <f t="shared" si="156"/>
        <v>76.14</v>
      </c>
      <c r="Q1959" s="9" t="s">
        <v>8315</v>
      </c>
      <c r="R1959" t="s">
        <v>8345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8" x14ac:dyDescent="0.2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8">
        <f t="shared" si="155"/>
        <v>1436</v>
      </c>
      <c r="P1960">
        <f t="shared" si="156"/>
        <v>74.11</v>
      </c>
      <c r="Q1960" s="9" t="s">
        <v>8315</v>
      </c>
      <c r="R1960" t="s">
        <v>8345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48" x14ac:dyDescent="0.2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8">
        <f t="shared" si="155"/>
        <v>157</v>
      </c>
      <c r="P1961">
        <f t="shared" si="156"/>
        <v>36.97</v>
      </c>
      <c r="Q1961" s="9" t="s">
        <v>8315</v>
      </c>
      <c r="R1961" t="s">
        <v>8345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8" x14ac:dyDescent="0.2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8">
        <f t="shared" si="155"/>
        <v>118</v>
      </c>
      <c r="P1962">
        <f t="shared" si="156"/>
        <v>2500.9699999999998</v>
      </c>
      <c r="Q1962" s="9" t="s">
        <v>8315</v>
      </c>
      <c r="R1962" t="s">
        <v>8345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8" x14ac:dyDescent="0.2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8">
        <f t="shared" si="155"/>
        <v>1105</v>
      </c>
      <c r="P1963">
        <f t="shared" si="156"/>
        <v>67.69</v>
      </c>
      <c r="Q1963" s="9" t="s">
        <v>8315</v>
      </c>
      <c r="R1963" t="s">
        <v>8345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8" x14ac:dyDescent="0.2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8">
        <f t="shared" si="155"/>
        <v>193</v>
      </c>
      <c r="P1964">
        <f t="shared" si="156"/>
        <v>63.05</v>
      </c>
      <c r="Q1964" s="9" t="s">
        <v>8315</v>
      </c>
      <c r="R1964" t="s">
        <v>8345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48" x14ac:dyDescent="0.2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8">
        <f t="shared" si="155"/>
        <v>127</v>
      </c>
      <c r="P1965">
        <f t="shared" si="156"/>
        <v>117.6</v>
      </c>
      <c r="Q1965" s="9" t="s">
        <v>8315</v>
      </c>
      <c r="R1965" t="s">
        <v>8345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8" x14ac:dyDescent="0.2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8">
        <f t="shared" si="155"/>
        <v>260</v>
      </c>
      <c r="P1966">
        <f t="shared" si="156"/>
        <v>180.75</v>
      </c>
      <c r="Q1966" s="9" t="s">
        <v>8315</v>
      </c>
      <c r="R1966" t="s">
        <v>8345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8" x14ac:dyDescent="0.2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8">
        <f t="shared" si="155"/>
        <v>262</v>
      </c>
      <c r="P1967">
        <f t="shared" si="156"/>
        <v>127.32</v>
      </c>
      <c r="Q1967" s="9" t="s">
        <v>8315</v>
      </c>
      <c r="R1967" t="s">
        <v>8345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8" x14ac:dyDescent="0.2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8">
        <f t="shared" si="155"/>
        <v>207</v>
      </c>
      <c r="P1968">
        <f t="shared" si="156"/>
        <v>136.63999999999999</v>
      </c>
      <c r="Q1968" s="9" t="s">
        <v>8315</v>
      </c>
      <c r="R1968" t="s">
        <v>8345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8" x14ac:dyDescent="0.2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8">
        <f t="shared" si="155"/>
        <v>370</v>
      </c>
      <c r="P1969">
        <f t="shared" si="156"/>
        <v>182.78</v>
      </c>
      <c r="Q1969" s="9" t="s">
        <v>8315</v>
      </c>
      <c r="R1969" t="s">
        <v>8345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32" x14ac:dyDescent="0.2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8">
        <f t="shared" si="155"/>
        <v>285</v>
      </c>
      <c r="P1970">
        <f t="shared" si="156"/>
        <v>279.38</v>
      </c>
      <c r="Q1970" s="9" t="s">
        <v>8315</v>
      </c>
      <c r="R1970" t="s">
        <v>8345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8" x14ac:dyDescent="0.2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8">
        <f t="shared" si="155"/>
        <v>579</v>
      </c>
      <c r="P1971">
        <f t="shared" si="156"/>
        <v>61.38</v>
      </c>
      <c r="Q1971" s="9" t="s">
        <v>8315</v>
      </c>
      <c r="R1971" t="s">
        <v>8345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8" x14ac:dyDescent="0.2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8">
        <f t="shared" si="155"/>
        <v>1132</v>
      </c>
      <c r="P1972">
        <f t="shared" si="156"/>
        <v>80.73</v>
      </c>
      <c r="Q1972" s="9" t="s">
        <v>8315</v>
      </c>
      <c r="R1972" t="s">
        <v>8345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8" x14ac:dyDescent="0.2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8">
        <f t="shared" si="155"/>
        <v>263</v>
      </c>
      <c r="P1973">
        <f t="shared" si="156"/>
        <v>272.36</v>
      </c>
      <c r="Q1973" s="9" t="s">
        <v>8315</v>
      </c>
      <c r="R1973" t="s">
        <v>8345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8" x14ac:dyDescent="0.2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8">
        <f t="shared" si="155"/>
        <v>674</v>
      </c>
      <c r="P1974">
        <f t="shared" si="156"/>
        <v>70.849999999999994</v>
      </c>
      <c r="Q1974" s="9" t="s">
        <v>8315</v>
      </c>
      <c r="R1974" t="s">
        <v>8345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8" x14ac:dyDescent="0.2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8">
        <f t="shared" si="155"/>
        <v>257</v>
      </c>
      <c r="P1975">
        <f t="shared" si="156"/>
        <v>247.94</v>
      </c>
      <c r="Q1975" s="9" t="s">
        <v>8315</v>
      </c>
      <c r="R1975" t="s">
        <v>8345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8" x14ac:dyDescent="0.2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8">
        <f t="shared" si="155"/>
        <v>375</v>
      </c>
      <c r="P1976">
        <f t="shared" si="156"/>
        <v>186.81</v>
      </c>
      <c r="Q1976" s="9" t="s">
        <v>8315</v>
      </c>
      <c r="R1976" t="s">
        <v>8345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32" x14ac:dyDescent="0.2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8">
        <f t="shared" si="155"/>
        <v>209</v>
      </c>
      <c r="P1977">
        <f t="shared" si="156"/>
        <v>131.99</v>
      </c>
      <c r="Q1977" s="9" t="s">
        <v>8315</v>
      </c>
      <c r="R1977" t="s">
        <v>8345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32" x14ac:dyDescent="0.2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8">
        <f t="shared" si="155"/>
        <v>347</v>
      </c>
      <c r="P1978">
        <f t="shared" si="156"/>
        <v>29.31</v>
      </c>
      <c r="Q1978" s="9" t="s">
        <v>8315</v>
      </c>
      <c r="R1978" t="s">
        <v>8345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8" x14ac:dyDescent="0.2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8">
        <f t="shared" si="155"/>
        <v>402</v>
      </c>
      <c r="P1979">
        <f t="shared" si="156"/>
        <v>245.02</v>
      </c>
      <c r="Q1979" s="9" t="s">
        <v>8315</v>
      </c>
      <c r="R1979" t="s">
        <v>8345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8" x14ac:dyDescent="0.2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8">
        <f t="shared" si="155"/>
        <v>1027</v>
      </c>
      <c r="P1980">
        <f t="shared" si="156"/>
        <v>1323.25</v>
      </c>
      <c r="Q1980" s="9" t="s">
        <v>8315</v>
      </c>
      <c r="R1980" t="s">
        <v>8345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32" x14ac:dyDescent="0.2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8">
        <f t="shared" si="155"/>
        <v>115</v>
      </c>
      <c r="P1981">
        <f t="shared" si="156"/>
        <v>282.66000000000003</v>
      </c>
      <c r="Q1981" s="9" t="s">
        <v>8315</v>
      </c>
      <c r="R1981" t="s">
        <v>8345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2" x14ac:dyDescent="0.2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8">
        <f t="shared" si="155"/>
        <v>355</v>
      </c>
      <c r="P1982">
        <f t="shared" si="156"/>
        <v>91.21</v>
      </c>
      <c r="Q1982" s="9" t="s">
        <v>8315</v>
      </c>
      <c r="R1982" t="s">
        <v>8345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8" x14ac:dyDescent="0.2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8">
        <f t="shared" si="155"/>
        <v>5</v>
      </c>
      <c r="P1983">
        <f t="shared" si="156"/>
        <v>31.75</v>
      </c>
      <c r="Q1983" s="9" t="s">
        <v>8334</v>
      </c>
      <c r="R1983" t="s">
        <v>8346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8" x14ac:dyDescent="0.2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8">
        <f t="shared" si="155"/>
        <v>0</v>
      </c>
      <c r="P1984">
        <f t="shared" si="156"/>
        <v>0</v>
      </c>
      <c r="Q1984" s="9" t="s">
        <v>8334</v>
      </c>
      <c r="R1984" t="s">
        <v>8346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8" x14ac:dyDescent="0.2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8">
        <f t="shared" si="155"/>
        <v>4</v>
      </c>
      <c r="P1985">
        <f t="shared" si="156"/>
        <v>88.69</v>
      </c>
      <c r="Q1985" s="9" t="s">
        <v>8334</v>
      </c>
      <c r="R1985" t="s">
        <v>8346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4" x14ac:dyDescent="0.2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8">
        <f t="shared" si="155"/>
        <v>21</v>
      </c>
      <c r="P1986">
        <f t="shared" si="156"/>
        <v>453.14</v>
      </c>
      <c r="Q1986" s="9" t="s">
        <v>8334</v>
      </c>
      <c r="R1986" t="s">
        <v>8346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8" x14ac:dyDescent="0.2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8">
        <f t="shared" si="155"/>
        <v>3</v>
      </c>
      <c r="P1987">
        <f t="shared" si="156"/>
        <v>12.75</v>
      </c>
      <c r="Q1987" s="9" t="s">
        <v>8334</v>
      </c>
      <c r="R1987" t="s">
        <v>8346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8">
        <f t="shared" si="155"/>
        <v>0</v>
      </c>
      <c r="P1988">
        <f t="shared" si="156"/>
        <v>1</v>
      </c>
      <c r="Q1988" s="9" t="s">
        <v>8334</v>
      </c>
      <c r="R1988" t="s">
        <v>8346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8">
        <f t="shared" si="155"/>
        <v>42</v>
      </c>
      <c r="P1989">
        <f t="shared" si="156"/>
        <v>83.43</v>
      </c>
      <c r="Q1989" s="9" t="s">
        <v>8334</v>
      </c>
      <c r="R1989" t="s">
        <v>8346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8">
        <f t="shared" si="155"/>
        <v>0</v>
      </c>
      <c r="P1990">
        <f t="shared" si="156"/>
        <v>25</v>
      </c>
      <c r="Q1990" s="9" t="s">
        <v>8334</v>
      </c>
      <c r="R1990" t="s">
        <v>8346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8">
        <f t="shared" si="155"/>
        <v>1</v>
      </c>
      <c r="P1991">
        <f t="shared" si="156"/>
        <v>50</v>
      </c>
      <c r="Q1991" s="9" t="s">
        <v>8334</v>
      </c>
      <c r="R1991" t="s">
        <v>8346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8">
        <f t="shared" si="155"/>
        <v>17</v>
      </c>
      <c r="P1992">
        <f t="shared" si="156"/>
        <v>101.8</v>
      </c>
      <c r="Q1992" s="9" t="s">
        <v>8334</v>
      </c>
      <c r="R1992" t="s">
        <v>8346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8">
        <f t="shared" si="155"/>
        <v>7</v>
      </c>
      <c r="P1993">
        <f t="shared" si="156"/>
        <v>46.67</v>
      </c>
      <c r="Q1993" s="9" t="s">
        <v>8334</v>
      </c>
      <c r="R1993" t="s">
        <v>8346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8">
        <f t="shared" ref="O1994:O2057" si="160">ROUND(E1994/D1994*100,0)</f>
        <v>0</v>
      </c>
      <c r="P1994">
        <f t="shared" ref="P1994:P2057" si="161">IFERROR(ROUND(E1994/L1994,2),0)</f>
        <v>1</v>
      </c>
      <c r="Q1994" s="9" t="s">
        <v>8334</v>
      </c>
      <c r="R1994" t="s">
        <v>8346</v>
      </c>
      <c r="S1994" s="15">
        <f t="shared" ref="S1994:S2057" si="162">(((J1994/60)/60/24)+DATE(1970,1,1))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x14ac:dyDescent="0.2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8">
        <f t="shared" si="160"/>
        <v>0</v>
      </c>
      <c r="P1995">
        <f t="shared" si="161"/>
        <v>0</v>
      </c>
      <c r="Q1995" s="9" t="s">
        <v>8334</v>
      </c>
      <c r="R1995" t="s">
        <v>8346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48" x14ac:dyDescent="0.2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8">
        <f t="shared" si="160"/>
        <v>0</v>
      </c>
      <c r="P1996">
        <f t="shared" si="161"/>
        <v>0</v>
      </c>
      <c r="Q1996" s="9" t="s">
        <v>8334</v>
      </c>
      <c r="R1996" t="s">
        <v>8346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48" x14ac:dyDescent="0.2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8">
        <f t="shared" si="160"/>
        <v>8</v>
      </c>
      <c r="P1997">
        <f t="shared" si="161"/>
        <v>26</v>
      </c>
      <c r="Q1997" s="9" t="s">
        <v>8334</v>
      </c>
      <c r="R1997" t="s">
        <v>8346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48" x14ac:dyDescent="0.2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8">
        <f t="shared" si="160"/>
        <v>0</v>
      </c>
      <c r="P1998">
        <f t="shared" si="161"/>
        <v>0</v>
      </c>
      <c r="Q1998" s="9" t="s">
        <v>8334</v>
      </c>
      <c r="R1998" t="s">
        <v>8346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48" x14ac:dyDescent="0.2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8">
        <f t="shared" si="160"/>
        <v>0</v>
      </c>
      <c r="P1999">
        <f t="shared" si="161"/>
        <v>0</v>
      </c>
      <c r="Q1999" s="9" t="s">
        <v>8334</v>
      </c>
      <c r="R1999" t="s">
        <v>8346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48" x14ac:dyDescent="0.2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8">
        <f t="shared" si="160"/>
        <v>26</v>
      </c>
      <c r="P2000">
        <f t="shared" si="161"/>
        <v>218.33</v>
      </c>
      <c r="Q2000" s="9" t="s">
        <v>8334</v>
      </c>
      <c r="R2000" t="s">
        <v>8346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8" x14ac:dyDescent="0.2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8">
        <f t="shared" si="160"/>
        <v>1</v>
      </c>
      <c r="P2001">
        <f t="shared" si="161"/>
        <v>33.71</v>
      </c>
      <c r="Q2001" s="9" t="s">
        <v>8334</v>
      </c>
      <c r="R2001" t="s">
        <v>8346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48" x14ac:dyDescent="0.2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8">
        <f t="shared" si="160"/>
        <v>13</v>
      </c>
      <c r="P2002">
        <f t="shared" si="161"/>
        <v>25</v>
      </c>
      <c r="Q2002" s="9" t="s">
        <v>8334</v>
      </c>
      <c r="R2002" t="s">
        <v>8346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32" x14ac:dyDescent="0.2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8">
        <f t="shared" si="160"/>
        <v>382</v>
      </c>
      <c r="P2003">
        <f t="shared" si="161"/>
        <v>128.38999999999999</v>
      </c>
      <c r="Q2003" s="9" t="s">
        <v>8315</v>
      </c>
      <c r="R2003" t="s">
        <v>8345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8" x14ac:dyDescent="0.2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8">
        <f t="shared" si="160"/>
        <v>217</v>
      </c>
      <c r="P2004">
        <f t="shared" si="161"/>
        <v>78.83</v>
      </c>
      <c r="Q2004" s="9" t="s">
        <v>8315</v>
      </c>
      <c r="R2004" t="s">
        <v>8345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64" x14ac:dyDescent="0.2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8">
        <f t="shared" si="160"/>
        <v>312</v>
      </c>
      <c r="P2005">
        <f t="shared" si="161"/>
        <v>91.76</v>
      </c>
      <c r="Q2005" s="9" t="s">
        <v>8315</v>
      </c>
      <c r="R2005" t="s">
        <v>8345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48" x14ac:dyDescent="0.2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8">
        <f t="shared" si="160"/>
        <v>234</v>
      </c>
      <c r="P2006">
        <f t="shared" si="161"/>
        <v>331.1</v>
      </c>
      <c r="Q2006" s="9" t="s">
        <v>8315</v>
      </c>
      <c r="R2006" t="s">
        <v>8345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48" x14ac:dyDescent="0.2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8">
        <f t="shared" si="160"/>
        <v>124</v>
      </c>
      <c r="P2007">
        <f t="shared" si="161"/>
        <v>194.26</v>
      </c>
      <c r="Q2007" s="9" t="s">
        <v>8315</v>
      </c>
      <c r="R2007" t="s">
        <v>8345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48" x14ac:dyDescent="0.2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8">
        <f t="shared" si="160"/>
        <v>248</v>
      </c>
      <c r="P2008">
        <f t="shared" si="161"/>
        <v>408.98</v>
      </c>
      <c r="Q2008" s="9" t="s">
        <v>8315</v>
      </c>
      <c r="R2008" t="s">
        <v>8345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48" x14ac:dyDescent="0.2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8">
        <f t="shared" si="160"/>
        <v>116</v>
      </c>
      <c r="P2009">
        <f t="shared" si="161"/>
        <v>84.46</v>
      </c>
      <c r="Q2009" s="9" t="s">
        <v>8315</v>
      </c>
      <c r="R2009" t="s">
        <v>8345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48" x14ac:dyDescent="0.2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8">
        <f t="shared" si="160"/>
        <v>117</v>
      </c>
      <c r="P2010">
        <f t="shared" si="161"/>
        <v>44.85</v>
      </c>
      <c r="Q2010" s="9" t="s">
        <v>8315</v>
      </c>
      <c r="R2010" t="s">
        <v>8345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48" x14ac:dyDescent="0.2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8">
        <f t="shared" si="160"/>
        <v>305</v>
      </c>
      <c r="P2011">
        <f t="shared" si="161"/>
        <v>383.36</v>
      </c>
      <c r="Q2011" s="9" t="s">
        <v>8315</v>
      </c>
      <c r="R2011" t="s">
        <v>8345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32" x14ac:dyDescent="0.2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8">
        <f t="shared" si="160"/>
        <v>320</v>
      </c>
      <c r="P2012">
        <f t="shared" si="161"/>
        <v>55.28</v>
      </c>
      <c r="Q2012" s="9" t="s">
        <v>8315</v>
      </c>
      <c r="R2012" t="s">
        <v>8345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8" x14ac:dyDescent="0.2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8">
        <f t="shared" si="160"/>
        <v>820</v>
      </c>
      <c r="P2013">
        <f t="shared" si="161"/>
        <v>422.02</v>
      </c>
      <c r="Q2013" s="9" t="s">
        <v>8315</v>
      </c>
      <c r="R2013" t="s">
        <v>8345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8" x14ac:dyDescent="0.2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8">
        <f t="shared" si="160"/>
        <v>235</v>
      </c>
      <c r="P2014">
        <f t="shared" si="161"/>
        <v>64.180000000000007</v>
      </c>
      <c r="Q2014" s="9" t="s">
        <v>8315</v>
      </c>
      <c r="R2014" t="s">
        <v>8345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48" x14ac:dyDescent="0.2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8">
        <f t="shared" si="160"/>
        <v>495</v>
      </c>
      <c r="P2015">
        <f t="shared" si="161"/>
        <v>173.58</v>
      </c>
      <c r="Q2015" s="9" t="s">
        <v>8315</v>
      </c>
      <c r="R2015" t="s">
        <v>8345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8" x14ac:dyDescent="0.2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8">
        <f t="shared" si="160"/>
        <v>7814</v>
      </c>
      <c r="P2016">
        <f t="shared" si="161"/>
        <v>88.6</v>
      </c>
      <c r="Q2016" s="9" t="s">
        <v>8315</v>
      </c>
      <c r="R2016" t="s">
        <v>8345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8" x14ac:dyDescent="0.2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8">
        <f t="shared" si="160"/>
        <v>113</v>
      </c>
      <c r="P2017">
        <f t="shared" si="161"/>
        <v>50.22</v>
      </c>
      <c r="Q2017" s="9" t="s">
        <v>8315</v>
      </c>
      <c r="R2017" t="s">
        <v>8345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32" x14ac:dyDescent="0.2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8">
        <f t="shared" si="160"/>
        <v>922</v>
      </c>
      <c r="P2018">
        <f t="shared" si="161"/>
        <v>192.39</v>
      </c>
      <c r="Q2018" s="9" t="s">
        <v>8315</v>
      </c>
      <c r="R2018" t="s">
        <v>8345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48" x14ac:dyDescent="0.2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8">
        <f t="shared" si="160"/>
        <v>125</v>
      </c>
      <c r="P2019">
        <f t="shared" si="161"/>
        <v>73.42</v>
      </c>
      <c r="Q2019" s="9" t="s">
        <v>8315</v>
      </c>
      <c r="R2019" t="s">
        <v>8345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8" x14ac:dyDescent="0.2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8">
        <f t="shared" si="160"/>
        <v>102</v>
      </c>
      <c r="P2020">
        <f t="shared" si="161"/>
        <v>147.68</v>
      </c>
      <c r="Q2020" s="9" t="s">
        <v>8315</v>
      </c>
      <c r="R2020" t="s">
        <v>8345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48" x14ac:dyDescent="0.2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8">
        <f t="shared" si="160"/>
        <v>485</v>
      </c>
      <c r="P2021">
        <f t="shared" si="161"/>
        <v>108.97</v>
      </c>
      <c r="Q2021" s="9" t="s">
        <v>8315</v>
      </c>
      <c r="R2021" t="s">
        <v>8345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8" x14ac:dyDescent="0.2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8">
        <f t="shared" si="160"/>
        <v>192</v>
      </c>
      <c r="P2022">
        <f t="shared" si="161"/>
        <v>23.65</v>
      </c>
      <c r="Q2022" s="9" t="s">
        <v>8315</v>
      </c>
      <c r="R2022" t="s">
        <v>8345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8" x14ac:dyDescent="0.2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8">
        <f t="shared" si="160"/>
        <v>281</v>
      </c>
      <c r="P2023">
        <f t="shared" si="161"/>
        <v>147.94999999999999</v>
      </c>
      <c r="Q2023" s="9" t="s">
        <v>8315</v>
      </c>
      <c r="R2023" t="s">
        <v>8345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8" x14ac:dyDescent="0.2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8">
        <f t="shared" si="160"/>
        <v>125</v>
      </c>
      <c r="P2024">
        <f t="shared" si="161"/>
        <v>385.04</v>
      </c>
      <c r="Q2024" s="9" t="s">
        <v>8315</v>
      </c>
      <c r="R2024" t="s">
        <v>8345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48" x14ac:dyDescent="0.2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8">
        <f t="shared" si="160"/>
        <v>161</v>
      </c>
      <c r="P2025">
        <f t="shared" si="161"/>
        <v>457.39</v>
      </c>
      <c r="Q2025" s="9" t="s">
        <v>8315</v>
      </c>
      <c r="R2025" t="s">
        <v>8345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8" x14ac:dyDescent="0.2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8">
        <f t="shared" si="160"/>
        <v>585</v>
      </c>
      <c r="P2026">
        <f t="shared" si="161"/>
        <v>222.99</v>
      </c>
      <c r="Q2026" s="9" t="s">
        <v>8315</v>
      </c>
      <c r="R2026" t="s">
        <v>8345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8" x14ac:dyDescent="0.2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8">
        <f t="shared" si="160"/>
        <v>201</v>
      </c>
      <c r="P2027">
        <f t="shared" si="161"/>
        <v>220.74</v>
      </c>
      <c r="Q2027" s="9" t="s">
        <v>8315</v>
      </c>
      <c r="R2027" t="s">
        <v>8345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32" x14ac:dyDescent="0.2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8">
        <f t="shared" si="160"/>
        <v>133</v>
      </c>
      <c r="P2028">
        <f t="shared" si="161"/>
        <v>73.5</v>
      </c>
      <c r="Q2028" s="9" t="s">
        <v>8315</v>
      </c>
      <c r="R2028" t="s">
        <v>8345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8" x14ac:dyDescent="0.2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8">
        <f t="shared" si="160"/>
        <v>120</v>
      </c>
      <c r="P2029">
        <f t="shared" si="161"/>
        <v>223.1</v>
      </c>
      <c r="Q2029" s="9" t="s">
        <v>8315</v>
      </c>
      <c r="R2029" t="s">
        <v>8345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32" x14ac:dyDescent="0.2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8">
        <f t="shared" si="160"/>
        <v>126</v>
      </c>
      <c r="P2030">
        <f t="shared" si="161"/>
        <v>47.91</v>
      </c>
      <c r="Q2030" s="9" t="s">
        <v>8315</v>
      </c>
      <c r="R2030" t="s">
        <v>8345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32" x14ac:dyDescent="0.2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8">
        <f t="shared" si="160"/>
        <v>361</v>
      </c>
      <c r="P2031">
        <f t="shared" si="161"/>
        <v>96.06</v>
      </c>
      <c r="Q2031" s="9" t="s">
        <v>8315</v>
      </c>
      <c r="R2031" t="s">
        <v>8345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8" x14ac:dyDescent="0.2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8">
        <f t="shared" si="160"/>
        <v>226</v>
      </c>
      <c r="P2032">
        <f t="shared" si="161"/>
        <v>118.61</v>
      </c>
      <c r="Q2032" s="9" t="s">
        <v>8315</v>
      </c>
      <c r="R2032" t="s">
        <v>8345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32" x14ac:dyDescent="0.2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8">
        <f t="shared" si="160"/>
        <v>120</v>
      </c>
      <c r="P2033">
        <f t="shared" si="161"/>
        <v>118.45</v>
      </c>
      <c r="Q2033" s="9" t="s">
        <v>8315</v>
      </c>
      <c r="R2033" t="s">
        <v>8345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8" x14ac:dyDescent="0.2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8">
        <f t="shared" si="160"/>
        <v>304</v>
      </c>
      <c r="P2034">
        <f t="shared" si="161"/>
        <v>143.21</v>
      </c>
      <c r="Q2034" s="9" t="s">
        <v>8315</v>
      </c>
      <c r="R2034" t="s">
        <v>8345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48" x14ac:dyDescent="0.2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8">
        <f t="shared" si="160"/>
        <v>179</v>
      </c>
      <c r="P2035">
        <f t="shared" si="161"/>
        <v>282.72000000000003</v>
      </c>
      <c r="Q2035" s="9" t="s">
        <v>8315</v>
      </c>
      <c r="R2035" t="s">
        <v>8345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48" x14ac:dyDescent="0.2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8">
        <f t="shared" si="160"/>
        <v>387</v>
      </c>
      <c r="P2036">
        <f t="shared" si="161"/>
        <v>593.94000000000005</v>
      </c>
      <c r="Q2036" s="9" t="s">
        <v>8315</v>
      </c>
      <c r="R2036" t="s">
        <v>8345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48" x14ac:dyDescent="0.2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8">
        <f t="shared" si="160"/>
        <v>211</v>
      </c>
      <c r="P2037">
        <f t="shared" si="161"/>
        <v>262.16000000000003</v>
      </c>
      <c r="Q2037" s="9" t="s">
        <v>8315</v>
      </c>
      <c r="R2037" t="s">
        <v>8345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8" x14ac:dyDescent="0.2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8">
        <f t="shared" si="160"/>
        <v>132</v>
      </c>
      <c r="P2038">
        <f t="shared" si="161"/>
        <v>46.58</v>
      </c>
      <c r="Q2038" s="9" t="s">
        <v>8315</v>
      </c>
      <c r="R2038" t="s">
        <v>8345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8" x14ac:dyDescent="0.2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8">
        <f t="shared" si="160"/>
        <v>300</v>
      </c>
      <c r="P2039">
        <f t="shared" si="161"/>
        <v>70.040000000000006</v>
      </c>
      <c r="Q2039" s="9" t="s">
        <v>8315</v>
      </c>
      <c r="R2039" t="s">
        <v>8345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8" x14ac:dyDescent="0.2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8">
        <f t="shared" si="160"/>
        <v>421</v>
      </c>
      <c r="P2040">
        <f t="shared" si="161"/>
        <v>164.91</v>
      </c>
      <c r="Q2040" s="9" t="s">
        <v>8315</v>
      </c>
      <c r="R2040" t="s">
        <v>8345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32" x14ac:dyDescent="0.2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8">
        <f t="shared" si="160"/>
        <v>136</v>
      </c>
      <c r="P2041">
        <f t="shared" si="161"/>
        <v>449.26</v>
      </c>
      <c r="Q2041" s="9" t="s">
        <v>8315</v>
      </c>
      <c r="R2041" t="s">
        <v>8345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32" x14ac:dyDescent="0.2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8">
        <f t="shared" si="160"/>
        <v>248</v>
      </c>
      <c r="P2042">
        <f t="shared" si="161"/>
        <v>27.47</v>
      </c>
      <c r="Q2042" s="9" t="s">
        <v>8315</v>
      </c>
      <c r="R2042" t="s">
        <v>8345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8" x14ac:dyDescent="0.2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8">
        <f t="shared" si="160"/>
        <v>182</v>
      </c>
      <c r="P2043">
        <f t="shared" si="161"/>
        <v>143.97999999999999</v>
      </c>
      <c r="Q2043" s="9" t="s">
        <v>8315</v>
      </c>
      <c r="R2043" t="s">
        <v>8345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8" x14ac:dyDescent="0.2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8">
        <f t="shared" si="160"/>
        <v>124</v>
      </c>
      <c r="P2044">
        <f t="shared" si="161"/>
        <v>88.24</v>
      </c>
      <c r="Q2044" s="9" t="s">
        <v>8315</v>
      </c>
      <c r="R2044" t="s">
        <v>8345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8" x14ac:dyDescent="0.2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8">
        <f t="shared" si="160"/>
        <v>506</v>
      </c>
      <c r="P2045">
        <f t="shared" si="161"/>
        <v>36.33</v>
      </c>
      <c r="Q2045" s="9" t="s">
        <v>8315</v>
      </c>
      <c r="R2045" t="s">
        <v>8345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8" x14ac:dyDescent="0.2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8">
        <f t="shared" si="160"/>
        <v>108</v>
      </c>
      <c r="P2046">
        <f t="shared" si="161"/>
        <v>90.18</v>
      </c>
      <c r="Q2046" s="9" t="s">
        <v>8315</v>
      </c>
      <c r="R2046" t="s">
        <v>8345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8" x14ac:dyDescent="0.2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8">
        <f t="shared" si="160"/>
        <v>819</v>
      </c>
      <c r="P2047">
        <f t="shared" si="161"/>
        <v>152.62</v>
      </c>
      <c r="Q2047" s="9" t="s">
        <v>8315</v>
      </c>
      <c r="R2047" t="s">
        <v>8345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8" x14ac:dyDescent="0.2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8">
        <f t="shared" si="160"/>
        <v>121</v>
      </c>
      <c r="P2048">
        <f t="shared" si="161"/>
        <v>55.81</v>
      </c>
      <c r="Q2048" s="9" t="s">
        <v>8315</v>
      </c>
      <c r="R2048" t="s">
        <v>8345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8" x14ac:dyDescent="0.2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8">
        <f t="shared" si="160"/>
        <v>103</v>
      </c>
      <c r="P2049">
        <f t="shared" si="161"/>
        <v>227.85</v>
      </c>
      <c r="Q2049" s="9" t="s">
        <v>8315</v>
      </c>
      <c r="R2049" t="s">
        <v>8345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8" x14ac:dyDescent="0.2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8">
        <f t="shared" si="160"/>
        <v>148</v>
      </c>
      <c r="P2050">
        <f t="shared" si="161"/>
        <v>91.83</v>
      </c>
      <c r="Q2050" s="9" t="s">
        <v>8315</v>
      </c>
      <c r="R2050" t="s">
        <v>8345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ht="16" x14ac:dyDescent="0.2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8">
        <f t="shared" si="160"/>
        <v>120</v>
      </c>
      <c r="P2051">
        <f t="shared" si="161"/>
        <v>80.989999999999995</v>
      </c>
      <c r="Q2051" s="9" t="s">
        <v>8315</v>
      </c>
      <c r="R2051" t="s">
        <v>8345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8">
        <f t="shared" si="160"/>
        <v>473</v>
      </c>
      <c r="P2052">
        <f t="shared" si="161"/>
        <v>278.39</v>
      </c>
      <c r="Q2052" s="9" t="s">
        <v>8315</v>
      </c>
      <c r="R2052" t="s">
        <v>8345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8">
        <f t="shared" si="160"/>
        <v>130</v>
      </c>
      <c r="P2053">
        <f t="shared" si="161"/>
        <v>43.1</v>
      </c>
      <c r="Q2053" s="9" t="s">
        <v>8315</v>
      </c>
      <c r="R2053" t="s">
        <v>8345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8">
        <f t="shared" si="160"/>
        <v>353</v>
      </c>
      <c r="P2054">
        <f t="shared" si="161"/>
        <v>326.29000000000002</v>
      </c>
      <c r="Q2054" s="9" t="s">
        <v>8315</v>
      </c>
      <c r="R2054" t="s">
        <v>8345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8">
        <f t="shared" si="160"/>
        <v>101</v>
      </c>
      <c r="P2055">
        <f t="shared" si="161"/>
        <v>41.74</v>
      </c>
      <c r="Q2055" s="9" t="s">
        <v>8315</v>
      </c>
      <c r="R2055" t="s">
        <v>8345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8">
        <f t="shared" si="160"/>
        <v>114</v>
      </c>
      <c r="P2056">
        <f t="shared" si="161"/>
        <v>64.02</v>
      </c>
      <c r="Q2056" s="9" t="s">
        <v>8315</v>
      </c>
      <c r="R2056" t="s">
        <v>8345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8">
        <f t="shared" si="160"/>
        <v>167</v>
      </c>
      <c r="P2057">
        <f t="shared" si="161"/>
        <v>99.46</v>
      </c>
      <c r="Q2057" s="9" t="s">
        <v>8315</v>
      </c>
      <c r="R2057" t="s">
        <v>8345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8">
        <f t="shared" ref="O2058:O2121" si="165">ROUND(E2058/D2058*100,0)</f>
        <v>153</v>
      </c>
      <c r="P2058">
        <f t="shared" ref="P2058:P2121" si="166">IFERROR(ROUND(E2058/L2058,2),0)</f>
        <v>138.49</v>
      </c>
      <c r="Q2058" s="9" t="s">
        <v>8315</v>
      </c>
      <c r="R2058" t="s">
        <v>8345</v>
      </c>
      <c r="S2058" s="15">
        <f t="shared" ref="S2058:S2121" si="167">(((J2058/60)/60/24)+DATE(1970,1,1))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x14ac:dyDescent="0.2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8">
        <f t="shared" si="165"/>
        <v>202</v>
      </c>
      <c r="P2059">
        <f t="shared" si="166"/>
        <v>45.55</v>
      </c>
      <c r="Q2059" s="9" t="s">
        <v>8315</v>
      </c>
      <c r="R2059" t="s">
        <v>8345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32" x14ac:dyDescent="0.2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8">
        <f t="shared" si="165"/>
        <v>168</v>
      </c>
      <c r="P2060">
        <f t="shared" si="166"/>
        <v>10.51</v>
      </c>
      <c r="Q2060" s="9" t="s">
        <v>8315</v>
      </c>
      <c r="R2060" t="s">
        <v>8345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48" x14ac:dyDescent="0.2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8">
        <f t="shared" si="165"/>
        <v>143</v>
      </c>
      <c r="P2061">
        <f t="shared" si="166"/>
        <v>114.77</v>
      </c>
      <c r="Q2061" s="9" t="s">
        <v>8315</v>
      </c>
      <c r="R2061" t="s">
        <v>8345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48" x14ac:dyDescent="0.2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8">
        <f t="shared" si="165"/>
        <v>196</v>
      </c>
      <c r="P2062">
        <f t="shared" si="166"/>
        <v>36</v>
      </c>
      <c r="Q2062" s="9" t="s">
        <v>8315</v>
      </c>
      <c r="R2062" t="s">
        <v>8345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48" x14ac:dyDescent="0.2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8">
        <f t="shared" si="165"/>
        <v>108</v>
      </c>
      <c r="P2063">
        <f t="shared" si="166"/>
        <v>154.16999999999999</v>
      </c>
      <c r="Q2063" s="9" t="s">
        <v>8315</v>
      </c>
      <c r="R2063" t="s">
        <v>8345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48" x14ac:dyDescent="0.2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8">
        <f t="shared" si="165"/>
        <v>115</v>
      </c>
      <c r="P2064">
        <f t="shared" si="166"/>
        <v>566.39</v>
      </c>
      <c r="Q2064" s="9" t="s">
        <v>8315</v>
      </c>
      <c r="R2064" t="s">
        <v>8345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32" x14ac:dyDescent="0.2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8">
        <f t="shared" si="165"/>
        <v>148</v>
      </c>
      <c r="P2065">
        <f t="shared" si="166"/>
        <v>120.86</v>
      </c>
      <c r="Q2065" s="9" t="s">
        <v>8315</v>
      </c>
      <c r="R2065" t="s">
        <v>8345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48" x14ac:dyDescent="0.2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8">
        <f t="shared" si="165"/>
        <v>191</v>
      </c>
      <c r="P2066">
        <f t="shared" si="166"/>
        <v>86.16</v>
      </c>
      <c r="Q2066" s="9" t="s">
        <v>8315</v>
      </c>
      <c r="R2066" t="s">
        <v>8345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48" x14ac:dyDescent="0.2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8">
        <f t="shared" si="165"/>
        <v>199</v>
      </c>
      <c r="P2067">
        <f t="shared" si="166"/>
        <v>51.21</v>
      </c>
      <c r="Q2067" s="9" t="s">
        <v>8315</v>
      </c>
      <c r="R2067" t="s">
        <v>8345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8" x14ac:dyDescent="0.2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8">
        <f t="shared" si="165"/>
        <v>219</v>
      </c>
      <c r="P2068">
        <f t="shared" si="166"/>
        <v>67.260000000000005</v>
      </c>
      <c r="Q2068" s="9" t="s">
        <v>8315</v>
      </c>
      <c r="R2068" t="s">
        <v>8345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8" x14ac:dyDescent="0.2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8">
        <f t="shared" si="165"/>
        <v>127</v>
      </c>
      <c r="P2069">
        <f t="shared" si="166"/>
        <v>62.8</v>
      </c>
      <c r="Q2069" s="9" t="s">
        <v>8315</v>
      </c>
      <c r="R2069" t="s">
        <v>8345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48" x14ac:dyDescent="0.2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8">
        <f t="shared" si="165"/>
        <v>105</v>
      </c>
      <c r="P2070">
        <f t="shared" si="166"/>
        <v>346.13</v>
      </c>
      <c r="Q2070" s="9" t="s">
        <v>8315</v>
      </c>
      <c r="R2070" t="s">
        <v>8345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48" x14ac:dyDescent="0.2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8">
        <f t="shared" si="165"/>
        <v>128</v>
      </c>
      <c r="P2071">
        <f t="shared" si="166"/>
        <v>244.12</v>
      </c>
      <c r="Q2071" s="9" t="s">
        <v>8315</v>
      </c>
      <c r="R2071" t="s">
        <v>8345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48" x14ac:dyDescent="0.2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8">
        <f t="shared" si="165"/>
        <v>317</v>
      </c>
      <c r="P2072">
        <f t="shared" si="166"/>
        <v>259.25</v>
      </c>
      <c r="Q2072" s="9" t="s">
        <v>8315</v>
      </c>
      <c r="R2072" t="s">
        <v>8345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48" x14ac:dyDescent="0.2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8">
        <f t="shared" si="165"/>
        <v>281</v>
      </c>
      <c r="P2073">
        <f t="shared" si="166"/>
        <v>201.96</v>
      </c>
      <c r="Q2073" s="9" t="s">
        <v>8315</v>
      </c>
      <c r="R2073" t="s">
        <v>8345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48" x14ac:dyDescent="0.2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8">
        <f t="shared" si="165"/>
        <v>111</v>
      </c>
      <c r="P2074">
        <f t="shared" si="166"/>
        <v>226.21</v>
      </c>
      <c r="Q2074" s="9" t="s">
        <v>8315</v>
      </c>
      <c r="R2074" t="s">
        <v>8345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48" x14ac:dyDescent="0.2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8">
        <f t="shared" si="165"/>
        <v>153</v>
      </c>
      <c r="P2075">
        <f t="shared" si="166"/>
        <v>324.69</v>
      </c>
      <c r="Q2075" s="9" t="s">
        <v>8315</v>
      </c>
      <c r="R2075" t="s">
        <v>8345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32" x14ac:dyDescent="0.2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8">
        <f t="shared" si="165"/>
        <v>103</v>
      </c>
      <c r="P2076">
        <f t="shared" si="166"/>
        <v>205</v>
      </c>
      <c r="Q2076" s="9" t="s">
        <v>8315</v>
      </c>
      <c r="R2076" t="s">
        <v>8345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8" x14ac:dyDescent="0.2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8">
        <f t="shared" si="165"/>
        <v>1678</v>
      </c>
      <c r="P2077">
        <f t="shared" si="166"/>
        <v>20.47</v>
      </c>
      <c r="Q2077" s="9" t="s">
        <v>8315</v>
      </c>
      <c r="R2077" t="s">
        <v>8345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32" x14ac:dyDescent="0.2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8">
        <f t="shared" si="165"/>
        <v>543</v>
      </c>
      <c r="P2078">
        <f t="shared" si="166"/>
        <v>116.35</v>
      </c>
      <c r="Q2078" s="9" t="s">
        <v>8315</v>
      </c>
      <c r="R2078" t="s">
        <v>8345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8" x14ac:dyDescent="0.2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8">
        <f t="shared" si="165"/>
        <v>116</v>
      </c>
      <c r="P2079">
        <f t="shared" si="166"/>
        <v>307.2</v>
      </c>
      <c r="Q2079" s="9" t="s">
        <v>8315</v>
      </c>
      <c r="R2079" t="s">
        <v>8345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8" x14ac:dyDescent="0.2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8">
        <f t="shared" si="165"/>
        <v>131</v>
      </c>
      <c r="P2080">
        <f t="shared" si="166"/>
        <v>546.69000000000005</v>
      </c>
      <c r="Q2080" s="9" t="s">
        <v>8315</v>
      </c>
      <c r="R2080" t="s">
        <v>8345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48" x14ac:dyDescent="0.2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8">
        <f t="shared" si="165"/>
        <v>288</v>
      </c>
      <c r="P2081">
        <f t="shared" si="166"/>
        <v>47.47</v>
      </c>
      <c r="Q2081" s="9" t="s">
        <v>8315</v>
      </c>
      <c r="R2081" t="s">
        <v>8345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48" x14ac:dyDescent="0.2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8">
        <f t="shared" si="165"/>
        <v>508</v>
      </c>
      <c r="P2082">
        <f t="shared" si="166"/>
        <v>101.56</v>
      </c>
      <c r="Q2082" s="9" t="s">
        <v>8315</v>
      </c>
      <c r="R2082" t="s">
        <v>8345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48" x14ac:dyDescent="0.2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8">
        <f t="shared" si="165"/>
        <v>115</v>
      </c>
      <c r="P2083">
        <f t="shared" si="166"/>
        <v>72.91</v>
      </c>
      <c r="Q2083" s="9" t="s">
        <v>8321</v>
      </c>
      <c r="R2083" t="s">
        <v>8325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8" x14ac:dyDescent="0.2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8">
        <f t="shared" si="165"/>
        <v>111</v>
      </c>
      <c r="P2084">
        <f t="shared" si="166"/>
        <v>43.71</v>
      </c>
      <c r="Q2084" s="9" t="s">
        <v>8321</v>
      </c>
      <c r="R2084" t="s">
        <v>8325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8" x14ac:dyDescent="0.2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8">
        <f t="shared" si="165"/>
        <v>113</v>
      </c>
      <c r="P2085">
        <f t="shared" si="166"/>
        <v>34</v>
      </c>
      <c r="Q2085" s="9" t="s">
        <v>8321</v>
      </c>
      <c r="R2085" t="s">
        <v>8325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8" x14ac:dyDescent="0.2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8">
        <f t="shared" si="165"/>
        <v>108</v>
      </c>
      <c r="P2086">
        <f t="shared" si="166"/>
        <v>70.650000000000006</v>
      </c>
      <c r="Q2086" s="9" t="s">
        <v>8321</v>
      </c>
      <c r="R2086" t="s">
        <v>8325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48" x14ac:dyDescent="0.2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8">
        <f t="shared" si="165"/>
        <v>124</v>
      </c>
      <c r="P2087">
        <f t="shared" si="166"/>
        <v>89.3</v>
      </c>
      <c r="Q2087" s="9" t="s">
        <v>8321</v>
      </c>
      <c r="R2087" t="s">
        <v>8325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8" x14ac:dyDescent="0.2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8">
        <f t="shared" si="165"/>
        <v>101</v>
      </c>
      <c r="P2088">
        <f t="shared" si="166"/>
        <v>115.09</v>
      </c>
      <c r="Q2088" s="9" t="s">
        <v>8321</v>
      </c>
      <c r="R2088" t="s">
        <v>8325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48" x14ac:dyDescent="0.2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8">
        <f t="shared" si="165"/>
        <v>104</v>
      </c>
      <c r="P2089">
        <f t="shared" si="166"/>
        <v>62.12</v>
      </c>
      <c r="Q2089" s="9" t="s">
        <v>8321</v>
      </c>
      <c r="R2089" t="s">
        <v>8325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8" x14ac:dyDescent="0.2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8">
        <f t="shared" si="165"/>
        <v>116</v>
      </c>
      <c r="P2090">
        <f t="shared" si="166"/>
        <v>46.2</v>
      </c>
      <c r="Q2090" s="9" t="s">
        <v>8321</v>
      </c>
      <c r="R2090" t="s">
        <v>8325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32" x14ac:dyDescent="0.2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8">
        <f t="shared" si="165"/>
        <v>120</v>
      </c>
      <c r="P2091">
        <f t="shared" si="166"/>
        <v>48.55</v>
      </c>
      <c r="Q2091" s="9" t="s">
        <v>8321</v>
      </c>
      <c r="R2091" t="s">
        <v>8325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8" x14ac:dyDescent="0.2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8">
        <f t="shared" si="165"/>
        <v>115</v>
      </c>
      <c r="P2092">
        <f t="shared" si="166"/>
        <v>57.52</v>
      </c>
      <c r="Q2092" s="9" t="s">
        <v>8321</v>
      </c>
      <c r="R2092" t="s">
        <v>8325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48" x14ac:dyDescent="0.2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8">
        <f t="shared" si="165"/>
        <v>120</v>
      </c>
      <c r="P2093">
        <f t="shared" si="166"/>
        <v>88.15</v>
      </c>
      <c r="Q2093" s="9" t="s">
        <v>8321</v>
      </c>
      <c r="R2093" t="s">
        <v>8325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8" x14ac:dyDescent="0.2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8">
        <f t="shared" si="165"/>
        <v>101</v>
      </c>
      <c r="P2094">
        <f t="shared" si="166"/>
        <v>110.49</v>
      </c>
      <c r="Q2094" s="9" t="s">
        <v>8321</v>
      </c>
      <c r="R2094" t="s">
        <v>8325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8" x14ac:dyDescent="0.2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8">
        <f t="shared" si="165"/>
        <v>102</v>
      </c>
      <c r="P2095">
        <f t="shared" si="166"/>
        <v>66.83</v>
      </c>
      <c r="Q2095" s="9" t="s">
        <v>8321</v>
      </c>
      <c r="R2095" t="s">
        <v>8325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48" x14ac:dyDescent="0.2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8">
        <f t="shared" si="165"/>
        <v>121</v>
      </c>
      <c r="P2096">
        <f t="shared" si="166"/>
        <v>58.6</v>
      </c>
      <c r="Q2096" s="9" t="s">
        <v>8321</v>
      </c>
      <c r="R2096" t="s">
        <v>8325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8" x14ac:dyDescent="0.2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8">
        <f t="shared" si="165"/>
        <v>100</v>
      </c>
      <c r="P2097">
        <f t="shared" si="166"/>
        <v>113.64</v>
      </c>
      <c r="Q2097" s="9" t="s">
        <v>8321</v>
      </c>
      <c r="R2097" t="s">
        <v>8325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8" x14ac:dyDescent="0.2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8">
        <f t="shared" si="165"/>
        <v>102</v>
      </c>
      <c r="P2098">
        <f t="shared" si="166"/>
        <v>43.57</v>
      </c>
      <c r="Q2098" s="9" t="s">
        <v>8321</v>
      </c>
      <c r="R2098" t="s">
        <v>8325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8" x14ac:dyDescent="0.2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8">
        <f t="shared" si="165"/>
        <v>100</v>
      </c>
      <c r="P2099">
        <f t="shared" si="166"/>
        <v>78.95</v>
      </c>
      <c r="Q2099" s="9" t="s">
        <v>8321</v>
      </c>
      <c r="R2099" t="s">
        <v>8325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8" x14ac:dyDescent="0.2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8">
        <f t="shared" si="165"/>
        <v>100</v>
      </c>
      <c r="P2100">
        <f t="shared" si="166"/>
        <v>188.13</v>
      </c>
      <c r="Q2100" s="9" t="s">
        <v>8321</v>
      </c>
      <c r="R2100" t="s">
        <v>8325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ht="16" x14ac:dyDescent="0.2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8">
        <f t="shared" si="165"/>
        <v>132</v>
      </c>
      <c r="P2101">
        <f t="shared" si="166"/>
        <v>63.03</v>
      </c>
      <c r="Q2101" s="9" t="s">
        <v>8321</v>
      </c>
      <c r="R2101" t="s">
        <v>8325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48" x14ac:dyDescent="0.2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8">
        <f t="shared" si="165"/>
        <v>137</v>
      </c>
      <c r="P2102">
        <f t="shared" si="166"/>
        <v>30.37</v>
      </c>
      <c r="Q2102" s="9" t="s">
        <v>8321</v>
      </c>
      <c r="R2102" t="s">
        <v>8325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8" x14ac:dyDescent="0.2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8">
        <f t="shared" si="165"/>
        <v>113</v>
      </c>
      <c r="P2103">
        <f t="shared" si="166"/>
        <v>51.48</v>
      </c>
      <c r="Q2103" s="9" t="s">
        <v>8321</v>
      </c>
      <c r="R2103" t="s">
        <v>8325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8" x14ac:dyDescent="0.2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8">
        <f t="shared" si="165"/>
        <v>136</v>
      </c>
      <c r="P2104">
        <f t="shared" si="166"/>
        <v>35.79</v>
      </c>
      <c r="Q2104" s="9" t="s">
        <v>8321</v>
      </c>
      <c r="R2104" t="s">
        <v>8325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32" x14ac:dyDescent="0.2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8">
        <f t="shared" si="165"/>
        <v>146</v>
      </c>
      <c r="P2105">
        <f t="shared" si="166"/>
        <v>98.82</v>
      </c>
      <c r="Q2105" s="9" t="s">
        <v>8321</v>
      </c>
      <c r="R2105" t="s">
        <v>8325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8" x14ac:dyDescent="0.2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8">
        <f t="shared" si="165"/>
        <v>130</v>
      </c>
      <c r="P2106">
        <f t="shared" si="166"/>
        <v>28</v>
      </c>
      <c r="Q2106" s="9" t="s">
        <v>8321</v>
      </c>
      <c r="R2106" t="s">
        <v>8325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32" x14ac:dyDescent="0.2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8">
        <f t="shared" si="165"/>
        <v>254</v>
      </c>
      <c r="P2107">
        <f t="shared" si="166"/>
        <v>51.31</v>
      </c>
      <c r="Q2107" s="9" t="s">
        <v>8321</v>
      </c>
      <c r="R2107" t="s">
        <v>8325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8" x14ac:dyDescent="0.2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8">
        <f t="shared" si="165"/>
        <v>107</v>
      </c>
      <c r="P2108">
        <f t="shared" si="166"/>
        <v>53.52</v>
      </c>
      <c r="Q2108" s="9" t="s">
        <v>8321</v>
      </c>
      <c r="R2108" t="s">
        <v>8325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8" x14ac:dyDescent="0.2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8">
        <f t="shared" si="165"/>
        <v>108</v>
      </c>
      <c r="P2109">
        <f t="shared" si="166"/>
        <v>37.15</v>
      </c>
      <c r="Q2109" s="9" t="s">
        <v>8321</v>
      </c>
      <c r="R2109" t="s">
        <v>8325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48" x14ac:dyDescent="0.2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8">
        <f t="shared" si="165"/>
        <v>107</v>
      </c>
      <c r="P2110">
        <f t="shared" si="166"/>
        <v>89.9</v>
      </c>
      <c r="Q2110" s="9" t="s">
        <v>8321</v>
      </c>
      <c r="R2110" t="s">
        <v>8325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32" x14ac:dyDescent="0.2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8">
        <f t="shared" si="165"/>
        <v>107</v>
      </c>
      <c r="P2111">
        <f t="shared" si="166"/>
        <v>106.53</v>
      </c>
      <c r="Q2111" s="9" t="s">
        <v>8321</v>
      </c>
      <c r="R2111" t="s">
        <v>8325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2" x14ac:dyDescent="0.2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8">
        <f t="shared" si="165"/>
        <v>100</v>
      </c>
      <c r="P2112">
        <f t="shared" si="166"/>
        <v>52.82</v>
      </c>
      <c r="Q2112" s="9" t="s">
        <v>8321</v>
      </c>
      <c r="R2112" t="s">
        <v>8325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8" x14ac:dyDescent="0.2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8">
        <f t="shared" si="165"/>
        <v>107</v>
      </c>
      <c r="P2113">
        <f t="shared" si="166"/>
        <v>54.62</v>
      </c>
      <c r="Q2113" s="9" t="s">
        <v>8321</v>
      </c>
      <c r="R2113" t="s">
        <v>8325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8" x14ac:dyDescent="0.2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8">
        <f t="shared" si="165"/>
        <v>100</v>
      </c>
      <c r="P2114">
        <f t="shared" si="166"/>
        <v>27.27</v>
      </c>
      <c r="Q2114" s="9" t="s">
        <v>8321</v>
      </c>
      <c r="R2114" t="s">
        <v>8325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2" x14ac:dyDescent="0.2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8">
        <f t="shared" si="165"/>
        <v>105</v>
      </c>
      <c r="P2115">
        <f t="shared" si="166"/>
        <v>68.599999999999994</v>
      </c>
      <c r="Q2115" s="9" t="s">
        <v>8321</v>
      </c>
      <c r="R2115" t="s">
        <v>8325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8">
        <f t="shared" si="165"/>
        <v>105</v>
      </c>
      <c r="P2116">
        <f t="shared" si="166"/>
        <v>35.61</v>
      </c>
      <c r="Q2116" s="9" t="s">
        <v>8321</v>
      </c>
      <c r="R2116" t="s">
        <v>8325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8">
        <f t="shared" si="165"/>
        <v>226</v>
      </c>
      <c r="P2117">
        <f t="shared" si="166"/>
        <v>94.03</v>
      </c>
      <c r="Q2117" s="9" t="s">
        <v>8321</v>
      </c>
      <c r="R2117" t="s">
        <v>8325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8">
        <f t="shared" si="165"/>
        <v>101</v>
      </c>
      <c r="P2118">
        <f t="shared" si="166"/>
        <v>526.46</v>
      </c>
      <c r="Q2118" s="9" t="s">
        <v>8321</v>
      </c>
      <c r="R2118" t="s">
        <v>8325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8">
        <f t="shared" si="165"/>
        <v>148</v>
      </c>
      <c r="P2119">
        <f t="shared" si="166"/>
        <v>50.66</v>
      </c>
      <c r="Q2119" s="9" t="s">
        <v>8321</v>
      </c>
      <c r="R2119" t="s">
        <v>8325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8">
        <f t="shared" si="165"/>
        <v>135</v>
      </c>
      <c r="P2120">
        <f t="shared" si="166"/>
        <v>79.180000000000007</v>
      </c>
      <c r="Q2120" s="9" t="s">
        <v>8321</v>
      </c>
      <c r="R2120" t="s">
        <v>8325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8">
        <f t="shared" si="165"/>
        <v>101</v>
      </c>
      <c r="P2121">
        <f t="shared" si="166"/>
        <v>91.59</v>
      </c>
      <c r="Q2121" s="9" t="s">
        <v>8321</v>
      </c>
      <c r="R2121" t="s">
        <v>8325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8">
        <f t="shared" ref="O2122:O2185" si="170">ROUND(E2122/D2122*100,0)</f>
        <v>101</v>
      </c>
      <c r="P2122">
        <f t="shared" ref="P2122:P2185" si="171">IFERROR(ROUND(E2122/L2122,2),0)</f>
        <v>116.96</v>
      </c>
      <c r="Q2122" s="9" t="s">
        <v>8321</v>
      </c>
      <c r="R2122" t="s">
        <v>8325</v>
      </c>
      <c r="S2122" s="15">
        <f t="shared" ref="S2122:S2185" si="172">(((J2122/60)/60/24)+DATE(1970,1,1))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x14ac:dyDescent="0.2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8">
        <f t="shared" si="170"/>
        <v>1</v>
      </c>
      <c r="P2123">
        <f t="shared" si="171"/>
        <v>28.4</v>
      </c>
      <c r="Q2123" s="9" t="s">
        <v>8329</v>
      </c>
      <c r="R2123" t="s">
        <v>8330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32" x14ac:dyDescent="0.2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8">
        <f t="shared" si="170"/>
        <v>0</v>
      </c>
      <c r="P2124">
        <f t="shared" si="171"/>
        <v>103.33</v>
      </c>
      <c r="Q2124" s="9" t="s">
        <v>8329</v>
      </c>
      <c r="R2124" t="s">
        <v>8330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64" x14ac:dyDescent="0.2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8">
        <f t="shared" si="170"/>
        <v>10</v>
      </c>
      <c r="P2125">
        <f t="shared" si="171"/>
        <v>10</v>
      </c>
      <c r="Q2125" s="9" t="s">
        <v>8329</v>
      </c>
      <c r="R2125" t="s">
        <v>8330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48" x14ac:dyDescent="0.2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8">
        <f t="shared" si="170"/>
        <v>10</v>
      </c>
      <c r="P2126">
        <f t="shared" si="171"/>
        <v>23</v>
      </c>
      <c r="Q2126" s="9" t="s">
        <v>8329</v>
      </c>
      <c r="R2126" t="s">
        <v>8330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8" x14ac:dyDescent="0.2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8">
        <f t="shared" si="170"/>
        <v>1</v>
      </c>
      <c r="P2127">
        <f t="shared" si="171"/>
        <v>31.56</v>
      </c>
      <c r="Q2127" s="9" t="s">
        <v>8329</v>
      </c>
      <c r="R2127" t="s">
        <v>8330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8" x14ac:dyDescent="0.2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8">
        <f t="shared" si="170"/>
        <v>0</v>
      </c>
      <c r="P2128">
        <f t="shared" si="171"/>
        <v>5</v>
      </c>
      <c r="Q2128" s="9" t="s">
        <v>8329</v>
      </c>
      <c r="R2128" t="s">
        <v>8330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16" x14ac:dyDescent="0.2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8">
        <f t="shared" si="170"/>
        <v>29</v>
      </c>
      <c r="P2129">
        <f t="shared" si="171"/>
        <v>34.22</v>
      </c>
      <c r="Q2129" s="9" t="s">
        <v>8329</v>
      </c>
      <c r="R2129" t="s">
        <v>8330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48" x14ac:dyDescent="0.2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8">
        <f t="shared" si="170"/>
        <v>0</v>
      </c>
      <c r="P2130">
        <f t="shared" si="171"/>
        <v>25</v>
      </c>
      <c r="Q2130" s="9" t="s">
        <v>8329</v>
      </c>
      <c r="R2130" t="s">
        <v>8330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48" x14ac:dyDescent="0.2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8">
        <f t="shared" si="170"/>
        <v>12</v>
      </c>
      <c r="P2131">
        <f t="shared" si="171"/>
        <v>19.670000000000002</v>
      </c>
      <c r="Q2131" s="9" t="s">
        <v>8329</v>
      </c>
      <c r="R2131" t="s">
        <v>8330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32" x14ac:dyDescent="0.2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8">
        <f t="shared" si="170"/>
        <v>0</v>
      </c>
      <c r="P2132">
        <f t="shared" si="171"/>
        <v>21.25</v>
      </c>
      <c r="Q2132" s="9" t="s">
        <v>8329</v>
      </c>
      <c r="R2132" t="s">
        <v>8330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8" x14ac:dyDescent="0.2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8">
        <f t="shared" si="170"/>
        <v>5</v>
      </c>
      <c r="P2133">
        <f t="shared" si="171"/>
        <v>8.33</v>
      </c>
      <c r="Q2133" s="9" t="s">
        <v>8329</v>
      </c>
      <c r="R2133" t="s">
        <v>8330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48" x14ac:dyDescent="0.2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8">
        <f t="shared" si="170"/>
        <v>2</v>
      </c>
      <c r="P2134">
        <f t="shared" si="171"/>
        <v>21.34</v>
      </c>
      <c r="Q2134" s="9" t="s">
        <v>8329</v>
      </c>
      <c r="R2134" t="s">
        <v>8330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48" x14ac:dyDescent="0.2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8">
        <f t="shared" si="170"/>
        <v>2</v>
      </c>
      <c r="P2135">
        <f t="shared" si="171"/>
        <v>5.33</v>
      </c>
      <c r="Q2135" s="9" t="s">
        <v>8329</v>
      </c>
      <c r="R2135" t="s">
        <v>8330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8" x14ac:dyDescent="0.2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8">
        <f t="shared" si="170"/>
        <v>2</v>
      </c>
      <c r="P2136">
        <f t="shared" si="171"/>
        <v>34.67</v>
      </c>
      <c r="Q2136" s="9" t="s">
        <v>8329</v>
      </c>
      <c r="R2136" t="s">
        <v>8330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48" x14ac:dyDescent="0.2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8">
        <f t="shared" si="170"/>
        <v>10</v>
      </c>
      <c r="P2137">
        <f t="shared" si="171"/>
        <v>21.73</v>
      </c>
      <c r="Q2137" s="9" t="s">
        <v>8329</v>
      </c>
      <c r="R2137" t="s">
        <v>8330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8" x14ac:dyDescent="0.2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8">
        <f t="shared" si="170"/>
        <v>0</v>
      </c>
      <c r="P2138">
        <f t="shared" si="171"/>
        <v>11.92</v>
      </c>
      <c r="Q2138" s="9" t="s">
        <v>8329</v>
      </c>
      <c r="R2138" t="s">
        <v>8330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8" x14ac:dyDescent="0.2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8">
        <f t="shared" si="170"/>
        <v>28</v>
      </c>
      <c r="P2139">
        <f t="shared" si="171"/>
        <v>26.6</v>
      </c>
      <c r="Q2139" s="9" t="s">
        <v>8329</v>
      </c>
      <c r="R2139" t="s">
        <v>8330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32" x14ac:dyDescent="0.2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8">
        <f t="shared" si="170"/>
        <v>13</v>
      </c>
      <c r="P2140">
        <f t="shared" si="171"/>
        <v>10.67</v>
      </c>
      <c r="Q2140" s="9" t="s">
        <v>8329</v>
      </c>
      <c r="R2140" t="s">
        <v>8330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48" x14ac:dyDescent="0.2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8">
        <f t="shared" si="170"/>
        <v>5</v>
      </c>
      <c r="P2141">
        <f t="shared" si="171"/>
        <v>29.04</v>
      </c>
      <c r="Q2141" s="9" t="s">
        <v>8329</v>
      </c>
      <c r="R2141" t="s">
        <v>8330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48" x14ac:dyDescent="0.2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8">
        <f t="shared" si="170"/>
        <v>0</v>
      </c>
      <c r="P2142">
        <f t="shared" si="171"/>
        <v>50.91</v>
      </c>
      <c r="Q2142" s="9" t="s">
        <v>8329</v>
      </c>
      <c r="R2142" t="s">
        <v>8330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48" x14ac:dyDescent="0.2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8">
        <f t="shared" si="170"/>
        <v>0</v>
      </c>
      <c r="P2143">
        <f t="shared" si="171"/>
        <v>0</v>
      </c>
      <c r="Q2143" s="9" t="s">
        <v>8329</v>
      </c>
      <c r="R2143" t="s">
        <v>8330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48" x14ac:dyDescent="0.2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8">
        <f t="shared" si="170"/>
        <v>6</v>
      </c>
      <c r="P2144">
        <f t="shared" si="171"/>
        <v>50.08</v>
      </c>
      <c r="Q2144" s="9" t="s">
        <v>8329</v>
      </c>
      <c r="R2144" t="s">
        <v>8330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48" x14ac:dyDescent="0.2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8">
        <f t="shared" si="170"/>
        <v>11</v>
      </c>
      <c r="P2145">
        <f t="shared" si="171"/>
        <v>45</v>
      </c>
      <c r="Q2145" s="9" t="s">
        <v>8329</v>
      </c>
      <c r="R2145" t="s">
        <v>8330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32" x14ac:dyDescent="0.2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8">
        <f t="shared" si="170"/>
        <v>2</v>
      </c>
      <c r="P2146">
        <f t="shared" si="171"/>
        <v>25.29</v>
      </c>
      <c r="Q2146" s="9" t="s">
        <v>8329</v>
      </c>
      <c r="R2146" t="s">
        <v>8330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48" x14ac:dyDescent="0.2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8">
        <f t="shared" si="170"/>
        <v>30</v>
      </c>
      <c r="P2147">
        <f t="shared" si="171"/>
        <v>51.29</v>
      </c>
      <c r="Q2147" s="9" t="s">
        <v>8329</v>
      </c>
      <c r="R2147" t="s">
        <v>8330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48" x14ac:dyDescent="0.2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8">
        <f t="shared" si="170"/>
        <v>0</v>
      </c>
      <c r="P2148">
        <f t="shared" si="171"/>
        <v>1</v>
      </c>
      <c r="Q2148" s="9" t="s">
        <v>8329</v>
      </c>
      <c r="R2148" t="s">
        <v>8330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ht="16" x14ac:dyDescent="0.2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8">
        <f t="shared" si="170"/>
        <v>1</v>
      </c>
      <c r="P2149">
        <f t="shared" si="171"/>
        <v>49.38</v>
      </c>
      <c r="Q2149" s="9" t="s">
        <v>8329</v>
      </c>
      <c r="R2149" t="s">
        <v>8330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48" x14ac:dyDescent="0.2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8">
        <f t="shared" si="170"/>
        <v>2</v>
      </c>
      <c r="P2150">
        <f t="shared" si="171"/>
        <v>1</v>
      </c>
      <c r="Q2150" s="9" t="s">
        <v>8329</v>
      </c>
      <c r="R2150" t="s">
        <v>8330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48" x14ac:dyDescent="0.2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8">
        <f t="shared" si="170"/>
        <v>0</v>
      </c>
      <c r="P2151">
        <f t="shared" si="171"/>
        <v>0</v>
      </c>
      <c r="Q2151" s="9" t="s">
        <v>8329</v>
      </c>
      <c r="R2151" t="s">
        <v>8330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ht="16" x14ac:dyDescent="0.2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8">
        <f t="shared" si="170"/>
        <v>1</v>
      </c>
      <c r="P2152">
        <f t="shared" si="171"/>
        <v>101.25</v>
      </c>
      <c r="Q2152" s="9" t="s">
        <v>8329</v>
      </c>
      <c r="R2152" t="s">
        <v>8330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8" x14ac:dyDescent="0.2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8">
        <f t="shared" si="170"/>
        <v>0</v>
      </c>
      <c r="P2153">
        <f t="shared" si="171"/>
        <v>19.670000000000002</v>
      </c>
      <c r="Q2153" s="9" t="s">
        <v>8329</v>
      </c>
      <c r="R2153" t="s">
        <v>8330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48" x14ac:dyDescent="0.2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8">
        <f t="shared" si="170"/>
        <v>0</v>
      </c>
      <c r="P2154">
        <f t="shared" si="171"/>
        <v>12.5</v>
      </c>
      <c r="Q2154" s="9" t="s">
        <v>8329</v>
      </c>
      <c r="R2154" t="s">
        <v>8330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48" x14ac:dyDescent="0.2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8">
        <f t="shared" si="170"/>
        <v>0</v>
      </c>
      <c r="P2155">
        <f t="shared" si="171"/>
        <v>8.5</v>
      </c>
      <c r="Q2155" s="9" t="s">
        <v>8329</v>
      </c>
      <c r="R2155" t="s">
        <v>8330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32" x14ac:dyDescent="0.2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8">
        <f t="shared" si="170"/>
        <v>1</v>
      </c>
      <c r="P2156">
        <f t="shared" si="171"/>
        <v>1</v>
      </c>
      <c r="Q2156" s="9" t="s">
        <v>8329</v>
      </c>
      <c r="R2156" t="s">
        <v>8330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8" x14ac:dyDescent="0.2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8">
        <f t="shared" si="170"/>
        <v>2</v>
      </c>
      <c r="P2157">
        <f t="shared" si="171"/>
        <v>23</v>
      </c>
      <c r="Q2157" s="9" t="s">
        <v>8329</v>
      </c>
      <c r="R2157" t="s">
        <v>8330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32" x14ac:dyDescent="0.2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8">
        <f t="shared" si="170"/>
        <v>3</v>
      </c>
      <c r="P2158">
        <f t="shared" si="171"/>
        <v>17.989999999999998</v>
      </c>
      <c r="Q2158" s="9" t="s">
        <v>8329</v>
      </c>
      <c r="R2158" t="s">
        <v>8330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32" x14ac:dyDescent="0.2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8">
        <f t="shared" si="170"/>
        <v>28</v>
      </c>
      <c r="P2159">
        <f t="shared" si="171"/>
        <v>370.95</v>
      </c>
      <c r="Q2159" s="9" t="s">
        <v>8329</v>
      </c>
      <c r="R2159" t="s">
        <v>8330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48" x14ac:dyDescent="0.2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8">
        <f t="shared" si="170"/>
        <v>7</v>
      </c>
      <c r="P2160">
        <f t="shared" si="171"/>
        <v>63.57</v>
      </c>
      <c r="Q2160" s="9" t="s">
        <v>8329</v>
      </c>
      <c r="R2160" t="s">
        <v>8330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64" x14ac:dyDescent="0.2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8">
        <f t="shared" si="170"/>
        <v>1</v>
      </c>
      <c r="P2161">
        <f t="shared" si="171"/>
        <v>13</v>
      </c>
      <c r="Q2161" s="9" t="s">
        <v>8329</v>
      </c>
      <c r="R2161" t="s">
        <v>8330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8" x14ac:dyDescent="0.2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8">
        <f t="shared" si="170"/>
        <v>1</v>
      </c>
      <c r="P2162">
        <f t="shared" si="171"/>
        <v>5.31</v>
      </c>
      <c r="Q2162" s="9" t="s">
        <v>8329</v>
      </c>
      <c r="R2162" t="s">
        <v>8330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32" x14ac:dyDescent="0.2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8">
        <f t="shared" si="170"/>
        <v>116</v>
      </c>
      <c r="P2163">
        <f t="shared" si="171"/>
        <v>35.619999999999997</v>
      </c>
      <c r="Q2163" s="9" t="s">
        <v>8321</v>
      </c>
      <c r="R2163" t="s">
        <v>8322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8" x14ac:dyDescent="0.2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8">
        <f t="shared" si="170"/>
        <v>112</v>
      </c>
      <c r="P2164">
        <f t="shared" si="171"/>
        <v>87.1</v>
      </c>
      <c r="Q2164" s="9" t="s">
        <v>8321</v>
      </c>
      <c r="R2164" t="s">
        <v>8322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8" x14ac:dyDescent="0.2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8">
        <f t="shared" si="170"/>
        <v>132</v>
      </c>
      <c r="P2165">
        <f t="shared" si="171"/>
        <v>75.11</v>
      </c>
      <c r="Q2165" s="9" t="s">
        <v>8321</v>
      </c>
      <c r="R2165" t="s">
        <v>8322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32" x14ac:dyDescent="0.2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8">
        <f t="shared" si="170"/>
        <v>103</v>
      </c>
      <c r="P2166">
        <f t="shared" si="171"/>
        <v>68.010000000000005</v>
      </c>
      <c r="Q2166" s="9" t="s">
        <v>8321</v>
      </c>
      <c r="R2166" t="s">
        <v>8322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8" x14ac:dyDescent="0.2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8">
        <f t="shared" si="170"/>
        <v>139</v>
      </c>
      <c r="P2167">
        <f t="shared" si="171"/>
        <v>29.62</v>
      </c>
      <c r="Q2167" s="9" t="s">
        <v>8321</v>
      </c>
      <c r="R2167" t="s">
        <v>8322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48" x14ac:dyDescent="0.2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8">
        <f t="shared" si="170"/>
        <v>147</v>
      </c>
      <c r="P2168">
        <f t="shared" si="171"/>
        <v>91.63</v>
      </c>
      <c r="Q2168" s="9" t="s">
        <v>8321</v>
      </c>
      <c r="R2168" t="s">
        <v>8322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32" x14ac:dyDescent="0.2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8">
        <f t="shared" si="170"/>
        <v>120</v>
      </c>
      <c r="P2169">
        <f t="shared" si="171"/>
        <v>22.5</v>
      </c>
      <c r="Q2169" s="9" t="s">
        <v>8321</v>
      </c>
      <c r="R2169" t="s">
        <v>8322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32" x14ac:dyDescent="0.2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8">
        <f t="shared" si="170"/>
        <v>122</v>
      </c>
      <c r="P2170">
        <f t="shared" si="171"/>
        <v>64.37</v>
      </c>
      <c r="Q2170" s="9" t="s">
        <v>8321</v>
      </c>
      <c r="R2170" t="s">
        <v>8322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48" x14ac:dyDescent="0.2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8">
        <f t="shared" si="170"/>
        <v>100</v>
      </c>
      <c r="P2171">
        <f t="shared" si="171"/>
        <v>21.86</v>
      </c>
      <c r="Q2171" s="9" t="s">
        <v>8321</v>
      </c>
      <c r="R2171" t="s">
        <v>8322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8" x14ac:dyDescent="0.2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8">
        <f t="shared" si="170"/>
        <v>181</v>
      </c>
      <c r="P2172">
        <f t="shared" si="171"/>
        <v>33.32</v>
      </c>
      <c r="Q2172" s="9" t="s">
        <v>8321</v>
      </c>
      <c r="R2172" t="s">
        <v>8322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8" x14ac:dyDescent="0.2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8">
        <f t="shared" si="170"/>
        <v>106</v>
      </c>
      <c r="P2173">
        <f t="shared" si="171"/>
        <v>90.28</v>
      </c>
      <c r="Q2173" s="9" t="s">
        <v>8321</v>
      </c>
      <c r="R2173" t="s">
        <v>8322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8" x14ac:dyDescent="0.2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8">
        <f t="shared" si="170"/>
        <v>100</v>
      </c>
      <c r="P2174">
        <f t="shared" si="171"/>
        <v>76.92</v>
      </c>
      <c r="Q2174" s="9" t="s">
        <v>8321</v>
      </c>
      <c r="R2174" t="s">
        <v>8322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8" x14ac:dyDescent="0.2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8">
        <f t="shared" si="170"/>
        <v>127</v>
      </c>
      <c r="P2175">
        <f t="shared" si="171"/>
        <v>59.23</v>
      </c>
      <c r="Q2175" s="9" t="s">
        <v>8321</v>
      </c>
      <c r="R2175" t="s">
        <v>8322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48" x14ac:dyDescent="0.2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8">
        <f t="shared" si="170"/>
        <v>103</v>
      </c>
      <c r="P2176">
        <f t="shared" si="171"/>
        <v>65.38</v>
      </c>
      <c r="Q2176" s="9" t="s">
        <v>8321</v>
      </c>
      <c r="R2176" t="s">
        <v>8322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8" x14ac:dyDescent="0.2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8">
        <f t="shared" si="170"/>
        <v>250</v>
      </c>
      <c r="P2177">
        <f t="shared" si="171"/>
        <v>67.31</v>
      </c>
      <c r="Q2177" s="9" t="s">
        <v>8321</v>
      </c>
      <c r="R2177" t="s">
        <v>8322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8" x14ac:dyDescent="0.2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8">
        <f t="shared" si="170"/>
        <v>126</v>
      </c>
      <c r="P2178">
        <f t="shared" si="171"/>
        <v>88.75</v>
      </c>
      <c r="Q2178" s="9" t="s">
        <v>8321</v>
      </c>
      <c r="R2178" t="s">
        <v>8322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64" x14ac:dyDescent="0.2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8">
        <f t="shared" si="170"/>
        <v>100</v>
      </c>
      <c r="P2179">
        <f t="shared" si="171"/>
        <v>65.87</v>
      </c>
      <c r="Q2179" s="9" t="s">
        <v>8321</v>
      </c>
      <c r="R2179" t="s">
        <v>8322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8">
        <f t="shared" si="170"/>
        <v>139</v>
      </c>
      <c r="P2180">
        <f t="shared" si="171"/>
        <v>40.35</v>
      </c>
      <c r="Q2180" s="9" t="s">
        <v>8321</v>
      </c>
      <c r="R2180" t="s">
        <v>8322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8">
        <f t="shared" si="170"/>
        <v>161</v>
      </c>
      <c r="P2181">
        <f t="shared" si="171"/>
        <v>76.86</v>
      </c>
      <c r="Q2181" s="9" t="s">
        <v>8321</v>
      </c>
      <c r="R2181" t="s">
        <v>8322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8">
        <f t="shared" si="170"/>
        <v>107</v>
      </c>
      <c r="P2182">
        <f t="shared" si="171"/>
        <v>68.709999999999994</v>
      </c>
      <c r="Q2182" s="9" t="s">
        <v>8321</v>
      </c>
      <c r="R2182" t="s">
        <v>8322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8">
        <f t="shared" si="170"/>
        <v>153</v>
      </c>
      <c r="P2183">
        <f t="shared" si="171"/>
        <v>57.77</v>
      </c>
      <c r="Q2183" s="9" t="s">
        <v>8329</v>
      </c>
      <c r="R2183" t="s">
        <v>8347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8">
        <f t="shared" si="170"/>
        <v>524</v>
      </c>
      <c r="P2184">
        <f t="shared" si="171"/>
        <v>44.17</v>
      </c>
      <c r="Q2184" s="9" t="s">
        <v>8329</v>
      </c>
      <c r="R2184" t="s">
        <v>8347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8">
        <f t="shared" si="170"/>
        <v>489</v>
      </c>
      <c r="P2185">
        <f t="shared" si="171"/>
        <v>31.57</v>
      </c>
      <c r="Q2185" s="9" t="s">
        <v>8329</v>
      </c>
      <c r="R2185" t="s">
        <v>8347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8">
        <f t="shared" ref="O2186:O2249" si="175">ROUND(E2186/D2186*100,0)</f>
        <v>285</v>
      </c>
      <c r="P2186">
        <f t="shared" ref="P2186:P2249" si="176">IFERROR(ROUND(E2186/L2186,2),0)</f>
        <v>107.05</v>
      </c>
      <c r="Q2186" s="9" t="s">
        <v>8329</v>
      </c>
      <c r="R2186" t="s">
        <v>8347</v>
      </c>
      <c r="S2186" s="15">
        <f t="shared" ref="S2186:S2249" si="177">(((J2186/60)/60/24)+DATE(1970,1,1))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x14ac:dyDescent="0.2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8">
        <f t="shared" si="175"/>
        <v>1857</v>
      </c>
      <c r="P2187">
        <f t="shared" si="176"/>
        <v>149.03</v>
      </c>
      <c r="Q2187" s="9" t="s">
        <v>8329</v>
      </c>
      <c r="R2187" t="s">
        <v>8347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32" x14ac:dyDescent="0.2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8">
        <f t="shared" si="175"/>
        <v>110</v>
      </c>
      <c r="P2188">
        <f t="shared" si="176"/>
        <v>55.96</v>
      </c>
      <c r="Q2188" s="9" t="s">
        <v>8329</v>
      </c>
      <c r="R2188" t="s">
        <v>8347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48" x14ac:dyDescent="0.2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8">
        <f t="shared" si="175"/>
        <v>1015</v>
      </c>
      <c r="P2189">
        <f t="shared" si="176"/>
        <v>56.97</v>
      </c>
      <c r="Q2189" s="9" t="s">
        <v>8329</v>
      </c>
      <c r="R2189" t="s">
        <v>8347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8" x14ac:dyDescent="0.2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8">
        <f t="shared" si="175"/>
        <v>412</v>
      </c>
      <c r="P2190">
        <f t="shared" si="176"/>
        <v>44.06</v>
      </c>
      <c r="Q2190" s="9" t="s">
        <v>8329</v>
      </c>
      <c r="R2190" t="s">
        <v>8347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48" x14ac:dyDescent="0.2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8">
        <f t="shared" si="175"/>
        <v>503</v>
      </c>
      <c r="P2191">
        <f t="shared" si="176"/>
        <v>68.63</v>
      </c>
      <c r="Q2191" s="9" t="s">
        <v>8329</v>
      </c>
      <c r="R2191" t="s">
        <v>8347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8" x14ac:dyDescent="0.2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8">
        <f t="shared" si="175"/>
        <v>185</v>
      </c>
      <c r="P2192">
        <f t="shared" si="176"/>
        <v>65.319999999999993</v>
      </c>
      <c r="Q2192" s="9" t="s">
        <v>8329</v>
      </c>
      <c r="R2192" t="s">
        <v>8347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48" x14ac:dyDescent="0.2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8">
        <f t="shared" si="175"/>
        <v>120</v>
      </c>
      <c r="P2193">
        <f t="shared" si="176"/>
        <v>35.92</v>
      </c>
      <c r="Q2193" s="9" t="s">
        <v>8329</v>
      </c>
      <c r="R2193" t="s">
        <v>8347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48" x14ac:dyDescent="0.2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8">
        <f t="shared" si="175"/>
        <v>1081</v>
      </c>
      <c r="P2194">
        <f t="shared" si="176"/>
        <v>40.07</v>
      </c>
      <c r="Q2194" s="9" t="s">
        <v>8329</v>
      </c>
      <c r="R2194" t="s">
        <v>8347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48" x14ac:dyDescent="0.2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8">
        <f t="shared" si="175"/>
        <v>452</v>
      </c>
      <c r="P2195">
        <f t="shared" si="176"/>
        <v>75.650000000000006</v>
      </c>
      <c r="Q2195" s="9" t="s">
        <v>8329</v>
      </c>
      <c r="R2195" t="s">
        <v>8347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48" x14ac:dyDescent="0.2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8">
        <f t="shared" si="175"/>
        <v>537</v>
      </c>
      <c r="P2196">
        <f t="shared" si="176"/>
        <v>61.2</v>
      </c>
      <c r="Q2196" s="9" t="s">
        <v>8329</v>
      </c>
      <c r="R2196" t="s">
        <v>8347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32" x14ac:dyDescent="0.2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8">
        <f t="shared" si="175"/>
        <v>120</v>
      </c>
      <c r="P2197">
        <f t="shared" si="176"/>
        <v>48.13</v>
      </c>
      <c r="Q2197" s="9" t="s">
        <v>8329</v>
      </c>
      <c r="R2197" t="s">
        <v>8347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32" x14ac:dyDescent="0.2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8">
        <f t="shared" si="175"/>
        <v>114</v>
      </c>
      <c r="P2198">
        <f t="shared" si="176"/>
        <v>68.11</v>
      </c>
      <c r="Q2198" s="9" t="s">
        <v>8329</v>
      </c>
      <c r="R2198" t="s">
        <v>8347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8" x14ac:dyDescent="0.2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8">
        <f t="shared" si="175"/>
        <v>951</v>
      </c>
      <c r="P2199">
        <f t="shared" si="176"/>
        <v>65.89</v>
      </c>
      <c r="Q2199" s="9" t="s">
        <v>8329</v>
      </c>
      <c r="R2199" t="s">
        <v>8347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48" x14ac:dyDescent="0.2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8">
        <f t="shared" si="175"/>
        <v>133</v>
      </c>
      <c r="P2200">
        <f t="shared" si="176"/>
        <v>81.650000000000006</v>
      </c>
      <c r="Q2200" s="9" t="s">
        <v>8329</v>
      </c>
      <c r="R2200" t="s">
        <v>8347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32" x14ac:dyDescent="0.2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8">
        <f t="shared" si="175"/>
        <v>147</v>
      </c>
      <c r="P2201">
        <f t="shared" si="176"/>
        <v>52.7</v>
      </c>
      <c r="Q2201" s="9" t="s">
        <v>8329</v>
      </c>
      <c r="R2201" t="s">
        <v>8347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48" x14ac:dyDescent="0.2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8">
        <f t="shared" si="175"/>
        <v>542</v>
      </c>
      <c r="P2202">
        <f t="shared" si="176"/>
        <v>41.23</v>
      </c>
      <c r="Q2202" s="9" t="s">
        <v>8329</v>
      </c>
      <c r="R2202" t="s">
        <v>8347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48" x14ac:dyDescent="0.2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8">
        <f t="shared" si="175"/>
        <v>383</v>
      </c>
      <c r="P2203">
        <f t="shared" si="176"/>
        <v>15.04</v>
      </c>
      <c r="Q2203" s="9" t="s">
        <v>8321</v>
      </c>
      <c r="R2203" t="s">
        <v>8326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32" x14ac:dyDescent="0.2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8">
        <f t="shared" si="175"/>
        <v>704</v>
      </c>
      <c r="P2204">
        <f t="shared" si="176"/>
        <v>39.07</v>
      </c>
      <c r="Q2204" s="9" t="s">
        <v>8321</v>
      </c>
      <c r="R2204" t="s">
        <v>8326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48" x14ac:dyDescent="0.2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8">
        <f t="shared" si="175"/>
        <v>110</v>
      </c>
      <c r="P2205">
        <f t="shared" si="176"/>
        <v>43.82</v>
      </c>
      <c r="Q2205" s="9" t="s">
        <v>8321</v>
      </c>
      <c r="R2205" t="s">
        <v>8326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8" x14ac:dyDescent="0.2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8">
        <f t="shared" si="175"/>
        <v>133</v>
      </c>
      <c r="P2206">
        <f t="shared" si="176"/>
        <v>27.3</v>
      </c>
      <c r="Q2206" s="9" t="s">
        <v>8321</v>
      </c>
      <c r="R2206" t="s">
        <v>8326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8" x14ac:dyDescent="0.2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8">
        <f t="shared" si="175"/>
        <v>152</v>
      </c>
      <c r="P2207">
        <f t="shared" si="176"/>
        <v>42.22</v>
      </c>
      <c r="Q2207" s="9" t="s">
        <v>8321</v>
      </c>
      <c r="R2207" t="s">
        <v>8326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48" x14ac:dyDescent="0.2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8">
        <f t="shared" si="175"/>
        <v>103</v>
      </c>
      <c r="P2208">
        <f t="shared" si="176"/>
        <v>33.24</v>
      </c>
      <c r="Q2208" s="9" t="s">
        <v>8321</v>
      </c>
      <c r="R2208" t="s">
        <v>8326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8" x14ac:dyDescent="0.2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8">
        <f t="shared" si="175"/>
        <v>100</v>
      </c>
      <c r="P2209">
        <f t="shared" si="176"/>
        <v>285.70999999999998</v>
      </c>
      <c r="Q2209" s="9" t="s">
        <v>8321</v>
      </c>
      <c r="R2209" t="s">
        <v>8326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48" x14ac:dyDescent="0.2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8">
        <f t="shared" si="175"/>
        <v>102</v>
      </c>
      <c r="P2210">
        <f t="shared" si="176"/>
        <v>42.33</v>
      </c>
      <c r="Q2210" s="9" t="s">
        <v>8321</v>
      </c>
      <c r="R2210" t="s">
        <v>8326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32" x14ac:dyDescent="0.2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8">
        <f t="shared" si="175"/>
        <v>151</v>
      </c>
      <c r="P2211">
        <f t="shared" si="176"/>
        <v>50.27</v>
      </c>
      <c r="Q2211" s="9" t="s">
        <v>8321</v>
      </c>
      <c r="R2211" t="s">
        <v>8326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48" x14ac:dyDescent="0.2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8">
        <f t="shared" si="175"/>
        <v>111</v>
      </c>
      <c r="P2212">
        <f t="shared" si="176"/>
        <v>61.9</v>
      </c>
      <c r="Q2212" s="9" t="s">
        <v>8321</v>
      </c>
      <c r="R2212" t="s">
        <v>8326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48" x14ac:dyDescent="0.2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8">
        <f t="shared" si="175"/>
        <v>196</v>
      </c>
      <c r="P2213">
        <f t="shared" si="176"/>
        <v>40.75</v>
      </c>
      <c r="Q2213" s="9" t="s">
        <v>8321</v>
      </c>
      <c r="R2213" t="s">
        <v>8326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48" x14ac:dyDescent="0.2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8">
        <f t="shared" si="175"/>
        <v>114</v>
      </c>
      <c r="P2214">
        <f t="shared" si="176"/>
        <v>55.8</v>
      </c>
      <c r="Q2214" s="9" t="s">
        <v>8321</v>
      </c>
      <c r="R2214" t="s">
        <v>8326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48" x14ac:dyDescent="0.2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8">
        <f t="shared" si="175"/>
        <v>200</v>
      </c>
      <c r="P2215">
        <f t="shared" si="176"/>
        <v>10</v>
      </c>
      <c r="Q2215" s="9" t="s">
        <v>8321</v>
      </c>
      <c r="R2215" t="s">
        <v>8326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8" x14ac:dyDescent="0.2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8">
        <f t="shared" si="175"/>
        <v>293</v>
      </c>
      <c r="P2216">
        <f t="shared" si="176"/>
        <v>73.13</v>
      </c>
      <c r="Q2216" s="9" t="s">
        <v>8321</v>
      </c>
      <c r="R2216" t="s">
        <v>8326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32" x14ac:dyDescent="0.2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8">
        <f t="shared" si="175"/>
        <v>156</v>
      </c>
      <c r="P2217">
        <f t="shared" si="176"/>
        <v>26.06</v>
      </c>
      <c r="Q2217" s="9" t="s">
        <v>8321</v>
      </c>
      <c r="R2217" t="s">
        <v>8326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8" x14ac:dyDescent="0.2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8">
        <f t="shared" si="175"/>
        <v>106</v>
      </c>
      <c r="P2218">
        <f t="shared" si="176"/>
        <v>22.64</v>
      </c>
      <c r="Q2218" s="9" t="s">
        <v>8321</v>
      </c>
      <c r="R2218" t="s">
        <v>8326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8" x14ac:dyDescent="0.2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8">
        <f t="shared" si="175"/>
        <v>101</v>
      </c>
      <c r="P2219">
        <f t="shared" si="176"/>
        <v>47.22</v>
      </c>
      <c r="Q2219" s="9" t="s">
        <v>8321</v>
      </c>
      <c r="R2219" t="s">
        <v>8326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8" x14ac:dyDescent="0.2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8">
        <f t="shared" si="175"/>
        <v>123</v>
      </c>
      <c r="P2220">
        <f t="shared" si="176"/>
        <v>32.32</v>
      </c>
      <c r="Q2220" s="9" t="s">
        <v>8321</v>
      </c>
      <c r="R2220" t="s">
        <v>8326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8" x14ac:dyDescent="0.2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8">
        <f t="shared" si="175"/>
        <v>102</v>
      </c>
      <c r="P2221">
        <f t="shared" si="176"/>
        <v>53.42</v>
      </c>
      <c r="Q2221" s="9" t="s">
        <v>8321</v>
      </c>
      <c r="R2221" t="s">
        <v>8326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8" x14ac:dyDescent="0.2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8">
        <f t="shared" si="175"/>
        <v>101</v>
      </c>
      <c r="P2222">
        <f t="shared" si="176"/>
        <v>51.3</v>
      </c>
      <c r="Q2222" s="9" t="s">
        <v>8321</v>
      </c>
      <c r="R2222" t="s">
        <v>8326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8" x14ac:dyDescent="0.2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8">
        <f t="shared" si="175"/>
        <v>108</v>
      </c>
      <c r="P2223">
        <f t="shared" si="176"/>
        <v>37.200000000000003</v>
      </c>
      <c r="Q2223" s="9" t="s">
        <v>8329</v>
      </c>
      <c r="R2223" t="s">
        <v>8347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8" x14ac:dyDescent="0.2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8">
        <f t="shared" si="175"/>
        <v>163</v>
      </c>
      <c r="P2224">
        <f t="shared" si="176"/>
        <v>27.1</v>
      </c>
      <c r="Q2224" s="9" t="s">
        <v>8329</v>
      </c>
      <c r="R2224" t="s">
        <v>8347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48" x14ac:dyDescent="0.2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8">
        <f t="shared" si="175"/>
        <v>106</v>
      </c>
      <c r="P2225">
        <f t="shared" si="176"/>
        <v>206.31</v>
      </c>
      <c r="Q2225" s="9" t="s">
        <v>8329</v>
      </c>
      <c r="R2225" t="s">
        <v>8347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8" x14ac:dyDescent="0.2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8">
        <f t="shared" si="175"/>
        <v>243</v>
      </c>
      <c r="P2226">
        <f t="shared" si="176"/>
        <v>82.15</v>
      </c>
      <c r="Q2226" s="9" t="s">
        <v>8329</v>
      </c>
      <c r="R2226" t="s">
        <v>8347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8" x14ac:dyDescent="0.2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8">
        <f t="shared" si="175"/>
        <v>945</v>
      </c>
      <c r="P2227">
        <f t="shared" si="176"/>
        <v>164.8</v>
      </c>
      <c r="Q2227" s="9" t="s">
        <v>8329</v>
      </c>
      <c r="R2227" t="s">
        <v>8347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8" x14ac:dyDescent="0.2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8">
        <f t="shared" si="175"/>
        <v>108</v>
      </c>
      <c r="P2228">
        <f t="shared" si="176"/>
        <v>60.82</v>
      </c>
      <c r="Q2228" s="9" t="s">
        <v>8329</v>
      </c>
      <c r="R2228" t="s">
        <v>8347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8" x14ac:dyDescent="0.2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8">
        <f t="shared" si="175"/>
        <v>157</v>
      </c>
      <c r="P2229">
        <f t="shared" si="176"/>
        <v>67.97</v>
      </c>
      <c r="Q2229" s="9" t="s">
        <v>8329</v>
      </c>
      <c r="R2229" t="s">
        <v>8347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48" x14ac:dyDescent="0.2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8">
        <f t="shared" si="175"/>
        <v>1174</v>
      </c>
      <c r="P2230">
        <f t="shared" si="176"/>
        <v>81.56</v>
      </c>
      <c r="Q2230" s="9" t="s">
        <v>8329</v>
      </c>
      <c r="R2230" t="s">
        <v>8347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48" x14ac:dyDescent="0.2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8">
        <f t="shared" si="175"/>
        <v>171</v>
      </c>
      <c r="P2231">
        <f t="shared" si="176"/>
        <v>25.43</v>
      </c>
      <c r="Q2231" s="9" t="s">
        <v>8329</v>
      </c>
      <c r="R2231" t="s">
        <v>8347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8" x14ac:dyDescent="0.2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8">
        <f t="shared" si="175"/>
        <v>126</v>
      </c>
      <c r="P2232">
        <f t="shared" si="176"/>
        <v>21.5</v>
      </c>
      <c r="Q2232" s="9" t="s">
        <v>8329</v>
      </c>
      <c r="R2232" t="s">
        <v>8347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8" x14ac:dyDescent="0.2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8">
        <f t="shared" si="175"/>
        <v>1212</v>
      </c>
      <c r="P2233">
        <f t="shared" si="176"/>
        <v>27.23</v>
      </c>
      <c r="Q2233" s="9" t="s">
        <v>8329</v>
      </c>
      <c r="R2233" t="s">
        <v>8347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8" x14ac:dyDescent="0.2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8">
        <f t="shared" si="175"/>
        <v>496</v>
      </c>
      <c r="P2234">
        <f t="shared" si="176"/>
        <v>25.09</v>
      </c>
      <c r="Q2234" s="9" t="s">
        <v>8329</v>
      </c>
      <c r="R2234" t="s">
        <v>8347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8" x14ac:dyDescent="0.2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8">
        <f t="shared" si="175"/>
        <v>332</v>
      </c>
      <c r="P2235">
        <f t="shared" si="176"/>
        <v>21.23</v>
      </c>
      <c r="Q2235" s="9" t="s">
        <v>8329</v>
      </c>
      <c r="R2235" t="s">
        <v>8347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8" x14ac:dyDescent="0.2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8">
        <f t="shared" si="175"/>
        <v>1165</v>
      </c>
      <c r="P2236">
        <f t="shared" si="176"/>
        <v>41.61</v>
      </c>
      <c r="Q2236" s="9" t="s">
        <v>8329</v>
      </c>
      <c r="R2236" t="s">
        <v>8347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32" x14ac:dyDescent="0.2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8">
        <f t="shared" si="175"/>
        <v>153</v>
      </c>
      <c r="P2237">
        <f t="shared" si="176"/>
        <v>135.59</v>
      </c>
      <c r="Q2237" s="9" t="s">
        <v>8329</v>
      </c>
      <c r="R2237" t="s">
        <v>8347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32" x14ac:dyDescent="0.2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8">
        <f t="shared" si="175"/>
        <v>537</v>
      </c>
      <c r="P2238">
        <f t="shared" si="176"/>
        <v>22.12</v>
      </c>
      <c r="Q2238" s="9" t="s">
        <v>8329</v>
      </c>
      <c r="R2238" t="s">
        <v>8347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8" x14ac:dyDescent="0.2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8">
        <f t="shared" si="175"/>
        <v>353</v>
      </c>
      <c r="P2239">
        <f t="shared" si="176"/>
        <v>64.63</v>
      </c>
      <c r="Q2239" s="9" t="s">
        <v>8329</v>
      </c>
      <c r="R2239" t="s">
        <v>8347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2" x14ac:dyDescent="0.2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8">
        <f t="shared" si="175"/>
        <v>137</v>
      </c>
      <c r="P2240">
        <f t="shared" si="176"/>
        <v>69.569999999999993</v>
      </c>
      <c r="Q2240" s="9" t="s">
        <v>8329</v>
      </c>
      <c r="R2240" t="s">
        <v>8347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2" x14ac:dyDescent="0.2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8">
        <f t="shared" si="175"/>
        <v>128</v>
      </c>
      <c r="P2241">
        <f t="shared" si="176"/>
        <v>75.13</v>
      </c>
      <c r="Q2241" s="9" t="s">
        <v>8329</v>
      </c>
      <c r="R2241" t="s">
        <v>8347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8" x14ac:dyDescent="0.2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8">
        <f t="shared" si="175"/>
        <v>271</v>
      </c>
      <c r="P2242">
        <f t="shared" si="176"/>
        <v>140.97999999999999</v>
      </c>
      <c r="Q2242" s="9" t="s">
        <v>8329</v>
      </c>
      <c r="R2242" t="s">
        <v>8347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8" x14ac:dyDescent="0.2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8">
        <f t="shared" si="175"/>
        <v>806</v>
      </c>
      <c r="P2243">
        <f t="shared" si="176"/>
        <v>49.47</v>
      </c>
      <c r="Q2243" s="9" t="s">
        <v>8329</v>
      </c>
      <c r="R2243" t="s">
        <v>8347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8">
        <f t="shared" si="175"/>
        <v>1360</v>
      </c>
      <c r="P2244">
        <f t="shared" si="176"/>
        <v>53.87</v>
      </c>
      <c r="Q2244" s="9" t="s">
        <v>8329</v>
      </c>
      <c r="R2244" t="s">
        <v>8347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8">
        <f t="shared" si="175"/>
        <v>930250</v>
      </c>
      <c r="P2245">
        <f t="shared" si="176"/>
        <v>4.57</v>
      </c>
      <c r="Q2245" s="9" t="s">
        <v>8329</v>
      </c>
      <c r="R2245" t="s">
        <v>8347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8">
        <f t="shared" si="175"/>
        <v>377</v>
      </c>
      <c r="P2246">
        <f t="shared" si="176"/>
        <v>65</v>
      </c>
      <c r="Q2246" s="9" t="s">
        <v>8329</v>
      </c>
      <c r="R2246" t="s">
        <v>8347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8">
        <f t="shared" si="175"/>
        <v>2647</v>
      </c>
      <c r="P2247">
        <f t="shared" si="176"/>
        <v>53.48</v>
      </c>
      <c r="Q2247" s="9" t="s">
        <v>8329</v>
      </c>
      <c r="R2247" t="s">
        <v>8347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8">
        <f t="shared" si="175"/>
        <v>100</v>
      </c>
      <c r="P2248">
        <f t="shared" si="176"/>
        <v>43.91</v>
      </c>
      <c r="Q2248" s="9" t="s">
        <v>8329</v>
      </c>
      <c r="R2248" t="s">
        <v>8347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8">
        <f t="shared" si="175"/>
        <v>104</v>
      </c>
      <c r="P2249">
        <f t="shared" si="176"/>
        <v>50.85</v>
      </c>
      <c r="Q2249" s="9" t="s">
        <v>8329</v>
      </c>
      <c r="R2249" t="s">
        <v>8347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8">
        <f t="shared" ref="O2250:O2313" si="180">ROUND(E2250/D2250*100,0)</f>
        <v>107</v>
      </c>
      <c r="P2250">
        <f t="shared" ref="P2250:P2313" si="181">IFERROR(ROUND(E2250/L2250,2),0)</f>
        <v>58.63</v>
      </c>
      <c r="Q2250" s="9" t="s">
        <v>8329</v>
      </c>
      <c r="R2250" t="s">
        <v>8347</v>
      </c>
      <c r="S2250" s="15">
        <f t="shared" ref="S2250:S2313" si="182">(((J2250/60)/60/24)+DATE(1970,1,1))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x14ac:dyDescent="0.2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8">
        <f t="shared" si="180"/>
        <v>169</v>
      </c>
      <c r="P2251">
        <f t="shared" si="181"/>
        <v>32.82</v>
      </c>
      <c r="Q2251" s="9" t="s">
        <v>8329</v>
      </c>
      <c r="R2251" t="s">
        <v>8347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8" x14ac:dyDescent="0.2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8">
        <f t="shared" si="180"/>
        <v>975</v>
      </c>
      <c r="P2252">
        <f t="shared" si="181"/>
        <v>426.93</v>
      </c>
      <c r="Q2252" s="9" t="s">
        <v>8329</v>
      </c>
      <c r="R2252" t="s">
        <v>8347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8" x14ac:dyDescent="0.2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8">
        <f t="shared" si="180"/>
        <v>134</v>
      </c>
      <c r="P2253">
        <f t="shared" si="181"/>
        <v>23.81</v>
      </c>
      <c r="Q2253" s="9" t="s">
        <v>8329</v>
      </c>
      <c r="R2253" t="s">
        <v>8347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48" x14ac:dyDescent="0.2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8">
        <f t="shared" si="180"/>
        <v>272</v>
      </c>
      <c r="P2254">
        <f t="shared" si="181"/>
        <v>98.41</v>
      </c>
      <c r="Q2254" s="9" t="s">
        <v>8329</v>
      </c>
      <c r="R2254" t="s">
        <v>8347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48" x14ac:dyDescent="0.2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8">
        <f t="shared" si="180"/>
        <v>113</v>
      </c>
      <c r="P2255">
        <f t="shared" si="181"/>
        <v>107.32</v>
      </c>
      <c r="Q2255" s="9" t="s">
        <v>8329</v>
      </c>
      <c r="R2255" t="s">
        <v>8347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32" x14ac:dyDescent="0.2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8">
        <f t="shared" si="180"/>
        <v>460</v>
      </c>
      <c r="P2256">
        <f t="shared" si="181"/>
        <v>11.67</v>
      </c>
      <c r="Q2256" s="9" t="s">
        <v>8329</v>
      </c>
      <c r="R2256" t="s">
        <v>8347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32" x14ac:dyDescent="0.2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8">
        <f t="shared" si="180"/>
        <v>287</v>
      </c>
      <c r="P2257">
        <f t="shared" si="181"/>
        <v>41.78</v>
      </c>
      <c r="Q2257" s="9" t="s">
        <v>8329</v>
      </c>
      <c r="R2257" t="s">
        <v>8347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8" x14ac:dyDescent="0.2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8">
        <f t="shared" si="180"/>
        <v>223</v>
      </c>
      <c r="P2258">
        <f t="shared" si="181"/>
        <v>21.38</v>
      </c>
      <c r="Q2258" s="9" t="s">
        <v>8329</v>
      </c>
      <c r="R2258" t="s">
        <v>8347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48" x14ac:dyDescent="0.2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8">
        <f t="shared" si="180"/>
        <v>636</v>
      </c>
      <c r="P2259">
        <f t="shared" si="181"/>
        <v>94.1</v>
      </c>
      <c r="Q2259" s="9" t="s">
        <v>8329</v>
      </c>
      <c r="R2259" t="s">
        <v>8347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32" x14ac:dyDescent="0.2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8">
        <f t="shared" si="180"/>
        <v>147</v>
      </c>
      <c r="P2260">
        <f t="shared" si="181"/>
        <v>15.72</v>
      </c>
      <c r="Q2260" s="9" t="s">
        <v>8329</v>
      </c>
      <c r="R2260" t="s">
        <v>8347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48" x14ac:dyDescent="0.2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8">
        <f t="shared" si="180"/>
        <v>1867</v>
      </c>
      <c r="P2261">
        <f t="shared" si="181"/>
        <v>90.64</v>
      </c>
      <c r="Q2261" s="9" t="s">
        <v>8329</v>
      </c>
      <c r="R2261" t="s">
        <v>8347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48" x14ac:dyDescent="0.2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8">
        <f t="shared" si="180"/>
        <v>327</v>
      </c>
      <c r="P2262">
        <f t="shared" si="181"/>
        <v>97.3</v>
      </c>
      <c r="Q2262" s="9" t="s">
        <v>8329</v>
      </c>
      <c r="R2262" t="s">
        <v>8347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48" x14ac:dyDescent="0.2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8">
        <f t="shared" si="180"/>
        <v>780</v>
      </c>
      <c r="P2263">
        <f t="shared" si="181"/>
        <v>37.119999999999997</v>
      </c>
      <c r="Q2263" s="9" t="s">
        <v>8329</v>
      </c>
      <c r="R2263" t="s">
        <v>8347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32" x14ac:dyDescent="0.2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8">
        <f t="shared" si="180"/>
        <v>154</v>
      </c>
      <c r="P2264">
        <f t="shared" si="181"/>
        <v>28.1</v>
      </c>
      <c r="Q2264" s="9" t="s">
        <v>8329</v>
      </c>
      <c r="R2264" t="s">
        <v>8347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8" x14ac:dyDescent="0.2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8">
        <f t="shared" si="180"/>
        <v>116</v>
      </c>
      <c r="P2265">
        <f t="shared" si="181"/>
        <v>144.43</v>
      </c>
      <c r="Q2265" s="9" t="s">
        <v>8329</v>
      </c>
      <c r="R2265" t="s">
        <v>8347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48" x14ac:dyDescent="0.2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8">
        <f t="shared" si="180"/>
        <v>180</v>
      </c>
      <c r="P2266">
        <f t="shared" si="181"/>
        <v>24.27</v>
      </c>
      <c r="Q2266" s="9" t="s">
        <v>8329</v>
      </c>
      <c r="R2266" t="s">
        <v>8347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48" x14ac:dyDescent="0.2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8">
        <f t="shared" si="180"/>
        <v>299</v>
      </c>
      <c r="P2267">
        <f t="shared" si="181"/>
        <v>35.119999999999997</v>
      </c>
      <c r="Q2267" s="9" t="s">
        <v>8329</v>
      </c>
      <c r="R2267" t="s">
        <v>8347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8" x14ac:dyDescent="0.2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8">
        <f t="shared" si="180"/>
        <v>320</v>
      </c>
      <c r="P2268">
        <f t="shared" si="181"/>
        <v>24.76</v>
      </c>
      <c r="Q2268" s="9" t="s">
        <v>8329</v>
      </c>
      <c r="R2268" t="s">
        <v>8347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48" x14ac:dyDescent="0.2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8">
        <f t="shared" si="180"/>
        <v>381</v>
      </c>
      <c r="P2269">
        <f t="shared" si="181"/>
        <v>188.38</v>
      </c>
      <c r="Q2269" s="9" t="s">
        <v>8329</v>
      </c>
      <c r="R2269" t="s">
        <v>8347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48" x14ac:dyDescent="0.2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8">
        <f t="shared" si="180"/>
        <v>103</v>
      </c>
      <c r="P2270">
        <f t="shared" si="181"/>
        <v>148.08000000000001</v>
      </c>
      <c r="Q2270" s="9" t="s">
        <v>8329</v>
      </c>
      <c r="R2270" t="s">
        <v>8347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8" x14ac:dyDescent="0.2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8">
        <f t="shared" si="180"/>
        <v>1802</v>
      </c>
      <c r="P2271">
        <f t="shared" si="181"/>
        <v>49.93</v>
      </c>
      <c r="Q2271" s="9" t="s">
        <v>8329</v>
      </c>
      <c r="R2271" t="s">
        <v>8347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8" x14ac:dyDescent="0.2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8">
        <f t="shared" si="180"/>
        <v>720</v>
      </c>
      <c r="P2272">
        <f t="shared" si="181"/>
        <v>107.82</v>
      </c>
      <c r="Q2272" s="9" t="s">
        <v>8329</v>
      </c>
      <c r="R2272" t="s">
        <v>8347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48" x14ac:dyDescent="0.2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8">
        <f t="shared" si="180"/>
        <v>283</v>
      </c>
      <c r="P2273">
        <f t="shared" si="181"/>
        <v>42.63</v>
      </c>
      <c r="Q2273" s="9" t="s">
        <v>8329</v>
      </c>
      <c r="R2273" t="s">
        <v>8347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8" x14ac:dyDescent="0.2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8">
        <f t="shared" si="180"/>
        <v>1357</v>
      </c>
      <c r="P2274">
        <f t="shared" si="181"/>
        <v>14.37</v>
      </c>
      <c r="Q2274" s="9" t="s">
        <v>8329</v>
      </c>
      <c r="R2274" t="s">
        <v>8347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48" x14ac:dyDescent="0.2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8">
        <f t="shared" si="180"/>
        <v>220</v>
      </c>
      <c r="P2275">
        <f t="shared" si="181"/>
        <v>37.479999999999997</v>
      </c>
      <c r="Q2275" s="9" t="s">
        <v>8329</v>
      </c>
      <c r="R2275" t="s">
        <v>8347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48" x14ac:dyDescent="0.2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8">
        <f t="shared" si="180"/>
        <v>120</v>
      </c>
      <c r="P2276">
        <f t="shared" si="181"/>
        <v>30.2</v>
      </c>
      <c r="Q2276" s="9" t="s">
        <v>8329</v>
      </c>
      <c r="R2276" t="s">
        <v>8347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8" x14ac:dyDescent="0.2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8">
        <f t="shared" si="180"/>
        <v>408</v>
      </c>
      <c r="P2277">
        <f t="shared" si="181"/>
        <v>33.549999999999997</v>
      </c>
      <c r="Q2277" s="9" t="s">
        <v>8329</v>
      </c>
      <c r="R2277" t="s">
        <v>8347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48" x14ac:dyDescent="0.2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8">
        <f t="shared" si="180"/>
        <v>106</v>
      </c>
      <c r="P2278">
        <f t="shared" si="181"/>
        <v>64.75</v>
      </c>
      <c r="Q2278" s="9" t="s">
        <v>8329</v>
      </c>
      <c r="R2278" t="s">
        <v>8347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8" x14ac:dyDescent="0.2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8">
        <f t="shared" si="180"/>
        <v>141</v>
      </c>
      <c r="P2279">
        <f t="shared" si="181"/>
        <v>57.93</v>
      </c>
      <c r="Q2279" s="9" t="s">
        <v>8329</v>
      </c>
      <c r="R2279" t="s">
        <v>8347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32" x14ac:dyDescent="0.2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8">
        <f t="shared" si="180"/>
        <v>271</v>
      </c>
      <c r="P2280">
        <f t="shared" si="181"/>
        <v>53.08</v>
      </c>
      <c r="Q2280" s="9" t="s">
        <v>8329</v>
      </c>
      <c r="R2280" t="s">
        <v>8347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48" x14ac:dyDescent="0.2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8">
        <f t="shared" si="180"/>
        <v>154</v>
      </c>
      <c r="P2281">
        <f t="shared" si="181"/>
        <v>48.06</v>
      </c>
      <c r="Q2281" s="9" t="s">
        <v>8329</v>
      </c>
      <c r="R2281" t="s">
        <v>8347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48" x14ac:dyDescent="0.2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8">
        <f t="shared" si="180"/>
        <v>404</v>
      </c>
      <c r="P2282">
        <f t="shared" si="181"/>
        <v>82.4</v>
      </c>
      <c r="Q2282" s="9" t="s">
        <v>8329</v>
      </c>
      <c r="R2282" t="s">
        <v>8347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8" x14ac:dyDescent="0.2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8">
        <f t="shared" si="180"/>
        <v>185</v>
      </c>
      <c r="P2283">
        <f t="shared" si="181"/>
        <v>50.45</v>
      </c>
      <c r="Q2283" s="9" t="s">
        <v>8321</v>
      </c>
      <c r="R2283" t="s">
        <v>8322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32" x14ac:dyDescent="0.2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8">
        <f t="shared" si="180"/>
        <v>185</v>
      </c>
      <c r="P2284">
        <f t="shared" si="181"/>
        <v>115.83</v>
      </c>
      <c r="Q2284" s="9" t="s">
        <v>8321</v>
      </c>
      <c r="R2284" t="s">
        <v>8322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8" x14ac:dyDescent="0.2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8">
        <f t="shared" si="180"/>
        <v>101</v>
      </c>
      <c r="P2285">
        <f t="shared" si="181"/>
        <v>63.03</v>
      </c>
      <c r="Q2285" s="9" t="s">
        <v>8321</v>
      </c>
      <c r="R2285" t="s">
        <v>8322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32" x14ac:dyDescent="0.2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8">
        <f t="shared" si="180"/>
        <v>106</v>
      </c>
      <c r="P2286">
        <f t="shared" si="181"/>
        <v>108.02</v>
      </c>
      <c r="Q2286" s="9" t="s">
        <v>8321</v>
      </c>
      <c r="R2286" t="s">
        <v>8322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8" x14ac:dyDescent="0.2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8">
        <f t="shared" si="180"/>
        <v>121</v>
      </c>
      <c r="P2287">
        <f t="shared" si="181"/>
        <v>46.09</v>
      </c>
      <c r="Q2287" s="9" t="s">
        <v>8321</v>
      </c>
      <c r="R2287" t="s">
        <v>8322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8" x14ac:dyDescent="0.2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8">
        <f t="shared" si="180"/>
        <v>100</v>
      </c>
      <c r="P2288">
        <f t="shared" si="181"/>
        <v>107.21</v>
      </c>
      <c r="Q2288" s="9" t="s">
        <v>8321</v>
      </c>
      <c r="R2288" t="s">
        <v>8322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8" x14ac:dyDescent="0.2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8">
        <f t="shared" si="180"/>
        <v>120</v>
      </c>
      <c r="P2289">
        <f t="shared" si="181"/>
        <v>50.93</v>
      </c>
      <c r="Q2289" s="9" t="s">
        <v>8321</v>
      </c>
      <c r="R2289" t="s">
        <v>8322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8" x14ac:dyDescent="0.2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8">
        <f t="shared" si="180"/>
        <v>100</v>
      </c>
      <c r="P2290">
        <f t="shared" si="181"/>
        <v>40.04</v>
      </c>
      <c r="Q2290" s="9" t="s">
        <v>8321</v>
      </c>
      <c r="R2290" t="s">
        <v>8322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8" x14ac:dyDescent="0.2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8">
        <f t="shared" si="180"/>
        <v>107</v>
      </c>
      <c r="P2291">
        <f t="shared" si="181"/>
        <v>64.44</v>
      </c>
      <c r="Q2291" s="9" t="s">
        <v>8321</v>
      </c>
      <c r="R2291" t="s">
        <v>8322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8" x14ac:dyDescent="0.2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8">
        <f t="shared" si="180"/>
        <v>104</v>
      </c>
      <c r="P2292">
        <f t="shared" si="181"/>
        <v>53.83</v>
      </c>
      <c r="Q2292" s="9" t="s">
        <v>8321</v>
      </c>
      <c r="R2292" t="s">
        <v>8322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8" x14ac:dyDescent="0.2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8">
        <f t="shared" si="180"/>
        <v>173</v>
      </c>
      <c r="P2293">
        <f t="shared" si="181"/>
        <v>100.47</v>
      </c>
      <c r="Q2293" s="9" t="s">
        <v>8321</v>
      </c>
      <c r="R2293" t="s">
        <v>8322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8" x14ac:dyDescent="0.2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8">
        <f t="shared" si="180"/>
        <v>107</v>
      </c>
      <c r="P2294">
        <f t="shared" si="181"/>
        <v>46.63</v>
      </c>
      <c r="Q2294" s="9" t="s">
        <v>8321</v>
      </c>
      <c r="R2294" t="s">
        <v>8322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32" x14ac:dyDescent="0.2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8">
        <f t="shared" si="180"/>
        <v>108</v>
      </c>
      <c r="P2295">
        <f t="shared" si="181"/>
        <v>34.07</v>
      </c>
      <c r="Q2295" s="9" t="s">
        <v>8321</v>
      </c>
      <c r="R2295" t="s">
        <v>8322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48" x14ac:dyDescent="0.2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8">
        <f t="shared" si="180"/>
        <v>146</v>
      </c>
      <c r="P2296">
        <f t="shared" si="181"/>
        <v>65.209999999999994</v>
      </c>
      <c r="Q2296" s="9" t="s">
        <v>8321</v>
      </c>
      <c r="R2296" t="s">
        <v>8322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48" x14ac:dyDescent="0.2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8">
        <f t="shared" si="180"/>
        <v>125</v>
      </c>
      <c r="P2297">
        <f t="shared" si="181"/>
        <v>44.21</v>
      </c>
      <c r="Q2297" s="9" t="s">
        <v>8321</v>
      </c>
      <c r="R2297" t="s">
        <v>8322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8" x14ac:dyDescent="0.2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8">
        <f t="shared" si="180"/>
        <v>149</v>
      </c>
      <c r="P2298">
        <f t="shared" si="181"/>
        <v>71.97</v>
      </c>
      <c r="Q2298" s="9" t="s">
        <v>8321</v>
      </c>
      <c r="R2298" t="s">
        <v>8322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32" x14ac:dyDescent="0.2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8">
        <f t="shared" si="180"/>
        <v>101</v>
      </c>
      <c r="P2299">
        <f t="shared" si="181"/>
        <v>52.95</v>
      </c>
      <c r="Q2299" s="9" t="s">
        <v>8321</v>
      </c>
      <c r="R2299" t="s">
        <v>8322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8" x14ac:dyDescent="0.2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8">
        <f t="shared" si="180"/>
        <v>105</v>
      </c>
      <c r="P2300">
        <f t="shared" si="181"/>
        <v>109.45</v>
      </c>
      <c r="Q2300" s="9" t="s">
        <v>8321</v>
      </c>
      <c r="R2300" t="s">
        <v>8322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8" x14ac:dyDescent="0.2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8">
        <f t="shared" si="180"/>
        <v>350</v>
      </c>
      <c r="P2301">
        <f t="shared" si="181"/>
        <v>75.040000000000006</v>
      </c>
      <c r="Q2301" s="9" t="s">
        <v>8321</v>
      </c>
      <c r="R2301" t="s">
        <v>8322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8" x14ac:dyDescent="0.2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8">
        <f t="shared" si="180"/>
        <v>101</v>
      </c>
      <c r="P2302">
        <f t="shared" si="181"/>
        <v>115.71</v>
      </c>
      <c r="Q2302" s="9" t="s">
        <v>8321</v>
      </c>
      <c r="R2302" t="s">
        <v>8322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2" x14ac:dyDescent="0.2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8">
        <f t="shared" si="180"/>
        <v>134</v>
      </c>
      <c r="P2303">
        <f t="shared" si="181"/>
        <v>31.66</v>
      </c>
      <c r="Q2303" s="9" t="s">
        <v>8321</v>
      </c>
      <c r="R2303" t="s">
        <v>8325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8" x14ac:dyDescent="0.2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8">
        <f t="shared" si="180"/>
        <v>171</v>
      </c>
      <c r="P2304">
        <f t="shared" si="181"/>
        <v>46.18</v>
      </c>
      <c r="Q2304" s="9" t="s">
        <v>8321</v>
      </c>
      <c r="R2304" t="s">
        <v>8325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48" x14ac:dyDescent="0.2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8">
        <f t="shared" si="180"/>
        <v>109</v>
      </c>
      <c r="P2305">
        <f t="shared" si="181"/>
        <v>68.48</v>
      </c>
      <c r="Q2305" s="9" t="s">
        <v>8321</v>
      </c>
      <c r="R2305" t="s">
        <v>8325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8" x14ac:dyDescent="0.2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8">
        <f t="shared" si="180"/>
        <v>101</v>
      </c>
      <c r="P2306">
        <f t="shared" si="181"/>
        <v>53.47</v>
      </c>
      <c r="Q2306" s="9" t="s">
        <v>8321</v>
      </c>
      <c r="R2306" t="s">
        <v>8325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8" x14ac:dyDescent="0.2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8">
        <f t="shared" si="180"/>
        <v>101</v>
      </c>
      <c r="P2307">
        <f t="shared" si="181"/>
        <v>109.11</v>
      </c>
      <c r="Q2307" s="9" t="s">
        <v>8321</v>
      </c>
      <c r="R2307" t="s">
        <v>8325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8">
        <f t="shared" si="180"/>
        <v>107</v>
      </c>
      <c r="P2308">
        <f t="shared" si="181"/>
        <v>51.19</v>
      </c>
      <c r="Q2308" s="9" t="s">
        <v>8321</v>
      </c>
      <c r="R2308" t="s">
        <v>8325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8">
        <f t="shared" si="180"/>
        <v>107</v>
      </c>
      <c r="P2309">
        <f t="shared" si="181"/>
        <v>27.94</v>
      </c>
      <c r="Q2309" s="9" t="s">
        <v>8321</v>
      </c>
      <c r="R2309" t="s">
        <v>8325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8">
        <f t="shared" si="180"/>
        <v>101</v>
      </c>
      <c r="P2310">
        <f t="shared" si="181"/>
        <v>82.5</v>
      </c>
      <c r="Q2310" s="9" t="s">
        <v>8321</v>
      </c>
      <c r="R2310" t="s">
        <v>8325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8">
        <f t="shared" si="180"/>
        <v>107</v>
      </c>
      <c r="P2311">
        <f t="shared" si="181"/>
        <v>59.82</v>
      </c>
      <c r="Q2311" s="9" t="s">
        <v>8321</v>
      </c>
      <c r="R2311" t="s">
        <v>8325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8">
        <f t="shared" si="180"/>
        <v>429</v>
      </c>
      <c r="P2312">
        <f t="shared" si="181"/>
        <v>64.819999999999993</v>
      </c>
      <c r="Q2312" s="9" t="s">
        <v>8321</v>
      </c>
      <c r="R2312" t="s">
        <v>8325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8">
        <f t="shared" si="180"/>
        <v>104</v>
      </c>
      <c r="P2313">
        <f t="shared" si="181"/>
        <v>90.1</v>
      </c>
      <c r="Q2313" s="9" t="s">
        <v>8321</v>
      </c>
      <c r="R2313" t="s">
        <v>8325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8">
        <f t="shared" ref="O2314:O2377" si="185">ROUND(E2314/D2314*100,0)</f>
        <v>108</v>
      </c>
      <c r="P2314">
        <f t="shared" ref="P2314:P2377" si="186">IFERROR(ROUND(E2314/L2314,2),0)</f>
        <v>40.96</v>
      </c>
      <c r="Q2314" s="9" t="s">
        <v>8321</v>
      </c>
      <c r="R2314" t="s">
        <v>8325</v>
      </c>
      <c r="S2314" s="15">
        <f t="shared" ref="S2314:S2377" si="187">(((J2314/60)/60/24)+DATE(1970,1,1))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x14ac:dyDescent="0.2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8">
        <f t="shared" si="185"/>
        <v>176</v>
      </c>
      <c r="P2315">
        <f t="shared" si="186"/>
        <v>56</v>
      </c>
      <c r="Q2315" s="9" t="s">
        <v>8321</v>
      </c>
      <c r="R2315" t="s">
        <v>8325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48" x14ac:dyDescent="0.2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8">
        <f t="shared" si="185"/>
        <v>157</v>
      </c>
      <c r="P2316">
        <f t="shared" si="186"/>
        <v>37.67</v>
      </c>
      <c r="Q2316" s="9" t="s">
        <v>8321</v>
      </c>
      <c r="R2316" t="s">
        <v>8325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32" x14ac:dyDescent="0.2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8">
        <f t="shared" si="185"/>
        <v>103</v>
      </c>
      <c r="P2317">
        <f t="shared" si="186"/>
        <v>40.08</v>
      </c>
      <c r="Q2317" s="9" t="s">
        <v>8321</v>
      </c>
      <c r="R2317" t="s">
        <v>8325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48" x14ac:dyDescent="0.2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8">
        <f t="shared" si="185"/>
        <v>104</v>
      </c>
      <c r="P2318">
        <f t="shared" si="186"/>
        <v>78.03</v>
      </c>
      <c r="Q2318" s="9" t="s">
        <v>8321</v>
      </c>
      <c r="R2318" t="s">
        <v>8325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8" x14ac:dyDescent="0.2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8">
        <f t="shared" si="185"/>
        <v>104</v>
      </c>
      <c r="P2319">
        <f t="shared" si="186"/>
        <v>18.91</v>
      </c>
      <c r="Q2319" s="9" t="s">
        <v>8321</v>
      </c>
      <c r="R2319" t="s">
        <v>8325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64" x14ac:dyDescent="0.2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8">
        <f t="shared" si="185"/>
        <v>121</v>
      </c>
      <c r="P2320">
        <f t="shared" si="186"/>
        <v>37.130000000000003</v>
      </c>
      <c r="Q2320" s="9" t="s">
        <v>8321</v>
      </c>
      <c r="R2320" t="s">
        <v>8325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8" x14ac:dyDescent="0.2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8">
        <f t="shared" si="185"/>
        <v>108</v>
      </c>
      <c r="P2321">
        <f t="shared" si="186"/>
        <v>41.96</v>
      </c>
      <c r="Q2321" s="9" t="s">
        <v>8321</v>
      </c>
      <c r="R2321" t="s">
        <v>8325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48" x14ac:dyDescent="0.2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8">
        <f t="shared" si="185"/>
        <v>109</v>
      </c>
      <c r="P2322">
        <f t="shared" si="186"/>
        <v>61.04</v>
      </c>
      <c r="Q2322" s="9" t="s">
        <v>8321</v>
      </c>
      <c r="R2322" t="s">
        <v>8325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8" x14ac:dyDescent="0.2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8">
        <f t="shared" si="185"/>
        <v>39</v>
      </c>
      <c r="P2323">
        <f t="shared" si="186"/>
        <v>64.53</v>
      </c>
      <c r="Q2323" s="9" t="s">
        <v>8332</v>
      </c>
      <c r="R2323" t="s">
        <v>8348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8" x14ac:dyDescent="0.2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8">
        <f t="shared" si="185"/>
        <v>3</v>
      </c>
      <c r="P2324">
        <f t="shared" si="186"/>
        <v>21.25</v>
      </c>
      <c r="Q2324" s="9" t="s">
        <v>8332</v>
      </c>
      <c r="R2324" t="s">
        <v>8348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8" x14ac:dyDescent="0.2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8">
        <f t="shared" si="185"/>
        <v>48</v>
      </c>
      <c r="P2325">
        <f t="shared" si="186"/>
        <v>30</v>
      </c>
      <c r="Q2325" s="9" t="s">
        <v>8332</v>
      </c>
      <c r="R2325" t="s">
        <v>8348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32" x14ac:dyDescent="0.2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8">
        <f t="shared" si="185"/>
        <v>21</v>
      </c>
      <c r="P2326">
        <f t="shared" si="186"/>
        <v>25.49</v>
      </c>
      <c r="Q2326" s="9" t="s">
        <v>8332</v>
      </c>
      <c r="R2326" t="s">
        <v>8348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48" x14ac:dyDescent="0.2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8">
        <f t="shared" si="185"/>
        <v>8</v>
      </c>
      <c r="P2327">
        <f t="shared" si="186"/>
        <v>11.43</v>
      </c>
      <c r="Q2327" s="9" t="s">
        <v>8332</v>
      </c>
      <c r="R2327" t="s">
        <v>8348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48" x14ac:dyDescent="0.2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8">
        <f t="shared" si="185"/>
        <v>1</v>
      </c>
      <c r="P2328">
        <f t="shared" si="186"/>
        <v>108</v>
      </c>
      <c r="Q2328" s="9" t="s">
        <v>8332</v>
      </c>
      <c r="R2328" t="s">
        <v>8348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32" x14ac:dyDescent="0.2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8">
        <f t="shared" si="185"/>
        <v>526</v>
      </c>
      <c r="P2329">
        <f t="shared" si="186"/>
        <v>54.88</v>
      </c>
      <c r="Q2329" s="9" t="s">
        <v>8332</v>
      </c>
      <c r="R2329" t="s">
        <v>8348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64" x14ac:dyDescent="0.2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8">
        <f t="shared" si="185"/>
        <v>254</v>
      </c>
      <c r="P2330">
        <f t="shared" si="186"/>
        <v>47.38</v>
      </c>
      <c r="Q2330" s="9" t="s">
        <v>8332</v>
      </c>
      <c r="R2330" t="s">
        <v>8348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8" x14ac:dyDescent="0.2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8">
        <f t="shared" si="185"/>
        <v>106</v>
      </c>
      <c r="P2331">
        <f t="shared" si="186"/>
        <v>211.84</v>
      </c>
      <c r="Q2331" s="9" t="s">
        <v>8332</v>
      </c>
      <c r="R2331" t="s">
        <v>8348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48" x14ac:dyDescent="0.2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8">
        <f t="shared" si="185"/>
        <v>102</v>
      </c>
      <c r="P2332">
        <f t="shared" si="186"/>
        <v>219.93</v>
      </c>
      <c r="Q2332" s="9" t="s">
        <v>8332</v>
      </c>
      <c r="R2332" t="s">
        <v>8348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8" x14ac:dyDescent="0.2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8">
        <f t="shared" si="185"/>
        <v>144</v>
      </c>
      <c r="P2333">
        <f t="shared" si="186"/>
        <v>40.799999999999997</v>
      </c>
      <c r="Q2333" s="9" t="s">
        <v>8332</v>
      </c>
      <c r="R2333" t="s">
        <v>8348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48" x14ac:dyDescent="0.2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8">
        <f t="shared" si="185"/>
        <v>106</v>
      </c>
      <c r="P2334">
        <f t="shared" si="186"/>
        <v>75.5</v>
      </c>
      <c r="Q2334" s="9" t="s">
        <v>8332</v>
      </c>
      <c r="R2334" t="s">
        <v>8348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48" x14ac:dyDescent="0.2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8">
        <f t="shared" si="185"/>
        <v>212</v>
      </c>
      <c r="P2335">
        <f t="shared" si="186"/>
        <v>13.54</v>
      </c>
      <c r="Q2335" s="9" t="s">
        <v>8332</v>
      </c>
      <c r="R2335" t="s">
        <v>8348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8" x14ac:dyDescent="0.2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8">
        <f t="shared" si="185"/>
        <v>102</v>
      </c>
      <c r="P2336">
        <f t="shared" si="186"/>
        <v>60.87</v>
      </c>
      <c r="Q2336" s="9" t="s">
        <v>8332</v>
      </c>
      <c r="R2336" t="s">
        <v>8348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48" x14ac:dyDescent="0.2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8">
        <f t="shared" si="185"/>
        <v>102</v>
      </c>
      <c r="P2337">
        <f t="shared" si="186"/>
        <v>115.69</v>
      </c>
      <c r="Q2337" s="9" t="s">
        <v>8332</v>
      </c>
      <c r="R2337" t="s">
        <v>8348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8" x14ac:dyDescent="0.2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8">
        <f t="shared" si="185"/>
        <v>521</v>
      </c>
      <c r="P2338">
        <f t="shared" si="186"/>
        <v>48.1</v>
      </c>
      <c r="Q2338" s="9" t="s">
        <v>8332</v>
      </c>
      <c r="R2338" t="s">
        <v>8348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32" x14ac:dyDescent="0.2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8">
        <f t="shared" si="185"/>
        <v>111</v>
      </c>
      <c r="P2339">
        <f t="shared" si="186"/>
        <v>74.180000000000007</v>
      </c>
      <c r="Q2339" s="9" t="s">
        <v>8332</v>
      </c>
      <c r="R2339" t="s">
        <v>8348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8" x14ac:dyDescent="0.2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8">
        <f t="shared" si="185"/>
        <v>101</v>
      </c>
      <c r="P2340">
        <f t="shared" si="186"/>
        <v>123.35</v>
      </c>
      <c r="Q2340" s="9" t="s">
        <v>8332</v>
      </c>
      <c r="R2340" t="s">
        <v>8348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8" x14ac:dyDescent="0.2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8">
        <f t="shared" si="185"/>
        <v>294</v>
      </c>
      <c r="P2341">
        <f t="shared" si="186"/>
        <v>66.62</v>
      </c>
      <c r="Q2341" s="9" t="s">
        <v>8332</v>
      </c>
      <c r="R2341" t="s">
        <v>8348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8" x14ac:dyDescent="0.2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8">
        <f t="shared" si="185"/>
        <v>106</v>
      </c>
      <c r="P2342">
        <f t="shared" si="186"/>
        <v>104.99</v>
      </c>
      <c r="Q2342" s="9" t="s">
        <v>8332</v>
      </c>
      <c r="R2342" t="s">
        <v>8348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8" x14ac:dyDescent="0.2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8">
        <f t="shared" si="185"/>
        <v>0</v>
      </c>
      <c r="P2343">
        <f t="shared" si="186"/>
        <v>0</v>
      </c>
      <c r="Q2343" s="9" t="s">
        <v>8315</v>
      </c>
      <c r="R2343" t="s">
        <v>8316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8" x14ac:dyDescent="0.2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8">
        <f t="shared" si="185"/>
        <v>0</v>
      </c>
      <c r="P2344">
        <f t="shared" si="186"/>
        <v>0</v>
      </c>
      <c r="Q2344" s="9" t="s">
        <v>8315</v>
      </c>
      <c r="R2344" t="s">
        <v>8316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48" x14ac:dyDescent="0.2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8">
        <f t="shared" si="185"/>
        <v>3</v>
      </c>
      <c r="P2345">
        <f t="shared" si="186"/>
        <v>300</v>
      </c>
      <c r="Q2345" s="9" t="s">
        <v>8315</v>
      </c>
      <c r="R2345" t="s">
        <v>8316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48" x14ac:dyDescent="0.2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8">
        <f t="shared" si="185"/>
        <v>0</v>
      </c>
      <c r="P2346">
        <f t="shared" si="186"/>
        <v>1</v>
      </c>
      <c r="Q2346" s="9" t="s">
        <v>8315</v>
      </c>
      <c r="R2346" t="s">
        <v>8316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8" x14ac:dyDescent="0.2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8">
        <f t="shared" si="185"/>
        <v>0</v>
      </c>
      <c r="P2347">
        <f t="shared" si="186"/>
        <v>0</v>
      </c>
      <c r="Q2347" s="9" t="s">
        <v>8315</v>
      </c>
      <c r="R2347" t="s">
        <v>8316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8" x14ac:dyDescent="0.2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8">
        <f t="shared" si="185"/>
        <v>0</v>
      </c>
      <c r="P2348">
        <f t="shared" si="186"/>
        <v>13</v>
      </c>
      <c r="Q2348" s="9" t="s">
        <v>8315</v>
      </c>
      <c r="R2348" t="s">
        <v>8316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8" x14ac:dyDescent="0.2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8">
        <f t="shared" si="185"/>
        <v>2</v>
      </c>
      <c r="P2349">
        <f t="shared" si="186"/>
        <v>15</v>
      </c>
      <c r="Q2349" s="9" t="s">
        <v>8315</v>
      </c>
      <c r="R2349" t="s">
        <v>8316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8" x14ac:dyDescent="0.2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8">
        <f t="shared" si="185"/>
        <v>0</v>
      </c>
      <c r="P2350">
        <f t="shared" si="186"/>
        <v>54</v>
      </c>
      <c r="Q2350" s="9" t="s">
        <v>8315</v>
      </c>
      <c r="R2350" t="s">
        <v>8316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8" x14ac:dyDescent="0.2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8">
        <f t="shared" si="185"/>
        <v>0</v>
      </c>
      <c r="P2351">
        <f t="shared" si="186"/>
        <v>0</v>
      </c>
      <c r="Q2351" s="9" t="s">
        <v>8315</v>
      </c>
      <c r="R2351" t="s">
        <v>8316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32" x14ac:dyDescent="0.2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8">
        <f t="shared" si="185"/>
        <v>0</v>
      </c>
      <c r="P2352">
        <f t="shared" si="186"/>
        <v>0</v>
      </c>
      <c r="Q2352" s="9" t="s">
        <v>8315</v>
      </c>
      <c r="R2352" t="s">
        <v>8316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32" x14ac:dyDescent="0.2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8">
        <f t="shared" si="185"/>
        <v>1</v>
      </c>
      <c r="P2353">
        <f t="shared" si="186"/>
        <v>15.43</v>
      </c>
      <c r="Q2353" s="9" t="s">
        <v>8315</v>
      </c>
      <c r="R2353" t="s">
        <v>8316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8" x14ac:dyDescent="0.2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8">
        <f t="shared" si="185"/>
        <v>0</v>
      </c>
      <c r="P2354">
        <f t="shared" si="186"/>
        <v>0</v>
      </c>
      <c r="Q2354" s="9" t="s">
        <v>8315</v>
      </c>
      <c r="R2354" t="s">
        <v>8316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8" x14ac:dyDescent="0.2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8">
        <f t="shared" si="185"/>
        <v>0</v>
      </c>
      <c r="P2355">
        <f t="shared" si="186"/>
        <v>0</v>
      </c>
      <c r="Q2355" s="9" t="s">
        <v>8315</v>
      </c>
      <c r="R2355" t="s">
        <v>8316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8" x14ac:dyDescent="0.2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8">
        <f t="shared" si="185"/>
        <v>0</v>
      </c>
      <c r="P2356">
        <f t="shared" si="186"/>
        <v>25</v>
      </c>
      <c r="Q2356" s="9" t="s">
        <v>8315</v>
      </c>
      <c r="R2356" t="s">
        <v>8316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8" x14ac:dyDescent="0.2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8">
        <f t="shared" si="185"/>
        <v>1</v>
      </c>
      <c r="P2357">
        <f t="shared" si="186"/>
        <v>27.5</v>
      </c>
      <c r="Q2357" s="9" t="s">
        <v>8315</v>
      </c>
      <c r="R2357" t="s">
        <v>8316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32" x14ac:dyDescent="0.2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8">
        <f t="shared" si="185"/>
        <v>0</v>
      </c>
      <c r="P2358">
        <f t="shared" si="186"/>
        <v>0</v>
      </c>
      <c r="Q2358" s="9" t="s">
        <v>8315</v>
      </c>
      <c r="R2358" t="s">
        <v>8316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32" x14ac:dyDescent="0.2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8">
        <f t="shared" si="185"/>
        <v>0</v>
      </c>
      <c r="P2359">
        <f t="shared" si="186"/>
        <v>0</v>
      </c>
      <c r="Q2359" s="9" t="s">
        <v>8315</v>
      </c>
      <c r="R2359" t="s">
        <v>8316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8" x14ac:dyDescent="0.2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8">
        <f t="shared" si="185"/>
        <v>0</v>
      </c>
      <c r="P2360">
        <f t="shared" si="186"/>
        <v>0</v>
      </c>
      <c r="Q2360" s="9" t="s">
        <v>8315</v>
      </c>
      <c r="R2360" t="s">
        <v>8316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8" x14ac:dyDescent="0.2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8">
        <f t="shared" si="185"/>
        <v>15</v>
      </c>
      <c r="P2361">
        <f t="shared" si="186"/>
        <v>367</v>
      </c>
      <c r="Q2361" s="9" t="s">
        <v>8315</v>
      </c>
      <c r="R2361" t="s">
        <v>8316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8" x14ac:dyDescent="0.2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8">
        <f t="shared" si="185"/>
        <v>0</v>
      </c>
      <c r="P2362">
        <f t="shared" si="186"/>
        <v>2</v>
      </c>
      <c r="Q2362" s="9" t="s">
        <v>8315</v>
      </c>
      <c r="R2362" t="s">
        <v>8316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48" x14ac:dyDescent="0.2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8">
        <f t="shared" si="185"/>
        <v>0</v>
      </c>
      <c r="P2363">
        <f t="shared" si="186"/>
        <v>0</v>
      </c>
      <c r="Q2363" s="9" t="s">
        <v>8315</v>
      </c>
      <c r="R2363" t="s">
        <v>8316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32" x14ac:dyDescent="0.2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8">
        <f t="shared" si="185"/>
        <v>29</v>
      </c>
      <c r="P2364">
        <f t="shared" si="186"/>
        <v>60</v>
      </c>
      <c r="Q2364" s="9" t="s">
        <v>8315</v>
      </c>
      <c r="R2364" t="s">
        <v>8316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8" x14ac:dyDescent="0.2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8">
        <f t="shared" si="185"/>
        <v>0</v>
      </c>
      <c r="P2365">
        <f t="shared" si="186"/>
        <v>0</v>
      </c>
      <c r="Q2365" s="9" t="s">
        <v>8315</v>
      </c>
      <c r="R2365" t="s">
        <v>8316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32" x14ac:dyDescent="0.2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8">
        <f t="shared" si="185"/>
        <v>0</v>
      </c>
      <c r="P2366">
        <f t="shared" si="186"/>
        <v>0</v>
      </c>
      <c r="Q2366" s="9" t="s">
        <v>8315</v>
      </c>
      <c r="R2366" t="s">
        <v>8316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8" x14ac:dyDescent="0.2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8">
        <f t="shared" si="185"/>
        <v>0</v>
      </c>
      <c r="P2367">
        <f t="shared" si="186"/>
        <v>0</v>
      </c>
      <c r="Q2367" s="9" t="s">
        <v>8315</v>
      </c>
      <c r="R2367" t="s">
        <v>8316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8" x14ac:dyDescent="0.2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8">
        <f t="shared" si="185"/>
        <v>11</v>
      </c>
      <c r="P2368">
        <f t="shared" si="186"/>
        <v>97.41</v>
      </c>
      <c r="Q2368" s="9" t="s">
        <v>8315</v>
      </c>
      <c r="R2368" t="s">
        <v>8316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8" x14ac:dyDescent="0.2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8">
        <f t="shared" si="185"/>
        <v>1</v>
      </c>
      <c r="P2369">
        <f t="shared" si="186"/>
        <v>47.86</v>
      </c>
      <c r="Q2369" s="9" t="s">
        <v>8315</v>
      </c>
      <c r="R2369" t="s">
        <v>8316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8" x14ac:dyDescent="0.2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8">
        <f t="shared" si="185"/>
        <v>0</v>
      </c>
      <c r="P2370">
        <f t="shared" si="186"/>
        <v>50</v>
      </c>
      <c r="Q2370" s="9" t="s">
        <v>8315</v>
      </c>
      <c r="R2370" t="s">
        <v>8316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8" x14ac:dyDescent="0.2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8">
        <f t="shared" si="185"/>
        <v>0</v>
      </c>
      <c r="P2371">
        <f t="shared" si="186"/>
        <v>0</v>
      </c>
      <c r="Q2371" s="9" t="s">
        <v>8315</v>
      </c>
      <c r="R2371" t="s">
        <v>8316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8">
        <f t="shared" si="185"/>
        <v>0</v>
      </c>
      <c r="P2372">
        <f t="shared" si="186"/>
        <v>20.5</v>
      </c>
      <c r="Q2372" s="9" t="s">
        <v>8315</v>
      </c>
      <c r="R2372" t="s">
        <v>8316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8">
        <f t="shared" si="185"/>
        <v>0</v>
      </c>
      <c r="P2373">
        <f t="shared" si="186"/>
        <v>0</v>
      </c>
      <c r="Q2373" s="9" t="s">
        <v>8315</v>
      </c>
      <c r="R2373" t="s">
        <v>8316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8">
        <f t="shared" si="185"/>
        <v>3</v>
      </c>
      <c r="P2374">
        <f t="shared" si="186"/>
        <v>30</v>
      </c>
      <c r="Q2374" s="9" t="s">
        <v>8315</v>
      </c>
      <c r="R2374" t="s">
        <v>8316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8">
        <f t="shared" si="185"/>
        <v>0</v>
      </c>
      <c r="P2375">
        <f t="shared" si="186"/>
        <v>50</v>
      </c>
      <c r="Q2375" s="9" t="s">
        <v>8315</v>
      </c>
      <c r="R2375" t="s">
        <v>8316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8">
        <f t="shared" si="185"/>
        <v>0</v>
      </c>
      <c r="P2376">
        <f t="shared" si="186"/>
        <v>10</v>
      </c>
      <c r="Q2376" s="9" t="s">
        <v>8315</v>
      </c>
      <c r="R2376" t="s">
        <v>8316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8">
        <f t="shared" si="185"/>
        <v>0</v>
      </c>
      <c r="P2377">
        <f t="shared" si="186"/>
        <v>0</v>
      </c>
      <c r="Q2377" s="9" t="s">
        <v>8315</v>
      </c>
      <c r="R2377" t="s">
        <v>8316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8">
        <f t="shared" ref="O2378:O2441" si="190">ROUND(E2378/D2378*100,0)</f>
        <v>11</v>
      </c>
      <c r="P2378">
        <f t="shared" ref="P2378:P2441" si="191">IFERROR(ROUND(E2378/L2378,2),0)</f>
        <v>81.58</v>
      </c>
      <c r="Q2378" s="9" t="s">
        <v>8315</v>
      </c>
      <c r="R2378" t="s">
        <v>8316</v>
      </c>
      <c r="S2378" s="15">
        <f t="shared" ref="S2378:S2441" si="192">(((J2378/60)/60/24)+DATE(1970,1,1))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x14ac:dyDescent="0.2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8">
        <f t="shared" si="190"/>
        <v>0</v>
      </c>
      <c r="P2379">
        <f t="shared" si="191"/>
        <v>0</v>
      </c>
      <c r="Q2379" s="9" t="s">
        <v>8315</v>
      </c>
      <c r="R2379" t="s">
        <v>8316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32" x14ac:dyDescent="0.2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8">
        <f t="shared" si="190"/>
        <v>0</v>
      </c>
      <c r="P2380">
        <f t="shared" si="191"/>
        <v>0</v>
      </c>
      <c r="Q2380" s="9" t="s">
        <v>8315</v>
      </c>
      <c r="R2380" t="s">
        <v>8316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32" x14ac:dyDescent="0.2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8">
        <f t="shared" si="190"/>
        <v>0</v>
      </c>
      <c r="P2381">
        <f t="shared" si="191"/>
        <v>0</v>
      </c>
      <c r="Q2381" s="9" t="s">
        <v>8315</v>
      </c>
      <c r="R2381" t="s">
        <v>8316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8" x14ac:dyDescent="0.2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8">
        <f t="shared" si="190"/>
        <v>0</v>
      </c>
      <c r="P2382">
        <f t="shared" si="191"/>
        <v>18.329999999999998</v>
      </c>
      <c r="Q2382" s="9" t="s">
        <v>8315</v>
      </c>
      <c r="R2382" t="s">
        <v>8316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8" x14ac:dyDescent="0.2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8">
        <f t="shared" si="190"/>
        <v>2</v>
      </c>
      <c r="P2383">
        <f t="shared" si="191"/>
        <v>224.43</v>
      </c>
      <c r="Q2383" s="9" t="s">
        <v>8315</v>
      </c>
      <c r="R2383" t="s">
        <v>8316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64" x14ac:dyDescent="0.2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8">
        <f t="shared" si="190"/>
        <v>3</v>
      </c>
      <c r="P2384">
        <f t="shared" si="191"/>
        <v>37.5</v>
      </c>
      <c r="Q2384" s="9" t="s">
        <v>8315</v>
      </c>
      <c r="R2384" t="s">
        <v>8316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48" x14ac:dyDescent="0.2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8">
        <f t="shared" si="190"/>
        <v>4</v>
      </c>
      <c r="P2385">
        <f t="shared" si="191"/>
        <v>145</v>
      </c>
      <c r="Q2385" s="9" t="s">
        <v>8315</v>
      </c>
      <c r="R2385" t="s">
        <v>8316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48" x14ac:dyDescent="0.2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8">
        <f t="shared" si="190"/>
        <v>1</v>
      </c>
      <c r="P2386">
        <f t="shared" si="191"/>
        <v>1</v>
      </c>
      <c r="Q2386" s="9" t="s">
        <v>8315</v>
      </c>
      <c r="R2386" t="s">
        <v>8316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48" x14ac:dyDescent="0.2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8">
        <f t="shared" si="190"/>
        <v>1</v>
      </c>
      <c r="P2387">
        <f t="shared" si="191"/>
        <v>112.57</v>
      </c>
      <c r="Q2387" s="9" t="s">
        <v>8315</v>
      </c>
      <c r="R2387" t="s">
        <v>8316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8" x14ac:dyDescent="0.2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8">
        <f t="shared" si="190"/>
        <v>0</v>
      </c>
      <c r="P2388">
        <f t="shared" si="191"/>
        <v>0</v>
      </c>
      <c r="Q2388" s="9" t="s">
        <v>8315</v>
      </c>
      <c r="R2388" t="s">
        <v>8316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48" x14ac:dyDescent="0.2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8">
        <f t="shared" si="190"/>
        <v>1</v>
      </c>
      <c r="P2389">
        <f t="shared" si="191"/>
        <v>342</v>
      </c>
      <c r="Q2389" s="9" t="s">
        <v>8315</v>
      </c>
      <c r="R2389" t="s">
        <v>8316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48" x14ac:dyDescent="0.2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8">
        <f t="shared" si="190"/>
        <v>1</v>
      </c>
      <c r="P2390">
        <f t="shared" si="191"/>
        <v>57.88</v>
      </c>
      <c r="Q2390" s="9" t="s">
        <v>8315</v>
      </c>
      <c r="R2390" t="s">
        <v>8316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48" x14ac:dyDescent="0.2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8">
        <f t="shared" si="190"/>
        <v>0</v>
      </c>
      <c r="P2391">
        <f t="shared" si="191"/>
        <v>30</v>
      </c>
      <c r="Q2391" s="9" t="s">
        <v>8315</v>
      </c>
      <c r="R2391" t="s">
        <v>8316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48" x14ac:dyDescent="0.2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8">
        <f t="shared" si="190"/>
        <v>0</v>
      </c>
      <c r="P2392">
        <f t="shared" si="191"/>
        <v>0</v>
      </c>
      <c r="Q2392" s="9" t="s">
        <v>8315</v>
      </c>
      <c r="R2392" t="s">
        <v>8316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32" x14ac:dyDescent="0.2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8">
        <f t="shared" si="190"/>
        <v>0</v>
      </c>
      <c r="P2393">
        <f t="shared" si="191"/>
        <v>25</v>
      </c>
      <c r="Q2393" s="9" t="s">
        <v>8315</v>
      </c>
      <c r="R2393" t="s">
        <v>8316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48" x14ac:dyDescent="0.2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8">
        <f t="shared" si="190"/>
        <v>0</v>
      </c>
      <c r="P2394">
        <f t="shared" si="191"/>
        <v>0</v>
      </c>
      <c r="Q2394" s="9" t="s">
        <v>8315</v>
      </c>
      <c r="R2394" t="s">
        <v>8316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48" x14ac:dyDescent="0.2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8">
        <f t="shared" si="190"/>
        <v>0</v>
      </c>
      <c r="P2395">
        <f t="shared" si="191"/>
        <v>50</v>
      </c>
      <c r="Q2395" s="9" t="s">
        <v>8315</v>
      </c>
      <c r="R2395" t="s">
        <v>8316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48" x14ac:dyDescent="0.2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8">
        <f t="shared" si="190"/>
        <v>0</v>
      </c>
      <c r="P2396">
        <f t="shared" si="191"/>
        <v>1.5</v>
      </c>
      <c r="Q2396" s="9" t="s">
        <v>8315</v>
      </c>
      <c r="R2396" t="s">
        <v>8316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8" x14ac:dyDescent="0.2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8">
        <f t="shared" si="190"/>
        <v>0</v>
      </c>
      <c r="P2397">
        <f t="shared" si="191"/>
        <v>0</v>
      </c>
      <c r="Q2397" s="9" t="s">
        <v>8315</v>
      </c>
      <c r="R2397" t="s">
        <v>8316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8" x14ac:dyDescent="0.2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8">
        <f t="shared" si="190"/>
        <v>0</v>
      </c>
      <c r="P2398">
        <f t="shared" si="191"/>
        <v>10</v>
      </c>
      <c r="Q2398" s="9" t="s">
        <v>8315</v>
      </c>
      <c r="R2398" t="s">
        <v>8316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48" x14ac:dyDescent="0.2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8">
        <f t="shared" si="190"/>
        <v>0</v>
      </c>
      <c r="P2399">
        <f t="shared" si="191"/>
        <v>0</v>
      </c>
      <c r="Q2399" s="9" t="s">
        <v>8315</v>
      </c>
      <c r="R2399" t="s">
        <v>8316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48" x14ac:dyDescent="0.2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8">
        <f t="shared" si="190"/>
        <v>0</v>
      </c>
      <c r="P2400">
        <f t="shared" si="191"/>
        <v>0</v>
      </c>
      <c r="Q2400" s="9" t="s">
        <v>8315</v>
      </c>
      <c r="R2400" t="s">
        <v>8316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8" x14ac:dyDescent="0.2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8">
        <f t="shared" si="190"/>
        <v>0</v>
      </c>
      <c r="P2401">
        <f t="shared" si="191"/>
        <v>0</v>
      </c>
      <c r="Q2401" s="9" t="s">
        <v>8315</v>
      </c>
      <c r="R2401" t="s">
        <v>8316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48" x14ac:dyDescent="0.2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8">
        <f t="shared" si="190"/>
        <v>0</v>
      </c>
      <c r="P2402">
        <f t="shared" si="191"/>
        <v>0</v>
      </c>
      <c r="Q2402" s="9" t="s">
        <v>8315</v>
      </c>
      <c r="R2402" t="s">
        <v>8316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48" x14ac:dyDescent="0.2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8">
        <f t="shared" si="190"/>
        <v>1</v>
      </c>
      <c r="P2403">
        <f t="shared" si="191"/>
        <v>22.33</v>
      </c>
      <c r="Q2403" s="9" t="s">
        <v>8332</v>
      </c>
      <c r="R2403" t="s">
        <v>8333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ht="16" x14ac:dyDescent="0.2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8">
        <f t="shared" si="190"/>
        <v>0</v>
      </c>
      <c r="P2404">
        <f t="shared" si="191"/>
        <v>52</v>
      </c>
      <c r="Q2404" s="9" t="s">
        <v>8332</v>
      </c>
      <c r="R2404" t="s">
        <v>8333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8" x14ac:dyDescent="0.2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8">
        <f t="shared" si="190"/>
        <v>17</v>
      </c>
      <c r="P2405">
        <f t="shared" si="191"/>
        <v>16.829999999999998</v>
      </c>
      <c r="Q2405" s="9" t="s">
        <v>8332</v>
      </c>
      <c r="R2405" t="s">
        <v>8333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48" x14ac:dyDescent="0.2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8">
        <f t="shared" si="190"/>
        <v>0</v>
      </c>
      <c r="P2406">
        <f t="shared" si="191"/>
        <v>0</v>
      </c>
      <c r="Q2406" s="9" t="s">
        <v>8332</v>
      </c>
      <c r="R2406" t="s">
        <v>8333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32" x14ac:dyDescent="0.2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8">
        <f t="shared" si="190"/>
        <v>23</v>
      </c>
      <c r="P2407">
        <f t="shared" si="191"/>
        <v>56.3</v>
      </c>
      <c r="Q2407" s="9" t="s">
        <v>8332</v>
      </c>
      <c r="R2407" t="s">
        <v>8333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8" x14ac:dyDescent="0.2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8">
        <f t="shared" si="190"/>
        <v>41</v>
      </c>
      <c r="P2408">
        <f t="shared" si="191"/>
        <v>84.06</v>
      </c>
      <c r="Q2408" s="9" t="s">
        <v>8332</v>
      </c>
      <c r="R2408" t="s">
        <v>8333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64" x14ac:dyDescent="0.2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8">
        <f t="shared" si="190"/>
        <v>25</v>
      </c>
      <c r="P2409">
        <f t="shared" si="191"/>
        <v>168.39</v>
      </c>
      <c r="Q2409" s="9" t="s">
        <v>8332</v>
      </c>
      <c r="R2409" t="s">
        <v>8333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32" x14ac:dyDescent="0.2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8">
        <f t="shared" si="190"/>
        <v>0</v>
      </c>
      <c r="P2410">
        <f t="shared" si="191"/>
        <v>15</v>
      </c>
      <c r="Q2410" s="9" t="s">
        <v>8332</v>
      </c>
      <c r="R2410" t="s">
        <v>8333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32" x14ac:dyDescent="0.2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8">
        <f t="shared" si="190"/>
        <v>2</v>
      </c>
      <c r="P2411">
        <f t="shared" si="191"/>
        <v>76.67</v>
      </c>
      <c r="Q2411" s="9" t="s">
        <v>8332</v>
      </c>
      <c r="R2411" t="s">
        <v>8333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64" x14ac:dyDescent="0.2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8">
        <f t="shared" si="190"/>
        <v>0</v>
      </c>
      <c r="P2412">
        <f t="shared" si="191"/>
        <v>0</v>
      </c>
      <c r="Q2412" s="9" t="s">
        <v>8332</v>
      </c>
      <c r="R2412" t="s">
        <v>8333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48" x14ac:dyDescent="0.2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8">
        <f t="shared" si="190"/>
        <v>1</v>
      </c>
      <c r="P2413">
        <f t="shared" si="191"/>
        <v>50.33</v>
      </c>
      <c r="Q2413" s="9" t="s">
        <v>8332</v>
      </c>
      <c r="R2413" t="s">
        <v>8333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48" x14ac:dyDescent="0.2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8">
        <f t="shared" si="190"/>
        <v>0</v>
      </c>
      <c r="P2414">
        <f t="shared" si="191"/>
        <v>0</v>
      </c>
      <c r="Q2414" s="9" t="s">
        <v>8332</v>
      </c>
      <c r="R2414" t="s">
        <v>8333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8" x14ac:dyDescent="0.2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8">
        <f t="shared" si="190"/>
        <v>1</v>
      </c>
      <c r="P2415">
        <f t="shared" si="191"/>
        <v>8.33</v>
      </c>
      <c r="Q2415" s="9" t="s">
        <v>8332</v>
      </c>
      <c r="R2415" t="s">
        <v>8333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48" x14ac:dyDescent="0.2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8">
        <f t="shared" si="190"/>
        <v>3</v>
      </c>
      <c r="P2416">
        <f t="shared" si="191"/>
        <v>35.380000000000003</v>
      </c>
      <c r="Q2416" s="9" t="s">
        <v>8332</v>
      </c>
      <c r="R2416" t="s">
        <v>8333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8" x14ac:dyDescent="0.2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8">
        <f t="shared" si="190"/>
        <v>1</v>
      </c>
      <c r="P2417">
        <f t="shared" si="191"/>
        <v>55.83</v>
      </c>
      <c r="Q2417" s="9" t="s">
        <v>8332</v>
      </c>
      <c r="R2417" t="s">
        <v>8333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48" x14ac:dyDescent="0.2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8">
        <f t="shared" si="190"/>
        <v>0</v>
      </c>
      <c r="P2418">
        <f t="shared" si="191"/>
        <v>5</v>
      </c>
      <c r="Q2418" s="9" t="s">
        <v>8332</v>
      </c>
      <c r="R2418" t="s">
        <v>8333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48" x14ac:dyDescent="0.2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8">
        <f t="shared" si="190"/>
        <v>0</v>
      </c>
      <c r="P2419">
        <f t="shared" si="191"/>
        <v>0</v>
      </c>
      <c r="Q2419" s="9" t="s">
        <v>8332</v>
      </c>
      <c r="R2419" t="s">
        <v>8333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ht="16" x14ac:dyDescent="0.2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8">
        <f t="shared" si="190"/>
        <v>0</v>
      </c>
      <c r="P2420">
        <f t="shared" si="191"/>
        <v>1</v>
      </c>
      <c r="Q2420" s="9" t="s">
        <v>8332</v>
      </c>
      <c r="R2420" t="s">
        <v>8333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48" x14ac:dyDescent="0.2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8">
        <f t="shared" si="190"/>
        <v>0</v>
      </c>
      <c r="P2421">
        <f t="shared" si="191"/>
        <v>0</v>
      </c>
      <c r="Q2421" s="9" t="s">
        <v>8332</v>
      </c>
      <c r="R2421" t="s">
        <v>8333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8" x14ac:dyDescent="0.2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8">
        <f t="shared" si="190"/>
        <v>15</v>
      </c>
      <c r="P2422">
        <f t="shared" si="191"/>
        <v>69.47</v>
      </c>
      <c r="Q2422" s="9" t="s">
        <v>8332</v>
      </c>
      <c r="R2422" t="s">
        <v>8333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32" x14ac:dyDescent="0.2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8">
        <f t="shared" si="190"/>
        <v>0</v>
      </c>
      <c r="P2423">
        <f t="shared" si="191"/>
        <v>1</v>
      </c>
      <c r="Q2423" s="9" t="s">
        <v>8332</v>
      </c>
      <c r="R2423" t="s">
        <v>8333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32" x14ac:dyDescent="0.2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8">
        <f t="shared" si="190"/>
        <v>0</v>
      </c>
      <c r="P2424">
        <f t="shared" si="191"/>
        <v>1</v>
      </c>
      <c r="Q2424" s="9" t="s">
        <v>8332</v>
      </c>
      <c r="R2424" t="s">
        <v>8333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8" x14ac:dyDescent="0.2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8">
        <f t="shared" si="190"/>
        <v>0</v>
      </c>
      <c r="P2425">
        <f t="shared" si="191"/>
        <v>8</v>
      </c>
      <c r="Q2425" s="9" t="s">
        <v>8332</v>
      </c>
      <c r="R2425" t="s">
        <v>8333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32" x14ac:dyDescent="0.2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8">
        <f t="shared" si="190"/>
        <v>1</v>
      </c>
      <c r="P2426">
        <f t="shared" si="191"/>
        <v>34.44</v>
      </c>
      <c r="Q2426" s="9" t="s">
        <v>8332</v>
      </c>
      <c r="R2426" t="s">
        <v>8333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48" x14ac:dyDescent="0.2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8">
        <f t="shared" si="190"/>
        <v>0</v>
      </c>
      <c r="P2427">
        <f t="shared" si="191"/>
        <v>1</v>
      </c>
      <c r="Q2427" s="9" t="s">
        <v>8332</v>
      </c>
      <c r="R2427" t="s">
        <v>8333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8" x14ac:dyDescent="0.2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8">
        <f t="shared" si="190"/>
        <v>0</v>
      </c>
      <c r="P2428">
        <f t="shared" si="191"/>
        <v>0</v>
      </c>
      <c r="Q2428" s="9" t="s">
        <v>8332</v>
      </c>
      <c r="R2428" t="s">
        <v>8333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2" x14ac:dyDescent="0.2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8">
        <f t="shared" si="190"/>
        <v>0</v>
      </c>
      <c r="P2429">
        <f t="shared" si="191"/>
        <v>1</v>
      </c>
      <c r="Q2429" s="9" t="s">
        <v>8332</v>
      </c>
      <c r="R2429" t="s">
        <v>8333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32" x14ac:dyDescent="0.2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8">
        <f t="shared" si="190"/>
        <v>0</v>
      </c>
      <c r="P2430">
        <f t="shared" si="191"/>
        <v>1</v>
      </c>
      <c r="Q2430" s="9" t="s">
        <v>8332</v>
      </c>
      <c r="R2430" t="s">
        <v>8333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8" x14ac:dyDescent="0.2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8">
        <f t="shared" si="190"/>
        <v>1</v>
      </c>
      <c r="P2431">
        <f t="shared" si="191"/>
        <v>501.25</v>
      </c>
      <c r="Q2431" s="9" t="s">
        <v>8332</v>
      </c>
      <c r="R2431" t="s">
        <v>8333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48" x14ac:dyDescent="0.2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8">
        <f t="shared" si="190"/>
        <v>1</v>
      </c>
      <c r="P2432">
        <f t="shared" si="191"/>
        <v>10.5</v>
      </c>
      <c r="Q2432" s="9" t="s">
        <v>8332</v>
      </c>
      <c r="R2432" t="s">
        <v>8333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2" x14ac:dyDescent="0.2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8">
        <f t="shared" si="190"/>
        <v>0</v>
      </c>
      <c r="P2433">
        <f t="shared" si="191"/>
        <v>1</v>
      </c>
      <c r="Q2433" s="9" t="s">
        <v>8332</v>
      </c>
      <c r="R2433" t="s">
        <v>8333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8" x14ac:dyDescent="0.2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8">
        <f t="shared" si="190"/>
        <v>0</v>
      </c>
      <c r="P2434">
        <f t="shared" si="191"/>
        <v>1</v>
      </c>
      <c r="Q2434" s="9" t="s">
        <v>8332</v>
      </c>
      <c r="R2434" t="s">
        <v>8333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48" x14ac:dyDescent="0.2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8">
        <f t="shared" si="190"/>
        <v>0</v>
      </c>
      <c r="P2435">
        <f t="shared" si="191"/>
        <v>0</v>
      </c>
      <c r="Q2435" s="9" t="s">
        <v>8332</v>
      </c>
      <c r="R2435" t="s">
        <v>8333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8">
        <f t="shared" si="190"/>
        <v>0</v>
      </c>
      <c r="P2436">
        <f t="shared" si="191"/>
        <v>13</v>
      </c>
      <c r="Q2436" s="9" t="s">
        <v>8332</v>
      </c>
      <c r="R2436" t="s">
        <v>8333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8">
        <f t="shared" si="190"/>
        <v>0</v>
      </c>
      <c r="P2437">
        <f t="shared" si="191"/>
        <v>306</v>
      </c>
      <c r="Q2437" s="9" t="s">
        <v>8332</v>
      </c>
      <c r="R2437" t="s">
        <v>8333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8">
        <f t="shared" si="190"/>
        <v>0</v>
      </c>
      <c r="P2438">
        <f t="shared" si="191"/>
        <v>22.5</v>
      </c>
      <c r="Q2438" s="9" t="s">
        <v>8332</v>
      </c>
      <c r="R2438" t="s">
        <v>8333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8">
        <f t="shared" si="190"/>
        <v>0</v>
      </c>
      <c r="P2439">
        <f t="shared" si="191"/>
        <v>0</v>
      </c>
      <c r="Q2439" s="9" t="s">
        <v>8332</v>
      </c>
      <c r="R2439" t="s">
        <v>8333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8">
        <f t="shared" si="190"/>
        <v>0</v>
      </c>
      <c r="P2440">
        <f t="shared" si="191"/>
        <v>50</v>
      </c>
      <c r="Q2440" s="9" t="s">
        <v>8332</v>
      </c>
      <c r="R2440" t="s">
        <v>8333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8">
        <f t="shared" si="190"/>
        <v>0</v>
      </c>
      <c r="P2441">
        <f t="shared" si="191"/>
        <v>0</v>
      </c>
      <c r="Q2441" s="9" t="s">
        <v>8332</v>
      </c>
      <c r="R2441" t="s">
        <v>8333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8">
        <f t="shared" ref="O2442:O2505" si="195">ROUND(E2442/D2442*100,0)</f>
        <v>0</v>
      </c>
      <c r="P2442">
        <f t="shared" ref="P2442:P2505" si="196">IFERROR(ROUND(E2442/L2442,2),0)</f>
        <v>5</v>
      </c>
      <c r="Q2442" s="9" t="s">
        <v>8332</v>
      </c>
      <c r="R2442" t="s">
        <v>8333</v>
      </c>
      <c r="S2442" s="15">
        <f t="shared" ref="S2442:S2505" si="197">(((J2442/60)/60/24)+DATE(1970,1,1))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x14ac:dyDescent="0.2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8">
        <f t="shared" si="195"/>
        <v>108</v>
      </c>
      <c r="P2443">
        <f t="shared" si="196"/>
        <v>74.23</v>
      </c>
      <c r="Q2443" s="9" t="s">
        <v>8332</v>
      </c>
      <c r="R2443" t="s">
        <v>8348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32" x14ac:dyDescent="0.2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8">
        <f t="shared" si="195"/>
        <v>126</v>
      </c>
      <c r="P2444">
        <f t="shared" si="196"/>
        <v>81.25</v>
      </c>
      <c r="Q2444" s="9" t="s">
        <v>8332</v>
      </c>
      <c r="R2444" t="s">
        <v>8348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48" x14ac:dyDescent="0.2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8">
        <f t="shared" si="195"/>
        <v>203</v>
      </c>
      <c r="P2445">
        <f t="shared" si="196"/>
        <v>130.22999999999999</v>
      </c>
      <c r="Q2445" s="9" t="s">
        <v>8332</v>
      </c>
      <c r="R2445" t="s">
        <v>8348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48" x14ac:dyDescent="0.2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8">
        <f t="shared" si="195"/>
        <v>109</v>
      </c>
      <c r="P2446">
        <f t="shared" si="196"/>
        <v>53.41</v>
      </c>
      <c r="Q2446" s="9" t="s">
        <v>8332</v>
      </c>
      <c r="R2446" t="s">
        <v>8348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64" x14ac:dyDescent="0.2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8">
        <f t="shared" si="195"/>
        <v>173</v>
      </c>
      <c r="P2447">
        <f t="shared" si="196"/>
        <v>75.13</v>
      </c>
      <c r="Q2447" s="9" t="s">
        <v>8332</v>
      </c>
      <c r="R2447" t="s">
        <v>8348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48" x14ac:dyDescent="0.2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8">
        <f t="shared" si="195"/>
        <v>168</v>
      </c>
      <c r="P2448">
        <f t="shared" si="196"/>
        <v>75.67</v>
      </c>
      <c r="Q2448" s="9" t="s">
        <v>8332</v>
      </c>
      <c r="R2448" t="s">
        <v>8348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48" x14ac:dyDescent="0.2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8">
        <f t="shared" si="195"/>
        <v>427</v>
      </c>
      <c r="P2449">
        <f t="shared" si="196"/>
        <v>31.69</v>
      </c>
      <c r="Q2449" s="9" t="s">
        <v>8332</v>
      </c>
      <c r="R2449" t="s">
        <v>8348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48" x14ac:dyDescent="0.2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8">
        <f t="shared" si="195"/>
        <v>108</v>
      </c>
      <c r="P2450">
        <f t="shared" si="196"/>
        <v>47.78</v>
      </c>
      <c r="Q2450" s="9" t="s">
        <v>8332</v>
      </c>
      <c r="R2450" t="s">
        <v>8348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8" x14ac:dyDescent="0.2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8">
        <f t="shared" si="195"/>
        <v>108</v>
      </c>
      <c r="P2451">
        <f t="shared" si="196"/>
        <v>90</v>
      </c>
      <c r="Q2451" s="9" t="s">
        <v>8332</v>
      </c>
      <c r="R2451" t="s">
        <v>8348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48" x14ac:dyDescent="0.2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8">
        <f t="shared" si="195"/>
        <v>102</v>
      </c>
      <c r="P2452">
        <f t="shared" si="196"/>
        <v>149.31</v>
      </c>
      <c r="Q2452" s="9" t="s">
        <v>8332</v>
      </c>
      <c r="R2452" t="s">
        <v>8348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48" x14ac:dyDescent="0.2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8">
        <f t="shared" si="195"/>
        <v>115</v>
      </c>
      <c r="P2453">
        <f t="shared" si="196"/>
        <v>62.07</v>
      </c>
      <c r="Q2453" s="9" t="s">
        <v>8332</v>
      </c>
      <c r="R2453" t="s">
        <v>8348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48" x14ac:dyDescent="0.2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8">
        <f t="shared" si="195"/>
        <v>134</v>
      </c>
      <c r="P2454">
        <f t="shared" si="196"/>
        <v>53.4</v>
      </c>
      <c r="Q2454" s="9" t="s">
        <v>8332</v>
      </c>
      <c r="R2454" t="s">
        <v>8348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48" x14ac:dyDescent="0.2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8">
        <f t="shared" si="195"/>
        <v>155</v>
      </c>
      <c r="P2455">
        <f t="shared" si="196"/>
        <v>69.27</v>
      </c>
      <c r="Q2455" s="9" t="s">
        <v>8332</v>
      </c>
      <c r="R2455" t="s">
        <v>8348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8" x14ac:dyDescent="0.2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8">
        <f t="shared" si="195"/>
        <v>101</v>
      </c>
      <c r="P2456">
        <f t="shared" si="196"/>
        <v>271.51</v>
      </c>
      <c r="Q2456" s="9" t="s">
        <v>8332</v>
      </c>
      <c r="R2456" t="s">
        <v>8348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8" x14ac:dyDescent="0.2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8">
        <f t="shared" si="195"/>
        <v>182</v>
      </c>
      <c r="P2457">
        <f t="shared" si="196"/>
        <v>34.130000000000003</v>
      </c>
      <c r="Q2457" s="9" t="s">
        <v>8332</v>
      </c>
      <c r="R2457" t="s">
        <v>8348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8" x14ac:dyDescent="0.2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8">
        <f t="shared" si="195"/>
        <v>181</v>
      </c>
      <c r="P2458">
        <f t="shared" si="196"/>
        <v>40.49</v>
      </c>
      <c r="Q2458" s="9" t="s">
        <v>8332</v>
      </c>
      <c r="R2458" t="s">
        <v>8348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8" x14ac:dyDescent="0.2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8">
        <f t="shared" si="195"/>
        <v>102</v>
      </c>
      <c r="P2459">
        <f t="shared" si="196"/>
        <v>189.76</v>
      </c>
      <c r="Q2459" s="9" t="s">
        <v>8332</v>
      </c>
      <c r="R2459" t="s">
        <v>8348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48" x14ac:dyDescent="0.2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8">
        <f t="shared" si="195"/>
        <v>110</v>
      </c>
      <c r="P2460">
        <f t="shared" si="196"/>
        <v>68.86</v>
      </c>
      <c r="Q2460" s="9" t="s">
        <v>8332</v>
      </c>
      <c r="R2460" t="s">
        <v>8348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48" x14ac:dyDescent="0.2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8">
        <f t="shared" si="195"/>
        <v>102</v>
      </c>
      <c r="P2461">
        <f t="shared" si="196"/>
        <v>108.78</v>
      </c>
      <c r="Q2461" s="9" t="s">
        <v>8332</v>
      </c>
      <c r="R2461" t="s">
        <v>8348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48" x14ac:dyDescent="0.2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8">
        <f t="shared" si="195"/>
        <v>101</v>
      </c>
      <c r="P2462">
        <f t="shared" si="196"/>
        <v>125.99</v>
      </c>
      <c r="Q2462" s="9" t="s">
        <v>8332</v>
      </c>
      <c r="R2462" t="s">
        <v>8348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48" x14ac:dyDescent="0.2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8">
        <f t="shared" si="195"/>
        <v>104</v>
      </c>
      <c r="P2463">
        <f t="shared" si="196"/>
        <v>90.52</v>
      </c>
      <c r="Q2463" s="9" t="s">
        <v>8321</v>
      </c>
      <c r="R2463" t="s">
        <v>8325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48" x14ac:dyDescent="0.2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8">
        <f t="shared" si="195"/>
        <v>111</v>
      </c>
      <c r="P2464">
        <f t="shared" si="196"/>
        <v>28.88</v>
      </c>
      <c r="Q2464" s="9" t="s">
        <v>8321</v>
      </c>
      <c r="R2464" t="s">
        <v>8325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ht="16" x14ac:dyDescent="0.2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8">
        <f t="shared" si="195"/>
        <v>116</v>
      </c>
      <c r="P2465">
        <f t="shared" si="196"/>
        <v>31</v>
      </c>
      <c r="Q2465" s="9" t="s">
        <v>8321</v>
      </c>
      <c r="R2465" t="s">
        <v>8325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8" x14ac:dyDescent="0.2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8">
        <f t="shared" si="195"/>
        <v>111</v>
      </c>
      <c r="P2466">
        <f t="shared" si="196"/>
        <v>51.67</v>
      </c>
      <c r="Q2466" s="9" t="s">
        <v>8321</v>
      </c>
      <c r="R2466" t="s">
        <v>8325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32" x14ac:dyDescent="0.2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8">
        <f t="shared" si="195"/>
        <v>180</v>
      </c>
      <c r="P2467">
        <f t="shared" si="196"/>
        <v>26.27</v>
      </c>
      <c r="Q2467" s="9" t="s">
        <v>8321</v>
      </c>
      <c r="R2467" t="s">
        <v>8325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8" x14ac:dyDescent="0.2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8">
        <f t="shared" si="195"/>
        <v>100</v>
      </c>
      <c r="P2468">
        <f t="shared" si="196"/>
        <v>48.08</v>
      </c>
      <c r="Q2468" s="9" t="s">
        <v>8321</v>
      </c>
      <c r="R2468" t="s">
        <v>8325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8" x14ac:dyDescent="0.2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8">
        <f t="shared" si="195"/>
        <v>119</v>
      </c>
      <c r="P2469">
        <f t="shared" si="196"/>
        <v>27.56</v>
      </c>
      <c r="Q2469" s="9" t="s">
        <v>8321</v>
      </c>
      <c r="R2469" t="s">
        <v>8325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32" x14ac:dyDescent="0.2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8">
        <f t="shared" si="195"/>
        <v>107</v>
      </c>
      <c r="P2470">
        <f t="shared" si="196"/>
        <v>36.97</v>
      </c>
      <c r="Q2470" s="9" t="s">
        <v>8321</v>
      </c>
      <c r="R2470" t="s">
        <v>8325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8" x14ac:dyDescent="0.2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8">
        <f t="shared" si="195"/>
        <v>114</v>
      </c>
      <c r="P2471">
        <f t="shared" si="196"/>
        <v>29.02</v>
      </c>
      <c r="Q2471" s="9" t="s">
        <v>8321</v>
      </c>
      <c r="R2471" t="s">
        <v>8325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8" x14ac:dyDescent="0.2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8">
        <f t="shared" si="195"/>
        <v>103</v>
      </c>
      <c r="P2472">
        <f t="shared" si="196"/>
        <v>28.66</v>
      </c>
      <c r="Q2472" s="9" t="s">
        <v>8321</v>
      </c>
      <c r="R2472" t="s">
        <v>8325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48" x14ac:dyDescent="0.2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8">
        <f t="shared" si="195"/>
        <v>128</v>
      </c>
      <c r="P2473">
        <f t="shared" si="196"/>
        <v>37.65</v>
      </c>
      <c r="Q2473" s="9" t="s">
        <v>8321</v>
      </c>
      <c r="R2473" t="s">
        <v>8325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48" x14ac:dyDescent="0.2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8">
        <f t="shared" si="195"/>
        <v>136</v>
      </c>
      <c r="P2474">
        <f t="shared" si="196"/>
        <v>97.9</v>
      </c>
      <c r="Q2474" s="9" t="s">
        <v>8321</v>
      </c>
      <c r="R2474" t="s">
        <v>8325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8" x14ac:dyDescent="0.2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8">
        <f t="shared" si="195"/>
        <v>100</v>
      </c>
      <c r="P2475">
        <f t="shared" si="196"/>
        <v>42.55</v>
      </c>
      <c r="Q2475" s="9" t="s">
        <v>8321</v>
      </c>
      <c r="R2475" t="s">
        <v>8325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48" x14ac:dyDescent="0.2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8">
        <f t="shared" si="195"/>
        <v>100</v>
      </c>
      <c r="P2476">
        <f t="shared" si="196"/>
        <v>131.58000000000001</v>
      </c>
      <c r="Q2476" s="9" t="s">
        <v>8321</v>
      </c>
      <c r="R2476" t="s">
        <v>8325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32" x14ac:dyDescent="0.2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8">
        <f t="shared" si="195"/>
        <v>105</v>
      </c>
      <c r="P2477">
        <f t="shared" si="196"/>
        <v>32.32</v>
      </c>
      <c r="Q2477" s="9" t="s">
        <v>8321</v>
      </c>
      <c r="R2477" t="s">
        <v>8325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8" x14ac:dyDescent="0.2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8">
        <f t="shared" si="195"/>
        <v>105</v>
      </c>
      <c r="P2478">
        <f t="shared" si="196"/>
        <v>61.1</v>
      </c>
      <c r="Q2478" s="9" t="s">
        <v>8321</v>
      </c>
      <c r="R2478" t="s">
        <v>8325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32" x14ac:dyDescent="0.2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8">
        <f t="shared" si="195"/>
        <v>171</v>
      </c>
      <c r="P2479">
        <f t="shared" si="196"/>
        <v>31.34</v>
      </c>
      <c r="Q2479" s="9" t="s">
        <v>8321</v>
      </c>
      <c r="R2479" t="s">
        <v>8325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8" x14ac:dyDescent="0.2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8">
        <f t="shared" si="195"/>
        <v>128</v>
      </c>
      <c r="P2480">
        <f t="shared" si="196"/>
        <v>129.11000000000001</v>
      </c>
      <c r="Q2480" s="9" t="s">
        <v>8321</v>
      </c>
      <c r="R2480" t="s">
        <v>8325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32" x14ac:dyDescent="0.2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8">
        <f t="shared" si="195"/>
        <v>133</v>
      </c>
      <c r="P2481">
        <f t="shared" si="196"/>
        <v>25.02</v>
      </c>
      <c r="Q2481" s="9" t="s">
        <v>8321</v>
      </c>
      <c r="R2481" t="s">
        <v>8325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8" x14ac:dyDescent="0.2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8">
        <f t="shared" si="195"/>
        <v>100</v>
      </c>
      <c r="P2482">
        <f t="shared" si="196"/>
        <v>250</v>
      </c>
      <c r="Q2482" s="9" t="s">
        <v>8321</v>
      </c>
      <c r="R2482" t="s">
        <v>8325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8" x14ac:dyDescent="0.2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8">
        <f t="shared" si="195"/>
        <v>113</v>
      </c>
      <c r="P2483">
        <f t="shared" si="196"/>
        <v>47.54</v>
      </c>
      <c r="Q2483" s="9" t="s">
        <v>8321</v>
      </c>
      <c r="R2483" t="s">
        <v>8325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48" x14ac:dyDescent="0.2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8">
        <f t="shared" si="195"/>
        <v>100</v>
      </c>
      <c r="P2484">
        <f t="shared" si="196"/>
        <v>40.04</v>
      </c>
      <c r="Q2484" s="9" t="s">
        <v>8321</v>
      </c>
      <c r="R2484" t="s">
        <v>8325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32" x14ac:dyDescent="0.2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8">
        <f t="shared" si="195"/>
        <v>114</v>
      </c>
      <c r="P2485">
        <f t="shared" si="196"/>
        <v>65.84</v>
      </c>
      <c r="Q2485" s="9" t="s">
        <v>8321</v>
      </c>
      <c r="R2485" t="s">
        <v>8325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48" x14ac:dyDescent="0.2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8">
        <f t="shared" si="195"/>
        <v>119</v>
      </c>
      <c r="P2486">
        <f t="shared" si="196"/>
        <v>46.4</v>
      </c>
      <c r="Q2486" s="9" t="s">
        <v>8321</v>
      </c>
      <c r="R2486" t="s">
        <v>8325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48" x14ac:dyDescent="0.2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8">
        <f t="shared" si="195"/>
        <v>103</v>
      </c>
      <c r="P2487">
        <f t="shared" si="196"/>
        <v>50.37</v>
      </c>
      <c r="Q2487" s="9" t="s">
        <v>8321</v>
      </c>
      <c r="R2487" t="s">
        <v>8325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8" x14ac:dyDescent="0.2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8">
        <f t="shared" si="195"/>
        <v>266</v>
      </c>
      <c r="P2488">
        <f t="shared" si="196"/>
        <v>26.57</v>
      </c>
      <c r="Q2488" s="9" t="s">
        <v>8321</v>
      </c>
      <c r="R2488" t="s">
        <v>8325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8" x14ac:dyDescent="0.2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8">
        <f t="shared" si="195"/>
        <v>100</v>
      </c>
      <c r="P2489">
        <f t="shared" si="196"/>
        <v>39.49</v>
      </c>
      <c r="Q2489" s="9" t="s">
        <v>8321</v>
      </c>
      <c r="R2489" t="s">
        <v>8325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48" x14ac:dyDescent="0.2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8">
        <f t="shared" si="195"/>
        <v>107</v>
      </c>
      <c r="P2490">
        <f t="shared" si="196"/>
        <v>49.25</v>
      </c>
      <c r="Q2490" s="9" t="s">
        <v>8321</v>
      </c>
      <c r="R2490" t="s">
        <v>8325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8" x14ac:dyDescent="0.2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8">
        <f t="shared" si="195"/>
        <v>134</v>
      </c>
      <c r="P2491">
        <f t="shared" si="196"/>
        <v>62.38</v>
      </c>
      <c r="Q2491" s="9" t="s">
        <v>8321</v>
      </c>
      <c r="R2491" t="s">
        <v>8325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8" x14ac:dyDescent="0.2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8">
        <f t="shared" si="195"/>
        <v>121</v>
      </c>
      <c r="P2492">
        <f t="shared" si="196"/>
        <v>37.94</v>
      </c>
      <c r="Q2492" s="9" t="s">
        <v>8321</v>
      </c>
      <c r="R2492" t="s">
        <v>8325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8" x14ac:dyDescent="0.2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8">
        <f t="shared" si="195"/>
        <v>103</v>
      </c>
      <c r="P2493">
        <f t="shared" si="196"/>
        <v>51.6</v>
      </c>
      <c r="Q2493" s="9" t="s">
        <v>8321</v>
      </c>
      <c r="R2493" t="s">
        <v>8325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2" x14ac:dyDescent="0.2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8">
        <f t="shared" si="195"/>
        <v>125</v>
      </c>
      <c r="P2494">
        <f t="shared" si="196"/>
        <v>27.78</v>
      </c>
      <c r="Q2494" s="9" t="s">
        <v>8321</v>
      </c>
      <c r="R2494" t="s">
        <v>8325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8" x14ac:dyDescent="0.2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8">
        <f t="shared" si="195"/>
        <v>129</v>
      </c>
      <c r="P2495">
        <f t="shared" si="196"/>
        <v>99.38</v>
      </c>
      <c r="Q2495" s="9" t="s">
        <v>8321</v>
      </c>
      <c r="R2495" t="s">
        <v>8325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8" x14ac:dyDescent="0.2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8">
        <f t="shared" si="195"/>
        <v>101</v>
      </c>
      <c r="P2496">
        <f t="shared" si="196"/>
        <v>38.85</v>
      </c>
      <c r="Q2496" s="9" t="s">
        <v>8321</v>
      </c>
      <c r="R2496" t="s">
        <v>8325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8" x14ac:dyDescent="0.2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8">
        <f t="shared" si="195"/>
        <v>128</v>
      </c>
      <c r="P2497">
        <f t="shared" si="196"/>
        <v>45.55</v>
      </c>
      <c r="Q2497" s="9" t="s">
        <v>8321</v>
      </c>
      <c r="R2497" t="s">
        <v>8325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2" x14ac:dyDescent="0.2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8">
        <f t="shared" si="195"/>
        <v>100</v>
      </c>
      <c r="P2498">
        <f t="shared" si="196"/>
        <v>600</v>
      </c>
      <c r="Q2498" s="9" t="s">
        <v>8321</v>
      </c>
      <c r="R2498" t="s">
        <v>8325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8" x14ac:dyDescent="0.2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8">
        <f t="shared" si="195"/>
        <v>113</v>
      </c>
      <c r="P2499">
        <f t="shared" si="196"/>
        <v>80.55</v>
      </c>
      <c r="Q2499" s="9" t="s">
        <v>8321</v>
      </c>
      <c r="R2499" t="s">
        <v>8325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8">
        <f t="shared" si="195"/>
        <v>106</v>
      </c>
      <c r="P2500">
        <f t="shared" si="196"/>
        <v>52.8</v>
      </c>
      <c r="Q2500" s="9" t="s">
        <v>8321</v>
      </c>
      <c r="R2500" t="s">
        <v>8325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8">
        <f t="shared" si="195"/>
        <v>203</v>
      </c>
      <c r="P2501">
        <f t="shared" si="196"/>
        <v>47.68</v>
      </c>
      <c r="Q2501" s="9" t="s">
        <v>8321</v>
      </c>
      <c r="R2501" t="s">
        <v>8325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8">
        <f t="shared" si="195"/>
        <v>113</v>
      </c>
      <c r="P2502">
        <f t="shared" si="196"/>
        <v>23.45</v>
      </c>
      <c r="Q2502" s="9" t="s">
        <v>8321</v>
      </c>
      <c r="R2502" t="s">
        <v>8325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8">
        <f t="shared" si="195"/>
        <v>3</v>
      </c>
      <c r="P2503">
        <f t="shared" si="196"/>
        <v>40.14</v>
      </c>
      <c r="Q2503" s="9" t="s">
        <v>8332</v>
      </c>
      <c r="R2503" t="s">
        <v>8349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8">
        <f t="shared" si="195"/>
        <v>0</v>
      </c>
      <c r="P2504">
        <f t="shared" si="196"/>
        <v>17.2</v>
      </c>
      <c r="Q2504" s="9" t="s">
        <v>8332</v>
      </c>
      <c r="R2504" t="s">
        <v>8349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8">
        <f t="shared" si="195"/>
        <v>0</v>
      </c>
      <c r="P2505">
        <f t="shared" si="196"/>
        <v>0</v>
      </c>
      <c r="Q2505" s="9" t="s">
        <v>8332</v>
      </c>
      <c r="R2505" t="s">
        <v>8349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8">
        <f t="shared" ref="O2506:O2569" si="200">ROUND(E2506/D2506*100,0)</f>
        <v>0</v>
      </c>
      <c r="P2506">
        <f t="shared" ref="P2506:P2569" si="201">IFERROR(ROUND(E2506/L2506,2),0)</f>
        <v>0</v>
      </c>
      <c r="Q2506" s="9" t="s">
        <v>8332</v>
      </c>
      <c r="R2506" t="s">
        <v>8349</v>
      </c>
      <c r="S2506" s="15">
        <f t="shared" ref="S2506:S2569" si="202">(((J2506/60)/60/24)+DATE(1970,1,1))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x14ac:dyDescent="0.2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8">
        <f t="shared" si="200"/>
        <v>0</v>
      </c>
      <c r="P2507">
        <f t="shared" si="201"/>
        <v>0</v>
      </c>
      <c r="Q2507" s="9" t="s">
        <v>8332</v>
      </c>
      <c r="R2507" t="s">
        <v>8349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48" x14ac:dyDescent="0.2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8">
        <f t="shared" si="200"/>
        <v>1</v>
      </c>
      <c r="P2508">
        <f t="shared" si="201"/>
        <v>15</v>
      </c>
      <c r="Q2508" s="9" t="s">
        <v>8332</v>
      </c>
      <c r="R2508" t="s">
        <v>8349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ht="16" x14ac:dyDescent="0.2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8">
        <f t="shared" si="200"/>
        <v>0</v>
      </c>
      <c r="P2509">
        <f t="shared" si="201"/>
        <v>0</v>
      </c>
      <c r="Q2509" s="9" t="s">
        <v>8332</v>
      </c>
      <c r="R2509" t="s">
        <v>8349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48" x14ac:dyDescent="0.2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8">
        <f t="shared" si="200"/>
        <v>0</v>
      </c>
      <c r="P2510">
        <f t="shared" si="201"/>
        <v>0</v>
      </c>
      <c r="Q2510" s="9" t="s">
        <v>8332</v>
      </c>
      <c r="R2510" t="s">
        <v>8349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48" x14ac:dyDescent="0.2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8">
        <f t="shared" si="200"/>
        <v>1</v>
      </c>
      <c r="P2511">
        <f t="shared" si="201"/>
        <v>35.71</v>
      </c>
      <c r="Q2511" s="9" t="s">
        <v>8332</v>
      </c>
      <c r="R2511" t="s">
        <v>8349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48" x14ac:dyDescent="0.2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8">
        <f t="shared" si="200"/>
        <v>0</v>
      </c>
      <c r="P2512">
        <f t="shared" si="201"/>
        <v>37.5</v>
      </c>
      <c r="Q2512" s="9" t="s">
        <v>8332</v>
      </c>
      <c r="R2512" t="s">
        <v>8349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8" x14ac:dyDescent="0.2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8">
        <f t="shared" si="200"/>
        <v>0</v>
      </c>
      <c r="P2513">
        <f t="shared" si="201"/>
        <v>0</v>
      </c>
      <c r="Q2513" s="9" t="s">
        <v>8332</v>
      </c>
      <c r="R2513" t="s">
        <v>8349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8" x14ac:dyDescent="0.2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8">
        <f t="shared" si="200"/>
        <v>0</v>
      </c>
      <c r="P2514">
        <f t="shared" si="201"/>
        <v>0</v>
      </c>
      <c r="Q2514" s="9" t="s">
        <v>8332</v>
      </c>
      <c r="R2514" t="s">
        <v>8349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48" x14ac:dyDescent="0.2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8">
        <f t="shared" si="200"/>
        <v>0</v>
      </c>
      <c r="P2515">
        <f t="shared" si="201"/>
        <v>0</v>
      </c>
      <c r="Q2515" s="9" t="s">
        <v>8332</v>
      </c>
      <c r="R2515" t="s">
        <v>8349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48" x14ac:dyDescent="0.2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8">
        <f t="shared" si="200"/>
        <v>2</v>
      </c>
      <c r="P2516">
        <f t="shared" si="201"/>
        <v>52.5</v>
      </c>
      <c r="Q2516" s="9" t="s">
        <v>8332</v>
      </c>
      <c r="R2516" t="s">
        <v>8349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48" x14ac:dyDescent="0.2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8">
        <f t="shared" si="200"/>
        <v>19</v>
      </c>
      <c r="P2517">
        <f t="shared" si="201"/>
        <v>77.5</v>
      </c>
      <c r="Q2517" s="9" t="s">
        <v>8332</v>
      </c>
      <c r="R2517" t="s">
        <v>8349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48" x14ac:dyDescent="0.2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8">
        <f t="shared" si="200"/>
        <v>0</v>
      </c>
      <c r="P2518">
        <f t="shared" si="201"/>
        <v>0</v>
      </c>
      <c r="Q2518" s="9" t="s">
        <v>8332</v>
      </c>
      <c r="R2518" t="s">
        <v>8349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48" x14ac:dyDescent="0.2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8">
        <f t="shared" si="200"/>
        <v>10</v>
      </c>
      <c r="P2519">
        <f t="shared" si="201"/>
        <v>53.55</v>
      </c>
      <c r="Q2519" s="9" t="s">
        <v>8332</v>
      </c>
      <c r="R2519" t="s">
        <v>8349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8" x14ac:dyDescent="0.2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8">
        <f t="shared" si="200"/>
        <v>0</v>
      </c>
      <c r="P2520">
        <f t="shared" si="201"/>
        <v>0</v>
      </c>
      <c r="Q2520" s="9" t="s">
        <v>8332</v>
      </c>
      <c r="R2520" t="s">
        <v>8349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32" x14ac:dyDescent="0.2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8">
        <f t="shared" si="200"/>
        <v>0</v>
      </c>
      <c r="P2521">
        <f t="shared" si="201"/>
        <v>16.25</v>
      </c>
      <c r="Q2521" s="9" t="s">
        <v>8332</v>
      </c>
      <c r="R2521" t="s">
        <v>8349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48" x14ac:dyDescent="0.2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8">
        <f t="shared" si="200"/>
        <v>0</v>
      </c>
      <c r="P2522">
        <f t="shared" si="201"/>
        <v>0</v>
      </c>
      <c r="Q2522" s="9" t="s">
        <v>8332</v>
      </c>
      <c r="R2522" t="s">
        <v>8349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48" x14ac:dyDescent="0.2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8">
        <f t="shared" si="200"/>
        <v>109</v>
      </c>
      <c r="P2523">
        <f t="shared" si="201"/>
        <v>103.68</v>
      </c>
      <c r="Q2523" s="9" t="s">
        <v>8321</v>
      </c>
      <c r="R2523" t="s">
        <v>8350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48" x14ac:dyDescent="0.2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8">
        <f t="shared" si="200"/>
        <v>100</v>
      </c>
      <c r="P2524">
        <f t="shared" si="201"/>
        <v>185.19</v>
      </c>
      <c r="Q2524" s="9" t="s">
        <v>8321</v>
      </c>
      <c r="R2524" t="s">
        <v>8350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8" x14ac:dyDescent="0.2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8">
        <f t="shared" si="200"/>
        <v>156</v>
      </c>
      <c r="P2525">
        <f t="shared" si="201"/>
        <v>54.15</v>
      </c>
      <c r="Q2525" s="9" t="s">
        <v>8321</v>
      </c>
      <c r="R2525" t="s">
        <v>8350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32" x14ac:dyDescent="0.2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8">
        <f t="shared" si="200"/>
        <v>102</v>
      </c>
      <c r="P2526">
        <f t="shared" si="201"/>
        <v>177.21</v>
      </c>
      <c r="Q2526" s="9" t="s">
        <v>8321</v>
      </c>
      <c r="R2526" t="s">
        <v>8350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8" x14ac:dyDescent="0.2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8">
        <f t="shared" si="200"/>
        <v>100</v>
      </c>
      <c r="P2527">
        <f t="shared" si="201"/>
        <v>100.33</v>
      </c>
      <c r="Q2527" s="9" t="s">
        <v>8321</v>
      </c>
      <c r="R2527" t="s">
        <v>8350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8" x14ac:dyDescent="0.2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8">
        <f t="shared" si="200"/>
        <v>113</v>
      </c>
      <c r="P2528">
        <f t="shared" si="201"/>
        <v>136.91</v>
      </c>
      <c r="Q2528" s="9" t="s">
        <v>8321</v>
      </c>
      <c r="R2528" t="s">
        <v>8350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8" x14ac:dyDescent="0.2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8">
        <f t="shared" si="200"/>
        <v>102</v>
      </c>
      <c r="P2529">
        <f t="shared" si="201"/>
        <v>57.54</v>
      </c>
      <c r="Q2529" s="9" t="s">
        <v>8321</v>
      </c>
      <c r="R2529" t="s">
        <v>8350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48" x14ac:dyDescent="0.2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8">
        <f t="shared" si="200"/>
        <v>107</v>
      </c>
      <c r="P2530">
        <f t="shared" si="201"/>
        <v>52.96</v>
      </c>
      <c r="Q2530" s="9" t="s">
        <v>8321</v>
      </c>
      <c r="R2530" t="s">
        <v>8350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32" x14ac:dyDescent="0.2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8">
        <f t="shared" si="200"/>
        <v>104</v>
      </c>
      <c r="P2531">
        <f t="shared" si="201"/>
        <v>82.33</v>
      </c>
      <c r="Q2531" s="9" t="s">
        <v>8321</v>
      </c>
      <c r="R2531" t="s">
        <v>8350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8" x14ac:dyDescent="0.2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8">
        <f t="shared" si="200"/>
        <v>100</v>
      </c>
      <c r="P2532">
        <f t="shared" si="201"/>
        <v>135.41999999999999</v>
      </c>
      <c r="Q2532" s="9" t="s">
        <v>8321</v>
      </c>
      <c r="R2532" t="s">
        <v>8350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48" x14ac:dyDescent="0.2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8">
        <f t="shared" si="200"/>
        <v>100</v>
      </c>
      <c r="P2533">
        <f t="shared" si="201"/>
        <v>74.069999999999993</v>
      </c>
      <c r="Q2533" s="9" t="s">
        <v>8321</v>
      </c>
      <c r="R2533" t="s">
        <v>8350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8" x14ac:dyDescent="0.2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8">
        <f t="shared" si="200"/>
        <v>126</v>
      </c>
      <c r="P2534">
        <f t="shared" si="201"/>
        <v>84.08</v>
      </c>
      <c r="Q2534" s="9" t="s">
        <v>8321</v>
      </c>
      <c r="R2534" t="s">
        <v>8350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8" x14ac:dyDescent="0.2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8">
        <f t="shared" si="200"/>
        <v>111</v>
      </c>
      <c r="P2535">
        <f t="shared" si="201"/>
        <v>61.03</v>
      </c>
      <c r="Q2535" s="9" t="s">
        <v>8321</v>
      </c>
      <c r="R2535" t="s">
        <v>8350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64" x14ac:dyDescent="0.2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8">
        <f t="shared" si="200"/>
        <v>105</v>
      </c>
      <c r="P2536">
        <f t="shared" si="201"/>
        <v>150</v>
      </c>
      <c r="Q2536" s="9" t="s">
        <v>8321</v>
      </c>
      <c r="R2536" t="s">
        <v>8350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ht="16" x14ac:dyDescent="0.2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8">
        <f t="shared" si="200"/>
        <v>104</v>
      </c>
      <c r="P2537">
        <f t="shared" si="201"/>
        <v>266.08999999999997</v>
      </c>
      <c r="Q2537" s="9" t="s">
        <v>8321</v>
      </c>
      <c r="R2537" t="s">
        <v>8350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8" x14ac:dyDescent="0.2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8">
        <f t="shared" si="200"/>
        <v>116</v>
      </c>
      <c r="P2538">
        <f t="shared" si="201"/>
        <v>7.25</v>
      </c>
      <c r="Q2538" s="9" t="s">
        <v>8321</v>
      </c>
      <c r="R2538" t="s">
        <v>8350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8" x14ac:dyDescent="0.2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8">
        <f t="shared" si="200"/>
        <v>110</v>
      </c>
      <c r="P2539">
        <f t="shared" si="201"/>
        <v>100</v>
      </c>
      <c r="Q2539" s="9" t="s">
        <v>8321</v>
      </c>
      <c r="R2539" t="s">
        <v>8350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32" x14ac:dyDescent="0.2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8">
        <f t="shared" si="200"/>
        <v>113</v>
      </c>
      <c r="P2540">
        <f t="shared" si="201"/>
        <v>109.96</v>
      </c>
      <c r="Q2540" s="9" t="s">
        <v>8321</v>
      </c>
      <c r="R2540" t="s">
        <v>8350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8" x14ac:dyDescent="0.2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8">
        <f t="shared" si="200"/>
        <v>100</v>
      </c>
      <c r="P2541">
        <f t="shared" si="201"/>
        <v>169.92</v>
      </c>
      <c r="Q2541" s="9" t="s">
        <v>8321</v>
      </c>
      <c r="R2541" t="s">
        <v>8350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48" x14ac:dyDescent="0.2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8">
        <f t="shared" si="200"/>
        <v>103</v>
      </c>
      <c r="P2542">
        <f t="shared" si="201"/>
        <v>95.74</v>
      </c>
      <c r="Q2542" s="9" t="s">
        <v>8321</v>
      </c>
      <c r="R2542" t="s">
        <v>8350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48" x14ac:dyDescent="0.2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8">
        <f t="shared" si="200"/>
        <v>107</v>
      </c>
      <c r="P2543">
        <f t="shared" si="201"/>
        <v>59.46</v>
      </c>
      <c r="Q2543" s="9" t="s">
        <v>8321</v>
      </c>
      <c r="R2543" t="s">
        <v>8350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8" x14ac:dyDescent="0.2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8">
        <f t="shared" si="200"/>
        <v>104</v>
      </c>
      <c r="P2544">
        <f t="shared" si="201"/>
        <v>55.77</v>
      </c>
      <c r="Q2544" s="9" t="s">
        <v>8321</v>
      </c>
      <c r="R2544" t="s">
        <v>8350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8" x14ac:dyDescent="0.2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8">
        <f t="shared" si="200"/>
        <v>156</v>
      </c>
      <c r="P2545">
        <f t="shared" si="201"/>
        <v>30.08</v>
      </c>
      <c r="Q2545" s="9" t="s">
        <v>8321</v>
      </c>
      <c r="R2545" t="s">
        <v>8350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8" x14ac:dyDescent="0.2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8">
        <f t="shared" si="200"/>
        <v>101</v>
      </c>
      <c r="P2546">
        <f t="shared" si="201"/>
        <v>88.44</v>
      </c>
      <c r="Q2546" s="9" t="s">
        <v>8321</v>
      </c>
      <c r="R2546" t="s">
        <v>8350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8" x14ac:dyDescent="0.2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8">
        <f t="shared" si="200"/>
        <v>195</v>
      </c>
      <c r="P2547">
        <f t="shared" si="201"/>
        <v>64.03</v>
      </c>
      <c r="Q2547" s="9" t="s">
        <v>8321</v>
      </c>
      <c r="R2547" t="s">
        <v>8350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8" x14ac:dyDescent="0.2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8">
        <f t="shared" si="200"/>
        <v>112</v>
      </c>
      <c r="P2548">
        <f t="shared" si="201"/>
        <v>60.15</v>
      </c>
      <c r="Q2548" s="9" t="s">
        <v>8321</v>
      </c>
      <c r="R2548" t="s">
        <v>8350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8" x14ac:dyDescent="0.2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8">
        <f t="shared" si="200"/>
        <v>120</v>
      </c>
      <c r="P2549">
        <f t="shared" si="201"/>
        <v>49.19</v>
      </c>
      <c r="Q2549" s="9" t="s">
        <v>8321</v>
      </c>
      <c r="R2549" t="s">
        <v>8350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8" x14ac:dyDescent="0.2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8">
        <f t="shared" si="200"/>
        <v>102</v>
      </c>
      <c r="P2550">
        <f t="shared" si="201"/>
        <v>165.16</v>
      </c>
      <c r="Q2550" s="9" t="s">
        <v>8321</v>
      </c>
      <c r="R2550" t="s">
        <v>8350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8" x14ac:dyDescent="0.2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8">
        <f t="shared" si="200"/>
        <v>103</v>
      </c>
      <c r="P2551">
        <f t="shared" si="201"/>
        <v>43.62</v>
      </c>
      <c r="Q2551" s="9" t="s">
        <v>8321</v>
      </c>
      <c r="R2551" t="s">
        <v>8350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48" x14ac:dyDescent="0.2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8">
        <f t="shared" si="200"/>
        <v>101</v>
      </c>
      <c r="P2552">
        <f t="shared" si="201"/>
        <v>43.7</v>
      </c>
      <c r="Q2552" s="9" t="s">
        <v>8321</v>
      </c>
      <c r="R2552" t="s">
        <v>8350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8" x14ac:dyDescent="0.2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8">
        <f t="shared" si="200"/>
        <v>103</v>
      </c>
      <c r="P2553">
        <f t="shared" si="201"/>
        <v>67.42</v>
      </c>
      <c r="Q2553" s="9" t="s">
        <v>8321</v>
      </c>
      <c r="R2553" t="s">
        <v>8350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8" x14ac:dyDescent="0.2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8">
        <f t="shared" si="200"/>
        <v>107</v>
      </c>
      <c r="P2554">
        <f t="shared" si="201"/>
        <v>177.5</v>
      </c>
      <c r="Q2554" s="9" t="s">
        <v>8321</v>
      </c>
      <c r="R2554" t="s">
        <v>8350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8" x14ac:dyDescent="0.2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8">
        <f t="shared" si="200"/>
        <v>156</v>
      </c>
      <c r="P2555">
        <f t="shared" si="201"/>
        <v>38.880000000000003</v>
      </c>
      <c r="Q2555" s="9" t="s">
        <v>8321</v>
      </c>
      <c r="R2555" t="s">
        <v>8350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48" x14ac:dyDescent="0.2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8">
        <f t="shared" si="200"/>
        <v>123</v>
      </c>
      <c r="P2556">
        <f t="shared" si="201"/>
        <v>54.99</v>
      </c>
      <c r="Q2556" s="9" t="s">
        <v>8321</v>
      </c>
      <c r="R2556" t="s">
        <v>8350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48" x14ac:dyDescent="0.2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8">
        <f t="shared" si="200"/>
        <v>107</v>
      </c>
      <c r="P2557">
        <f t="shared" si="201"/>
        <v>61.34</v>
      </c>
      <c r="Q2557" s="9" t="s">
        <v>8321</v>
      </c>
      <c r="R2557" t="s">
        <v>8350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8" x14ac:dyDescent="0.2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8">
        <f t="shared" si="200"/>
        <v>106</v>
      </c>
      <c r="P2558">
        <f t="shared" si="201"/>
        <v>23.12</v>
      </c>
      <c r="Q2558" s="9" t="s">
        <v>8321</v>
      </c>
      <c r="R2558" t="s">
        <v>8350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2" x14ac:dyDescent="0.2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8">
        <f t="shared" si="200"/>
        <v>118</v>
      </c>
      <c r="P2559">
        <f t="shared" si="201"/>
        <v>29.61</v>
      </c>
      <c r="Q2559" s="9" t="s">
        <v>8321</v>
      </c>
      <c r="R2559" t="s">
        <v>8350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32" x14ac:dyDescent="0.2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8">
        <f t="shared" si="200"/>
        <v>109</v>
      </c>
      <c r="P2560">
        <f t="shared" si="201"/>
        <v>75.61</v>
      </c>
      <c r="Q2560" s="9" t="s">
        <v>8321</v>
      </c>
      <c r="R2560" t="s">
        <v>8350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8" x14ac:dyDescent="0.2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8">
        <f t="shared" si="200"/>
        <v>111</v>
      </c>
      <c r="P2561">
        <f t="shared" si="201"/>
        <v>35.6</v>
      </c>
      <c r="Q2561" s="9" t="s">
        <v>8321</v>
      </c>
      <c r="R2561" t="s">
        <v>8350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8" x14ac:dyDescent="0.2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8">
        <f t="shared" si="200"/>
        <v>100</v>
      </c>
      <c r="P2562">
        <f t="shared" si="201"/>
        <v>143</v>
      </c>
      <c r="Q2562" s="9" t="s">
        <v>8321</v>
      </c>
      <c r="R2562" t="s">
        <v>8350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8" x14ac:dyDescent="0.2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8">
        <f t="shared" si="200"/>
        <v>0</v>
      </c>
      <c r="P2563">
        <f t="shared" si="201"/>
        <v>0</v>
      </c>
      <c r="Q2563" s="9" t="s">
        <v>8332</v>
      </c>
      <c r="R2563" t="s">
        <v>8333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8">
        <f t="shared" si="200"/>
        <v>1</v>
      </c>
      <c r="P2564">
        <f t="shared" si="201"/>
        <v>25</v>
      </c>
      <c r="Q2564" s="9" t="s">
        <v>8332</v>
      </c>
      <c r="R2564" t="s">
        <v>8333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8">
        <f t="shared" si="200"/>
        <v>0</v>
      </c>
      <c r="P2565">
        <f t="shared" si="201"/>
        <v>0</v>
      </c>
      <c r="Q2565" s="9" t="s">
        <v>8332</v>
      </c>
      <c r="R2565" t="s">
        <v>8333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8">
        <f t="shared" si="200"/>
        <v>0</v>
      </c>
      <c r="P2566">
        <f t="shared" si="201"/>
        <v>0</v>
      </c>
      <c r="Q2566" s="9" t="s">
        <v>8332</v>
      </c>
      <c r="R2566" t="s">
        <v>8333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8">
        <f t="shared" si="200"/>
        <v>1</v>
      </c>
      <c r="P2567">
        <f t="shared" si="201"/>
        <v>100</v>
      </c>
      <c r="Q2567" s="9" t="s">
        <v>8332</v>
      </c>
      <c r="R2567" t="s">
        <v>8333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8">
        <f t="shared" si="200"/>
        <v>0</v>
      </c>
      <c r="P2568">
        <f t="shared" si="201"/>
        <v>0</v>
      </c>
      <c r="Q2568" s="9" t="s">
        <v>8332</v>
      </c>
      <c r="R2568" t="s">
        <v>8333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8">
        <f t="shared" si="200"/>
        <v>0</v>
      </c>
      <c r="P2569">
        <f t="shared" si="201"/>
        <v>60</v>
      </c>
      <c r="Q2569" s="9" t="s">
        <v>8332</v>
      </c>
      <c r="R2569" t="s">
        <v>8333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8">
        <f t="shared" ref="O2570:O2633" si="205">ROUND(E2570/D2570*100,0)</f>
        <v>1</v>
      </c>
      <c r="P2570">
        <f t="shared" ref="P2570:P2633" si="206">IFERROR(ROUND(E2570/L2570,2),0)</f>
        <v>50</v>
      </c>
      <c r="Q2570" s="9" t="s">
        <v>8332</v>
      </c>
      <c r="R2570" t="s">
        <v>8333</v>
      </c>
      <c r="S2570" s="15">
        <f t="shared" ref="S2570:S2633" si="207">(((J2570/60)/60/24)+DATE(1970,1,1))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x14ac:dyDescent="0.2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8">
        <f t="shared" si="205"/>
        <v>2</v>
      </c>
      <c r="P2571">
        <f t="shared" si="206"/>
        <v>72.5</v>
      </c>
      <c r="Q2571" s="9" t="s">
        <v>8332</v>
      </c>
      <c r="R2571" t="s">
        <v>8333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8" x14ac:dyDescent="0.2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8">
        <f t="shared" si="205"/>
        <v>1</v>
      </c>
      <c r="P2572">
        <f t="shared" si="206"/>
        <v>29.5</v>
      </c>
      <c r="Q2572" s="9" t="s">
        <v>8332</v>
      </c>
      <c r="R2572" t="s">
        <v>8333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8" x14ac:dyDescent="0.2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8">
        <f t="shared" si="205"/>
        <v>0</v>
      </c>
      <c r="P2573">
        <f t="shared" si="206"/>
        <v>62.5</v>
      </c>
      <c r="Q2573" s="9" t="s">
        <v>8332</v>
      </c>
      <c r="R2573" t="s">
        <v>8333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8" x14ac:dyDescent="0.2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8">
        <f t="shared" si="205"/>
        <v>0</v>
      </c>
      <c r="P2574">
        <f t="shared" si="206"/>
        <v>0</v>
      </c>
      <c r="Q2574" s="9" t="s">
        <v>8332</v>
      </c>
      <c r="R2574" t="s">
        <v>8333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48" x14ac:dyDescent="0.2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8">
        <f t="shared" si="205"/>
        <v>0</v>
      </c>
      <c r="P2575">
        <f t="shared" si="206"/>
        <v>0</v>
      </c>
      <c r="Q2575" s="9" t="s">
        <v>8332</v>
      </c>
      <c r="R2575" t="s">
        <v>8333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48" x14ac:dyDescent="0.2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8">
        <f t="shared" si="205"/>
        <v>0</v>
      </c>
      <c r="P2576">
        <f t="shared" si="206"/>
        <v>0</v>
      </c>
      <c r="Q2576" s="9" t="s">
        <v>8332</v>
      </c>
      <c r="R2576" t="s">
        <v>8333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8" x14ac:dyDescent="0.2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8">
        <f t="shared" si="205"/>
        <v>0</v>
      </c>
      <c r="P2577">
        <f t="shared" si="206"/>
        <v>0</v>
      </c>
      <c r="Q2577" s="9" t="s">
        <v>8332</v>
      </c>
      <c r="R2577" t="s">
        <v>8333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32" x14ac:dyDescent="0.2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8">
        <f t="shared" si="205"/>
        <v>0</v>
      </c>
      <c r="P2578">
        <f t="shared" si="206"/>
        <v>0</v>
      </c>
      <c r="Q2578" s="9" t="s">
        <v>8332</v>
      </c>
      <c r="R2578" t="s">
        <v>8333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8" x14ac:dyDescent="0.2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8">
        <f t="shared" si="205"/>
        <v>0</v>
      </c>
      <c r="P2579">
        <f t="shared" si="206"/>
        <v>0</v>
      </c>
      <c r="Q2579" s="9" t="s">
        <v>8332</v>
      </c>
      <c r="R2579" t="s">
        <v>8333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48" x14ac:dyDescent="0.2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8">
        <f t="shared" si="205"/>
        <v>0</v>
      </c>
      <c r="P2580">
        <f t="shared" si="206"/>
        <v>0</v>
      </c>
      <c r="Q2580" s="9" t="s">
        <v>8332</v>
      </c>
      <c r="R2580" t="s">
        <v>8333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8" x14ac:dyDescent="0.2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8">
        <f t="shared" si="205"/>
        <v>0</v>
      </c>
      <c r="P2581">
        <f t="shared" si="206"/>
        <v>23.08</v>
      </c>
      <c r="Q2581" s="9" t="s">
        <v>8332</v>
      </c>
      <c r="R2581" t="s">
        <v>8333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8" x14ac:dyDescent="0.2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8">
        <f t="shared" si="205"/>
        <v>1</v>
      </c>
      <c r="P2582">
        <f t="shared" si="206"/>
        <v>25.5</v>
      </c>
      <c r="Q2582" s="9" t="s">
        <v>8332</v>
      </c>
      <c r="R2582" t="s">
        <v>8333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8" x14ac:dyDescent="0.2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8">
        <f t="shared" si="205"/>
        <v>11</v>
      </c>
      <c r="P2583">
        <f t="shared" si="206"/>
        <v>48.18</v>
      </c>
      <c r="Q2583" s="9" t="s">
        <v>8332</v>
      </c>
      <c r="R2583" t="s">
        <v>8333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32" x14ac:dyDescent="0.2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8">
        <f t="shared" si="205"/>
        <v>0</v>
      </c>
      <c r="P2584">
        <f t="shared" si="206"/>
        <v>1</v>
      </c>
      <c r="Q2584" s="9" t="s">
        <v>8332</v>
      </c>
      <c r="R2584" t="s">
        <v>8333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32" x14ac:dyDescent="0.2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8">
        <f t="shared" si="205"/>
        <v>1</v>
      </c>
      <c r="P2585">
        <f t="shared" si="206"/>
        <v>1</v>
      </c>
      <c r="Q2585" s="9" t="s">
        <v>8332</v>
      </c>
      <c r="R2585" t="s">
        <v>8333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32" x14ac:dyDescent="0.2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8">
        <f t="shared" si="205"/>
        <v>0</v>
      </c>
      <c r="P2586">
        <f t="shared" si="206"/>
        <v>0</v>
      </c>
      <c r="Q2586" s="9" t="s">
        <v>8332</v>
      </c>
      <c r="R2586" t="s">
        <v>8333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8" x14ac:dyDescent="0.2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8">
        <f t="shared" si="205"/>
        <v>0</v>
      </c>
      <c r="P2587">
        <f t="shared" si="206"/>
        <v>50</v>
      </c>
      <c r="Q2587" s="9" t="s">
        <v>8332</v>
      </c>
      <c r="R2587" t="s">
        <v>8333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32" x14ac:dyDescent="0.2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8">
        <f t="shared" si="205"/>
        <v>0</v>
      </c>
      <c r="P2588">
        <f t="shared" si="206"/>
        <v>5</v>
      </c>
      <c r="Q2588" s="9" t="s">
        <v>8332</v>
      </c>
      <c r="R2588" t="s">
        <v>8333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8" x14ac:dyDescent="0.2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8">
        <f t="shared" si="205"/>
        <v>2</v>
      </c>
      <c r="P2589">
        <f t="shared" si="206"/>
        <v>202.83</v>
      </c>
      <c r="Q2589" s="9" t="s">
        <v>8332</v>
      </c>
      <c r="R2589" t="s">
        <v>8333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48" x14ac:dyDescent="0.2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8">
        <f t="shared" si="205"/>
        <v>4</v>
      </c>
      <c r="P2590">
        <f t="shared" si="206"/>
        <v>29.13</v>
      </c>
      <c r="Q2590" s="9" t="s">
        <v>8332</v>
      </c>
      <c r="R2590" t="s">
        <v>8333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8" x14ac:dyDescent="0.2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8">
        <f t="shared" si="205"/>
        <v>0</v>
      </c>
      <c r="P2591">
        <f t="shared" si="206"/>
        <v>5</v>
      </c>
      <c r="Q2591" s="9" t="s">
        <v>8332</v>
      </c>
      <c r="R2591" t="s">
        <v>8333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8" x14ac:dyDescent="0.2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8">
        <f t="shared" si="205"/>
        <v>0</v>
      </c>
      <c r="P2592">
        <f t="shared" si="206"/>
        <v>0</v>
      </c>
      <c r="Q2592" s="9" t="s">
        <v>8332</v>
      </c>
      <c r="R2592" t="s">
        <v>8333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8" x14ac:dyDescent="0.2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8">
        <f t="shared" si="205"/>
        <v>2</v>
      </c>
      <c r="P2593">
        <f t="shared" si="206"/>
        <v>13</v>
      </c>
      <c r="Q2593" s="9" t="s">
        <v>8332</v>
      </c>
      <c r="R2593" t="s">
        <v>8333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48" x14ac:dyDescent="0.2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8">
        <f t="shared" si="205"/>
        <v>0</v>
      </c>
      <c r="P2594">
        <f t="shared" si="206"/>
        <v>50</v>
      </c>
      <c r="Q2594" s="9" t="s">
        <v>8332</v>
      </c>
      <c r="R2594" t="s">
        <v>8333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8" x14ac:dyDescent="0.2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8">
        <f t="shared" si="205"/>
        <v>0</v>
      </c>
      <c r="P2595">
        <f t="shared" si="206"/>
        <v>0</v>
      </c>
      <c r="Q2595" s="9" t="s">
        <v>8332</v>
      </c>
      <c r="R2595" t="s">
        <v>8333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8" x14ac:dyDescent="0.2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8">
        <f t="shared" si="205"/>
        <v>0</v>
      </c>
      <c r="P2596">
        <f t="shared" si="206"/>
        <v>1</v>
      </c>
      <c r="Q2596" s="9" t="s">
        <v>8332</v>
      </c>
      <c r="R2596" t="s">
        <v>8333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32" x14ac:dyDescent="0.2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8">
        <f t="shared" si="205"/>
        <v>12</v>
      </c>
      <c r="P2597">
        <f t="shared" si="206"/>
        <v>96.05</v>
      </c>
      <c r="Q2597" s="9" t="s">
        <v>8332</v>
      </c>
      <c r="R2597" t="s">
        <v>8333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48" x14ac:dyDescent="0.2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8">
        <f t="shared" si="205"/>
        <v>24</v>
      </c>
      <c r="P2598">
        <f t="shared" si="206"/>
        <v>305.77999999999997</v>
      </c>
      <c r="Q2598" s="9" t="s">
        <v>8332</v>
      </c>
      <c r="R2598" t="s">
        <v>8333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8" x14ac:dyDescent="0.2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8">
        <f t="shared" si="205"/>
        <v>6</v>
      </c>
      <c r="P2599">
        <f t="shared" si="206"/>
        <v>12.14</v>
      </c>
      <c r="Q2599" s="9" t="s">
        <v>8332</v>
      </c>
      <c r="R2599" t="s">
        <v>8333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32" x14ac:dyDescent="0.2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8">
        <f t="shared" si="205"/>
        <v>39</v>
      </c>
      <c r="P2600">
        <f t="shared" si="206"/>
        <v>83.57</v>
      </c>
      <c r="Q2600" s="9" t="s">
        <v>8332</v>
      </c>
      <c r="R2600" t="s">
        <v>8333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32" x14ac:dyDescent="0.2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8">
        <f t="shared" si="205"/>
        <v>1</v>
      </c>
      <c r="P2601">
        <f t="shared" si="206"/>
        <v>18</v>
      </c>
      <c r="Q2601" s="9" t="s">
        <v>8332</v>
      </c>
      <c r="R2601" t="s">
        <v>8333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32" x14ac:dyDescent="0.2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8">
        <f t="shared" si="205"/>
        <v>7</v>
      </c>
      <c r="P2602">
        <f t="shared" si="206"/>
        <v>115.53</v>
      </c>
      <c r="Q2602" s="9" t="s">
        <v>8332</v>
      </c>
      <c r="R2602" t="s">
        <v>8333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48" x14ac:dyDescent="0.2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8">
        <f t="shared" si="205"/>
        <v>661</v>
      </c>
      <c r="P2603">
        <f t="shared" si="206"/>
        <v>21.9</v>
      </c>
      <c r="Q2603" s="9" t="s">
        <v>8315</v>
      </c>
      <c r="R2603" t="s">
        <v>8351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8" x14ac:dyDescent="0.2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8">
        <f t="shared" si="205"/>
        <v>326</v>
      </c>
      <c r="P2604">
        <f t="shared" si="206"/>
        <v>80.02</v>
      </c>
      <c r="Q2604" s="9" t="s">
        <v>8315</v>
      </c>
      <c r="R2604" t="s">
        <v>8351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32" x14ac:dyDescent="0.2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8">
        <f t="shared" si="205"/>
        <v>101</v>
      </c>
      <c r="P2605">
        <f t="shared" si="206"/>
        <v>35.520000000000003</v>
      </c>
      <c r="Q2605" s="9" t="s">
        <v>8315</v>
      </c>
      <c r="R2605" t="s">
        <v>8351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8" x14ac:dyDescent="0.2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8">
        <f t="shared" si="205"/>
        <v>104</v>
      </c>
      <c r="P2606">
        <f t="shared" si="206"/>
        <v>64.930000000000007</v>
      </c>
      <c r="Q2606" s="9" t="s">
        <v>8315</v>
      </c>
      <c r="R2606" t="s">
        <v>8351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8" x14ac:dyDescent="0.2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8">
        <f t="shared" si="205"/>
        <v>107</v>
      </c>
      <c r="P2607">
        <f t="shared" si="206"/>
        <v>60.97</v>
      </c>
      <c r="Q2607" s="9" t="s">
        <v>8315</v>
      </c>
      <c r="R2607" t="s">
        <v>8351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64" x14ac:dyDescent="0.2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8">
        <f t="shared" si="205"/>
        <v>110</v>
      </c>
      <c r="P2608">
        <f t="shared" si="206"/>
        <v>31.44</v>
      </c>
      <c r="Q2608" s="9" t="s">
        <v>8315</v>
      </c>
      <c r="R2608" t="s">
        <v>8351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8" x14ac:dyDescent="0.2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8">
        <f t="shared" si="205"/>
        <v>408</v>
      </c>
      <c r="P2609">
        <f t="shared" si="206"/>
        <v>81.95</v>
      </c>
      <c r="Q2609" s="9" t="s">
        <v>8315</v>
      </c>
      <c r="R2609" t="s">
        <v>8351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8" x14ac:dyDescent="0.2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8">
        <f t="shared" si="205"/>
        <v>224</v>
      </c>
      <c r="P2610">
        <f t="shared" si="206"/>
        <v>58.93</v>
      </c>
      <c r="Q2610" s="9" t="s">
        <v>8315</v>
      </c>
      <c r="R2610" t="s">
        <v>8351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48" x14ac:dyDescent="0.2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8">
        <f t="shared" si="205"/>
        <v>304</v>
      </c>
      <c r="P2611">
        <f t="shared" si="206"/>
        <v>157.29</v>
      </c>
      <c r="Q2611" s="9" t="s">
        <v>8315</v>
      </c>
      <c r="R2611" t="s">
        <v>8351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32" x14ac:dyDescent="0.2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8">
        <f t="shared" si="205"/>
        <v>141</v>
      </c>
      <c r="P2612">
        <f t="shared" si="206"/>
        <v>55.76</v>
      </c>
      <c r="Q2612" s="9" t="s">
        <v>8315</v>
      </c>
      <c r="R2612" t="s">
        <v>8351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48" x14ac:dyDescent="0.2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8">
        <f t="shared" si="205"/>
        <v>2791</v>
      </c>
      <c r="P2613">
        <f t="shared" si="206"/>
        <v>83.8</v>
      </c>
      <c r="Q2613" s="9" t="s">
        <v>8315</v>
      </c>
      <c r="R2613" t="s">
        <v>8351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8" x14ac:dyDescent="0.2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8">
        <f t="shared" si="205"/>
        <v>172</v>
      </c>
      <c r="P2614">
        <f t="shared" si="206"/>
        <v>58.42</v>
      </c>
      <c r="Q2614" s="9" t="s">
        <v>8315</v>
      </c>
      <c r="R2614" t="s">
        <v>8351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8" x14ac:dyDescent="0.2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8">
        <f t="shared" si="205"/>
        <v>101</v>
      </c>
      <c r="P2615">
        <f t="shared" si="206"/>
        <v>270.57</v>
      </c>
      <c r="Q2615" s="9" t="s">
        <v>8315</v>
      </c>
      <c r="R2615" t="s">
        <v>8351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8" x14ac:dyDescent="0.2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8">
        <f t="shared" si="205"/>
        <v>102</v>
      </c>
      <c r="P2616">
        <f t="shared" si="206"/>
        <v>107.1</v>
      </c>
      <c r="Q2616" s="9" t="s">
        <v>8315</v>
      </c>
      <c r="R2616" t="s">
        <v>8351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8" x14ac:dyDescent="0.2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8">
        <f t="shared" si="205"/>
        <v>170</v>
      </c>
      <c r="P2617">
        <f t="shared" si="206"/>
        <v>47.18</v>
      </c>
      <c r="Q2617" s="9" t="s">
        <v>8315</v>
      </c>
      <c r="R2617" t="s">
        <v>8351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8" x14ac:dyDescent="0.2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8">
        <f t="shared" si="205"/>
        <v>115</v>
      </c>
      <c r="P2618">
        <f t="shared" si="206"/>
        <v>120.31</v>
      </c>
      <c r="Q2618" s="9" t="s">
        <v>8315</v>
      </c>
      <c r="R2618" t="s">
        <v>8351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8" x14ac:dyDescent="0.2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8">
        <f t="shared" si="205"/>
        <v>878</v>
      </c>
      <c r="P2619">
        <f t="shared" si="206"/>
        <v>27.6</v>
      </c>
      <c r="Q2619" s="9" t="s">
        <v>8315</v>
      </c>
      <c r="R2619" t="s">
        <v>8351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2" x14ac:dyDescent="0.2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8">
        <f t="shared" si="205"/>
        <v>105</v>
      </c>
      <c r="P2620">
        <f t="shared" si="206"/>
        <v>205.3</v>
      </c>
      <c r="Q2620" s="9" t="s">
        <v>8315</v>
      </c>
      <c r="R2620" t="s">
        <v>8351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8" x14ac:dyDescent="0.2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8">
        <f t="shared" si="205"/>
        <v>188</v>
      </c>
      <c r="P2621">
        <f t="shared" si="206"/>
        <v>35.549999999999997</v>
      </c>
      <c r="Q2621" s="9" t="s">
        <v>8315</v>
      </c>
      <c r="R2621" t="s">
        <v>8351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8" x14ac:dyDescent="0.2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8">
        <f t="shared" si="205"/>
        <v>144</v>
      </c>
      <c r="P2622">
        <f t="shared" si="206"/>
        <v>74.64</v>
      </c>
      <c r="Q2622" s="9" t="s">
        <v>8315</v>
      </c>
      <c r="R2622" t="s">
        <v>8351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8" x14ac:dyDescent="0.2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8">
        <f t="shared" si="205"/>
        <v>146</v>
      </c>
      <c r="P2623">
        <f t="shared" si="206"/>
        <v>47.06</v>
      </c>
      <c r="Q2623" s="9" t="s">
        <v>8315</v>
      </c>
      <c r="R2623" t="s">
        <v>8351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8" x14ac:dyDescent="0.2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8">
        <f t="shared" si="205"/>
        <v>131</v>
      </c>
      <c r="P2624">
        <f t="shared" si="206"/>
        <v>26.59</v>
      </c>
      <c r="Q2624" s="9" t="s">
        <v>8315</v>
      </c>
      <c r="R2624" t="s">
        <v>8351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8" x14ac:dyDescent="0.2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8">
        <f t="shared" si="205"/>
        <v>114</v>
      </c>
      <c r="P2625">
        <f t="shared" si="206"/>
        <v>36.770000000000003</v>
      </c>
      <c r="Q2625" s="9" t="s">
        <v>8315</v>
      </c>
      <c r="R2625" t="s">
        <v>8351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8" x14ac:dyDescent="0.2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8">
        <f t="shared" si="205"/>
        <v>1379</v>
      </c>
      <c r="P2626">
        <f t="shared" si="206"/>
        <v>31.82</v>
      </c>
      <c r="Q2626" s="9" t="s">
        <v>8315</v>
      </c>
      <c r="R2626" t="s">
        <v>8351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48" x14ac:dyDescent="0.2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8">
        <f t="shared" si="205"/>
        <v>956</v>
      </c>
      <c r="P2627">
        <f t="shared" si="206"/>
        <v>27.58</v>
      </c>
      <c r="Q2627" s="9" t="s">
        <v>8315</v>
      </c>
      <c r="R2627" t="s">
        <v>8351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8">
        <f t="shared" si="205"/>
        <v>112</v>
      </c>
      <c r="P2628">
        <f t="shared" si="206"/>
        <v>56</v>
      </c>
      <c r="Q2628" s="9" t="s">
        <v>8315</v>
      </c>
      <c r="R2628" t="s">
        <v>8351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8">
        <f t="shared" si="205"/>
        <v>647</v>
      </c>
      <c r="P2629">
        <f t="shared" si="206"/>
        <v>21.56</v>
      </c>
      <c r="Q2629" s="9" t="s">
        <v>8315</v>
      </c>
      <c r="R2629" t="s">
        <v>8351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8">
        <f t="shared" si="205"/>
        <v>110</v>
      </c>
      <c r="P2630">
        <f t="shared" si="206"/>
        <v>44.1</v>
      </c>
      <c r="Q2630" s="9" t="s">
        <v>8315</v>
      </c>
      <c r="R2630" t="s">
        <v>8351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8">
        <f t="shared" si="205"/>
        <v>128</v>
      </c>
      <c r="P2631">
        <f t="shared" si="206"/>
        <v>63.87</v>
      </c>
      <c r="Q2631" s="9" t="s">
        <v>8315</v>
      </c>
      <c r="R2631" t="s">
        <v>8351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8">
        <f t="shared" si="205"/>
        <v>158</v>
      </c>
      <c r="P2632">
        <f t="shared" si="206"/>
        <v>38.99</v>
      </c>
      <c r="Q2632" s="9" t="s">
        <v>8315</v>
      </c>
      <c r="R2632" t="s">
        <v>8351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8">
        <f t="shared" si="205"/>
        <v>115</v>
      </c>
      <c r="P2633">
        <f t="shared" si="206"/>
        <v>80.19</v>
      </c>
      <c r="Q2633" s="9" t="s">
        <v>8315</v>
      </c>
      <c r="R2633" t="s">
        <v>8351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8">
        <f t="shared" ref="O2634:O2697" si="210">ROUND(E2634/D2634*100,0)</f>
        <v>137</v>
      </c>
      <c r="P2634">
        <f t="shared" ref="P2634:P2697" si="211">IFERROR(ROUND(E2634/L2634,2),0)</f>
        <v>34.9</v>
      </c>
      <c r="Q2634" s="9" t="s">
        <v>8315</v>
      </c>
      <c r="R2634" t="s">
        <v>8351</v>
      </c>
      <c r="S2634" s="15">
        <f t="shared" ref="S2634:S2697" si="212">(((J2634/60)/60/24)+DATE(1970,1,1))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x14ac:dyDescent="0.2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8">
        <f t="shared" si="210"/>
        <v>355</v>
      </c>
      <c r="P2635">
        <f t="shared" si="211"/>
        <v>89.1</v>
      </c>
      <c r="Q2635" s="9" t="s">
        <v>8315</v>
      </c>
      <c r="R2635" t="s">
        <v>8351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8" x14ac:dyDescent="0.2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8">
        <f t="shared" si="210"/>
        <v>106</v>
      </c>
      <c r="P2636">
        <f t="shared" si="211"/>
        <v>39.44</v>
      </c>
      <c r="Q2636" s="9" t="s">
        <v>8315</v>
      </c>
      <c r="R2636" t="s">
        <v>8351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8" x14ac:dyDescent="0.2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8">
        <f t="shared" si="210"/>
        <v>100</v>
      </c>
      <c r="P2637">
        <f t="shared" si="211"/>
        <v>136.9</v>
      </c>
      <c r="Q2637" s="9" t="s">
        <v>8315</v>
      </c>
      <c r="R2637" t="s">
        <v>8351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48" x14ac:dyDescent="0.2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8">
        <f t="shared" si="210"/>
        <v>187</v>
      </c>
      <c r="P2638">
        <f t="shared" si="211"/>
        <v>37.46</v>
      </c>
      <c r="Q2638" s="9" t="s">
        <v>8315</v>
      </c>
      <c r="R2638" t="s">
        <v>8351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32" x14ac:dyDescent="0.2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8">
        <f t="shared" si="210"/>
        <v>166</v>
      </c>
      <c r="P2639">
        <f t="shared" si="211"/>
        <v>31.96</v>
      </c>
      <c r="Q2639" s="9" t="s">
        <v>8315</v>
      </c>
      <c r="R2639" t="s">
        <v>8351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8" x14ac:dyDescent="0.2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8">
        <f t="shared" si="210"/>
        <v>102</v>
      </c>
      <c r="P2640">
        <f t="shared" si="211"/>
        <v>25.21</v>
      </c>
      <c r="Q2640" s="9" t="s">
        <v>8315</v>
      </c>
      <c r="R2640" t="s">
        <v>8351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8" x14ac:dyDescent="0.2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8">
        <f t="shared" si="210"/>
        <v>164</v>
      </c>
      <c r="P2641">
        <f t="shared" si="211"/>
        <v>10.039999999999999</v>
      </c>
      <c r="Q2641" s="9" t="s">
        <v>8315</v>
      </c>
      <c r="R2641" t="s">
        <v>8351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64" x14ac:dyDescent="0.2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8">
        <f t="shared" si="210"/>
        <v>106</v>
      </c>
      <c r="P2642">
        <f t="shared" si="211"/>
        <v>45.94</v>
      </c>
      <c r="Q2642" s="9" t="s">
        <v>8315</v>
      </c>
      <c r="R2642" t="s">
        <v>8351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32" x14ac:dyDescent="0.2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8">
        <f t="shared" si="210"/>
        <v>1</v>
      </c>
      <c r="P2643">
        <f t="shared" si="211"/>
        <v>15</v>
      </c>
      <c r="Q2643" s="9" t="s">
        <v>8315</v>
      </c>
      <c r="R2643" t="s">
        <v>8351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64" x14ac:dyDescent="0.2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8">
        <f t="shared" si="210"/>
        <v>0</v>
      </c>
      <c r="P2644">
        <f t="shared" si="211"/>
        <v>0</v>
      </c>
      <c r="Q2644" s="9" t="s">
        <v>8315</v>
      </c>
      <c r="R2644" t="s">
        <v>8351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48" x14ac:dyDescent="0.2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8">
        <f t="shared" si="210"/>
        <v>34</v>
      </c>
      <c r="P2645">
        <f t="shared" si="211"/>
        <v>223.58</v>
      </c>
      <c r="Q2645" s="9" t="s">
        <v>8315</v>
      </c>
      <c r="R2645" t="s">
        <v>8351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8" x14ac:dyDescent="0.2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8">
        <f t="shared" si="210"/>
        <v>2</v>
      </c>
      <c r="P2646">
        <f t="shared" si="211"/>
        <v>39.479999999999997</v>
      </c>
      <c r="Q2646" s="9" t="s">
        <v>8315</v>
      </c>
      <c r="R2646" t="s">
        <v>8351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8" x14ac:dyDescent="0.2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8">
        <f t="shared" si="210"/>
        <v>11</v>
      </c>
      <c r="P2647">
        <f t="shared" si="211"/>
        <v>91.3</v>
      </c>
      <c r="Q2647" s="9" t="s">
        <v>8315</v>
      </c>
      <c r="R2647" t="s">
        <v>8351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8" x14ac:dyDescent="0.2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8">
        <f t="shared" si="210"/>
        <v>8</v>
      </c>
      <c r="P2648">
        <f t="shared" si="211"/>
        <v>78.67</v>
      </c>
      <c r="Q2648" s="9" t="s">
        <v>8315</v>
      </c>
      <c r="R2648" t="s">
        <v>8351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8" x14ac:dyDescent="0.2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8">
        <f t="shared" si="210"/>
        <v>1</v>
      </c>
      <c r="P2649">
        <f t="shared" si="211"/>
        <v>12</v>
      </c>
      <c r="Q2649" s="9" t="s">
        <v>8315</v>
      </c>
      <c r="R2649" t="s">
        <v>8351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48" x14ac:dyDescent="0.2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8">
        <f t="shared" si="210"/>
        <v>1</v>
      </c>
      <c r="P2650">
        <f t="shared" si="211"/>
        <v>17.670000000000002</v>
      </c>
      <c r="Q2650" s="9" t="s">
        <v>8315</v>
      </c>
      <c r="R2650" t="s">
        <v>8351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16" x14ac:dyDescent="0.2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8">
        <f t="shared" si="210"/>
        <v>0</v>
      </c>
      <c r="P2651">
        <f t="shared" si="211"/>
        <v>41.33</v>
      </c>
      <c r="Q2651" s="9" t="s">
        <v>8315</v>
      </c>
      <c r="R2651" t="s">
        <v>8351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48" x14ac:dyDescent="0.2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8">
        <f t="shared" si="210"/>
        <v>1</v>
      </c>
      <c r="P2652">
        <f t="shared" si="211"/>
        <v>71.599999999999994</v>
      </c>
      <c r="Q2652" s="9" t="s">
        <v>8315</v>
      </c>
      <c r="R2652" t="s">
        <v>8351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8" x14ac:dyDescent="0.2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8">
        <f t="shared" si="210"/>
        <v>2</v>
      </c>
      <c r="P2653">
        <f t="shared" si="211"/>
        <v>307.82</v>
      </c>
      <c r="Q2653" s="9" t="s">
        <v>8315</v>
      </c>
      <c r="R2653" t="s">
        <v>8351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8" x14ac:dyDescent="0.2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8">
        <f t="shared" si="210"/>
        <v>1</v>
      </c>
      <c r="P2654">
        <f t="shared" si="211"/>
        <v>80.45</v>
      </c>
      <c r="Q2654" s="9" t="s">
        <v>8315</v>
      </c>
      <c r="R2654" t="s">
        <v>8351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8" x14ac:dyDescent="0.2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8">
        <f t="shared" si="210"/>
        <v>12</v>
      </c>
      <c r="P2655">
        <f t="shared" si="211"/>
        <v>83.94</v>
      </c>
      <c r="Q2655" s="9" t="s">
        <v>8315</v>
      </c>
      <c r="R2655" t="s">
        <v>8351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8" x14ac:dyDescent="0.2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8">
        <f t="shared" si="210"/>
        <v>0</v>
      </c>
      <c r="P2656">
        <f t="shared" si="211"/>
        <v>8.5</v>
      </c>
      <c r="Q2656" s="9" t="s">
        <v>8315</v>
      </c>
      <c r="R2656" t="s">
        <v>8351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ht="16" x14ac:dyDescent="0.2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8">
        <f t="shared" si="210"/>
        <v>21</v>
      </c>
      <c r="P2657">
        <f t="shared" si="211"/>
        <v>73.37</v>
      </c>
      <c r="Q2657" s="9" t="s">
        <v>8315</v>
      </c>
      <c r="R2657" t="s">
        <v>8351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32" x14ac:dyDescent="0.2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8">
        <f t="shared" si="210"/>
        <v>11</v>
      </c>
      <c r="P2658">
        <f t="shared" si="211"/>
        <v>112.86</v>
      </c>
      <c r="Q2658" s="9" t="s">
        <v>8315</v>
      </c>
      <c r="R2658" t="s">
        <v>8351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8" x14ac:dyDescent="0.2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8">
        <f t="shared" si="210"/>
        <v>19</v>
      </c>
      <c r="P2659">
        <f t="shared" si="211"/>
        <v>95.28</v>
      </c>
      <c r="Q2659" s="9" t="s">
        <v>8315</v>
      </c>
      <c r="R2659" t="s">
        <v>8351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8" x14ac:dyDescent="0.2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8">
        <f t="shared" si="210"/>
        <v>0</v>
      </c>
      <c r="P2660">
        <f t="shared" si="211"/>
        <v>22.75</v>
      </c>
      <c r="Q2660" s="9" t="s">
        <v>8315</v>
      </c>
      <c r="R2660" t="s">
        <v>8351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ht="16" x14ac:dyDescent="0.2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8">
        <f t="shared" si="210"/>
        <v>3</v>
      </c>
      <c r="P2661">
        <f t="shared" si="211"/>
        <v>133.30000000000001</v>
      </c>
      <c r="Q2661" s="9" t="s">
        <v>8315</v>
      </c>
      <c r="R2661" t="s">
        <v>8351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48" x14ac:dyDescent="0.2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8">
        <f t="shared" si="210"/>
        <v>0</v>
      </c>
      <c r="P2662">
        <f t="shared" si="211"/>
        <v>3.8</v>
      </c>
      <c r="Q2662" s="9" t="s">
        <v>8315</v>
      </c>
      <c r="R2662" t="s">
        <v>8351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8" x14ac:dyDescent="0.2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8">
        <f t="shared" si="210"/>
        <v>103</v>
      </c>
      <c r="P2663">
        <f t="shared" si="211"/>
        <v>85.75</v>
      </c>
      <c r="Q2663" s="9" t="s">
        <v>8315</v>
      </c>
      <c r="R2663" t="s">
        <v>8352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8" x14ac:dyDescent="0.2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8">
        <f t="shared" si="210"/>
        <v>107</v>
      </c>
      <c r="P2664">
        <f t="shared" si="211"/>
        <v>267</v>
      </c>
      <c r="Q2664" s="9" t="s">
        <v>8315</v>
      </c>
      <c r="R2664" t="s">
        <v>8352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8" x14ac:dyDescent="0.2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8">
        <f t="shared" si="210"/>
        <v>105</v>
      </c>
      <c r="P2665">
        <f t="shared" si="211"/>
        <v>373.56</v>
      </c>
      <c r="Q2665" s="9" t="s">
        <v>8315</v>
      </c>
      <c r="R2665" t="s">
        <v>8352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8" x14ac:dyDescent="0.2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8">
        <f t="shared" si="210"/>
        <v>103</v>
      </c>
      <c r="P2666">
        <f t="shared" si="211"/>
        <v>174.04</v>
      </c>
      <c r="Q2666" s="9" t="s">
        <v>8315</v>
      </c>
      <c r="R2666" t="s">
        <v>8352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8" x14ac:dyDescent="0.2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8">
        <f t="shared" si="210"/>
        <v>123</v>
      </c>
      <c r="P2667">
        <f t="shared" si="211"/>
        <v>93.7</v>
      </c>
      <c r="Q2667" s="9" t="s">
        <v>8315</v>
      </c>
      <c r="R2667" t="s">
        <v>8352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8" x14ac:dyDescent="0.2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8">
        <f t="shared" si="210"/>
        <v>159</v>
      </c>
      <c r="P2668">
        <f t="shared" si="211"/>
        <v>77.33</v>
      </c>
      <c r="Q2668" s="9" t="s">
        <v>8315</v>
      </c>
      <c r="R2668" t="s">
        <v>8352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48" x14ac:dyDescent="0.2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8">
        <f t="shared" si="210"/>
        <v>111</v>
      </c>
      <c r="P2669">
        <f t="shared" si="211"/>
        <v>92.22</v>
      </c>
      <c r="Q2669" s="9" t="s">
        <v>8315</v>
      </c>
      <c r="R2669" t="s">
        <v>8352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32" x14ac:dyDescent="0.2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8">
        <f t="shared" si="210"/>
        <v>171</v>
      </c>
      <c r="P2670">
        <f t="shared" si="211"/>
        <v>60.96</v>
      </c>
      <c r="Q2670" s="9" t="s">
        <v>8315</v>
      </c>
      <c r="R2670" t="s">
        <v>8352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8" x14ac:dyDescent="0.2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8">
        <f t="shared" si="210"/>
        <v>125</v>
      </c>
      <c r="P2671">
        <f t="shared" si="211"/>
        <v>91</v>
      </c>
      <c r="Q2671" s="9" t="s">
        <v>8315</v>
      </c>
      <c r="R2671" t="s">
        <v>8352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8" x14ac:dyDescent="0.2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8">
        <f t="shared" si="210"/>
        <v>6</v>
      </c>
      <c r="P2672">
        <f t="shared" si="211"/>
        <v>41.58</v>
      </c>
      <c r="Q2672" s="9" t="s">
        <v>8315</v>
      </c>
      <c r="R2672" t="s">
        <v>8352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8" x14ac:dyDescent="0.2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8">
        <f t="shared" si="210"/>
        <v>11</v>
      </c>
      <c r="P2673">
        <f t="shared" si="211"/>
        <v>33.76</v>
      </c>
      <c r="Q2673" s="9" t="s">
        <v>8315</v>
      </c>
      <c r="R2673" t="s">
        <v>8352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48" x14ac:dyDescent="0.2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8">
        <f t="shared" si="210"/>
        <v>33</v>
      </c>
      <c r="P2674">
        <f t="shared" si="211"/>
        <v>70.62</v>
      </c>
      <c r="Q2674" s="9" t="s">
        <v>8315</v>
      </c>
      <c r="R2674" t="s">
        <v>8352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48" x14ac:dyDescent="0.2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8">
        <f t="shared" si="210"/>
        <v>28</v>
      </c>
      <c r="P2675">
        <f t="shared" si="211"/>
        <v>167.15</v>
      </c>
      <c r="Q2675" s="9" t="s">
        <v>8315</v>
      </c>
      <c r="R2675" t="s">
        <v>8352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64" x14ac:dyDescent="0.2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8">
        <f t="shared" si="210"/>
        <v>63</v>
      </c>
      <c r="P2676">
        <f t="shared" si="211"/>
        <v>128.62</v>
      </c>
      <c r="Q2676" s="9" t="s">
        <v>8315</v>
      </c>
      <c r="R2676" t="s">
        <v>8352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48" x14ac:dyDescent="0.2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8">
        <f t="shared" si="210"/>
        <v>8</v>
      </c>
      <c r="P2677">
        <f t="shared" si="211"/>
        <v>65.41</v>
      </c>
      <c r="Q2677" s="9" t="s">
        <v>8315</v>
      </c>
      <c r="R2677" t="s">
        <v>8352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8" x14ac:dyDescent="0.2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8">
        <f t="shared" si="210"/>
        <v>50</v>
      </c>
      <c r="P2678">
        <f t="shared" si="211"/>
        <v>117.56</v>
      </c>
      <c r="Q2678" s="9" t="s">
        <v>8315</v>
      </c>
      <c r="R2678" t="s">
        <v>8352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8" x14ac:dyDescent="0.2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8">
        <f t="shared" si="210"/>
        <v>18</v>
      </c>
      <c r="P2679">
        <f t="shared" si="211"/>
        <v>126.48</v>
      </c>
      <c r="Q2679" s="9" t="s">
        <v>8315</v>
      </c>
      <c r="R2679" t="s">
        <v>8352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8" x14ac:dyDescent="0.2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8">
        <f t="shared" si="210"/>
        <v>0</v>
      </c>
      <c r="P2680">
        <f t="shared" si="211"/>
        <v>550</v>
      </c>
      <c r="Q2680" s="9" t="s">
        <v>8315</v>
      </c>
      <c r="R2680" t="s">
        <v>8352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48" x14ac:dyDescent="0.2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8">
        <f t="shared" si="210"/>
        <v>0</v>
      </c>
      <c r="P2681">
        <f t="shared" si="211"/>
        <v>44</v>
      </c>
      <c r="Q2681" s="9" t="s">
        <v>8315</v>
      </c>
      <c r="R2681" t="s">
        <v>8352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ht="16" x14ac:dyDescent="0.2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8">
        <f t="shared" si="210"/>
        <v>1</v>
      </c>
      <c r="P2682">
        <f t="shared" si="211"/>
        <v>69</v>
      </c>
      <c r="Q2682" s="9" t="s">
        <v>8315</v>
      </c>
      <c r="R2682" t="s">
        <v>8352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8" x14ac:dyDescent="0.2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8">
        <f t="shared" si="210"/>
        <v>1</v>
      </c>
      <c r="P2683">
        <f t="shared" si="211"/>
        <v>27.5</v>
      </c>
      <c r="Q2683" s="9" t="s">
        <v>8332</v>
      </c>
      <c r="R2683" t="s">
        <v>8333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8" x14ac:dyDescent="0.2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8">
        <f t="shared" si="210"/>
        <v>28</v>
      </c>
      <c r="P2684">
        <f t="shared" si="211"/>
        <v>84.9</v>
      </c>
      <c r="Q2684" s="9" t="s">
        <v>8332</v>
      </c>
      <c r="R2684" t="s">
        <v>8333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8" x14ac:dyDescent="0.2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8">
        <f t="shared" si="210"/>
        <v>0</v>
      </c>
      <c r="P2685">
        <f t="shared" si="211"/>
        <v>12</v>
      </c>
      <c r="Q2685" s="9" t="s">
        <v>8332</v>
      </c>
      <c r="R2685" t="s">
        <v>8333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8" x14ac:dyDescent="0.2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8">
        <f t="shared" si="210"/>
        <v>1</v>
      </c>
      <c r="P2686">
        <f t="shared" si="211"/>
        <v>200</v>
      </c>
      <c r="Q2686" s="9" t="s">
        <v>8332</v>
      </c>
      <c r="R2686" t="s">
        <v>8333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8" x14ac:dyDescent="0.2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8">
        <f t="shared" si="210"/>
        <v>0</v>
      </c>
      <c r="P2687">
        <f t="shared" si="211"/>
        <v>10</v>
      </c>
      <c r="Q2687" s="9" t="s">
        <v>8332</v>
      </c>
      <c r="R2687" t="s">
        <v>8333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8" x14ac:dyDescent="0.2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8">
        <f t="shared" si="210"/>
        <v>0</v>
      </c>
      <c r="P2688">
        <f t="shared" si="211"/>
        <v>0</v>
      </c>
      <c r="Q2688" s="9" t="s">
        <v>8332</v>
      </c>
      <c r="R2688" t="s">
        <v>8333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8" x14ac:dyDescent="0.2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8">
        <f t="shared" si="210"/>
        <v>0</v>
      </c>
      <c r="P2689">
        <f t="shared" si="211"/>
        <v>0</v>
      </c>
      <c r="Q2689" s="9" t="s">
        <v>8332</v>
      </c>
      <c r="R2689" t="s">
        <v>8333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2" x14ac:dyDescent="0.2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8">
        <f t="shared" si="210"/>
        <v>0</v>
      </c>
      <c r="P2690">
        <f t="shared" si="211"/>
        <v>5.29</v>
      </c>
      <c r="Q2690" s="9" t="s">
        <v>8332</v>
      </c>
      <c r="R2690" t="s">
        <v>8333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8" x14ac:dyDescent="0.2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8">
        <f t="shared" si="210"/>
        <v>0</v>
      </c>
      <c r="P2691">
        <f t="shared" si="211"/>
        <v>1</v>
      </c>
      <c r="Q2691" s="9" t="s">
        <v>8332</v>
      </c>
      <c r="R2691" t="s">
        <v>8333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8">
        <f t="shared" si="210"/>
        <v>11</v>
      </c>
      <c r="P2692">
        <f t="shared" si="211"/>
        <v>72.760000000000005</v>
      </c>
      <c r="Q2692" s="9" t="s">
        <v>8332</v>
      </c>
      <c r="R2692" t="s">
        <v>8333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8">
        <f t="shared" si="210"/>
        <v>0</v>
      </c>
      <c r="P2693">
        <f t="shared" si="211"/>
        <v>17.5</v>
      </c>
      <c r="Q2693" s="9" t="s">
        <v>8332</v>
      </c>
      <c r="R2693" t="s">
        <v>8333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8">
        <f t="shared" si="210"/>
        <v>1</v>
      </c>
      <c r="P2694">
        <f t="shared" si="211"/>
        <v>25</v>
      </c>
      <c r="Q2694" s="9" t="s">
        <v>8332</v>
      </c>
      <c r="R2694" t="s">
        <v>8333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8">
        <f t="shared" si="210"/>
        <v>1</v>
      </c>
      <c r="P2695">
        <f t="shared" si="211"/>
        <v>13.33</v>
      </c>
      <c r="Q2695" s="9" t="s">
        <v>8332</v>
      </c>
      <c r="R2695" t="s">
        <v>8333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8">
        <f t="shared" si="210"/>
        <v>0</v>
      </c>
      <c r="P2696">
        <f t="shared" si="211"/>
        <v>1</v>
      </c>
      <c r="Q2696" s="9" t="s">
        <v>8332</v>
      </c>
      <c r="R2696" t="s">
        <v>8333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8">
        <f t="shared" si="210"/>
        <v>0</v>
      </c>
      <c r="P2697">
        <f t="shared" si="211"/>
        <v>23.67</v>
      </c>
      <c r="Q2697" s="9" t="s">
        <v>8332</v>
      </c>
      <c r="R2697" t="s">
        <v>8333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8">
        <f t="shared" ref="O2698:O2761" si="215">ROUND(E2698/D2698*100,0)</f>
        <v>6</v>
      </c>
      <c r="P2698">
        <f t="shared" ref="P2698:P2761" si="216">IFERROR(ROUND(E2698/L2698,2),0)</f>
        <v>89.21</v>
      </c>
      <c r="Q2698" s="9" t="s">
        <v>8332</v>
      </c>
      <c r="R2698" t="s">
        <v>8333</v>
      </c>
      <c r="S2698" s="15">
        <f t="shared" ref="S2698:S2761" si="217">(((J2698/60)/60/24)+DATE(1970,1,1))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x14ac:dyDescent="0.2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8">
        <f t="shared" si="215"/>
        <v>26</v>
      </c>
      <c r="P2699">
        <f t="shared" si="216"/>
        <v>116.56</v>
      </c>
      <c r="Q2699" s="9" t="s">
        <v>8332</v>
      </c>
      <c r="R2699" t="s">
        <v>8333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8" x14ac:dyDescent="0.2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8">
        <f t="shared" si="215"/>
        <v>0</v>
      </c>
      <c r="P2700">
        <f t="shared" si="216"/>
        <v>13.01</v>
      </c>
      <c r="Q2700" s="9" t="s">
        <v>8332</v>
      </c>
      <c r="R2700" t="s">
        <v>8333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8" x14ac:dyDescent="0.2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8">
        <f t="shared" si="215"/>
        <v>0</v>
      </c>
      <c r="P2701">
        <f t="shared" si="216"/>
        <v>0</v>
      </c>
      <c r="Q2701" s="9" t="s">
        <v>8332</v>
      </c>
      <c r="R2701" t="s">
        <v>8333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8" x14ac:dyDescent="0.2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8">
        <f t="shared" si="215"/>
        <v>1</v>
      </c>
      <c r="P2702">
        <f t="shared" si="216"/>
        <v>17.5</v>
      </c>
      <c r="Q2702" s="9" t="s">
        <v>8332</v>
      </c>
      <c r="R2702" t="s">
        <v>8333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8" x14ac:dyDescent="0.2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8">
        <f t="shared" si="215"/>
        <v>46</v>
      </c>
      <c r="P2703">
        <f t="shared" si="216"/>
        <v>34.130000000000003</v>
      </c>
      <c r="Q2703" s="9" t="s">
        <v>8313</v>
      </c>
      <c r="R2703" t="s">
        <v>8353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48" x14ac:dyDescent="0.2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8">
        <f t="shared" si="215"/>
        <v>34</v>
      </c>
      <c r="P2704">
        <f t="shared" si="216"/>
        <v>132.35</v>
      </c>
      <c r="Q2704" s="9" t="s">
        <v>8313</v>
      </c>
      <c r="R2704" t="s">
        <v>8353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32" x14ac:dyDescent="0.2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8">
        <f t="shared" si="215"/>
        <v>104</v>
      </c>
      <c r="P2705">
        <f t="shared" si="216"/>
        <v>922.22</v>
      </c>
      <c r="Q2705" s="9" t="s">
        <v>8313</v>
      </c>
      <c r="R2705" t="s">
        <v>8353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48" x14ac:dyDescent="0.2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8">
        <f t="shared" si="215"/>
        <v>6</v>
      </c>
      <c r="P2706">
        <f t="shared" si="216"/>
        <v>163.57</v>
      </c>
      <c r="Q2706" s="9" t="s">
        <v>8313</v>
      </c>
      <c r="R2706" t="s">
        <v>8353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32" x14ac:dyDescent="0.2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8">
        <f t="shared" si="215"/>
        <v>11</v>
      </c>
      <c r="P2707">
        <f t="shared" si="216"/>
        <v>217.38</v>
      </c>
      <c r="Q2707" s="9" t="s">
        <v>8313</v>
      </c>
      <c r="R2707" t="s">
        <v>8353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8" x14ac:dyDescent="0.2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8">
        <f t="shared" si="215"/>
        <v>112</v>
      </c>
      <c r="P2708">
        <f t="shared" si="216"/>
        <v>149.44</v>
      </c>
      <c r="Q2708" s="9" t="s">
        <v>8313</v>
      </c>
      <c r="R2708" t="s">
        <v>8353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8" x14ac:dyDescent="0.2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8">
        <f t="shared" si="215"/>
        <v>351</v>
      </c>
      <c r="P2709">
        <f t="shared" si="216"/>
        <v>71.239999999999995</v>
      </c>
      <c r="Q2709" s="9" t="s">
        <v>8313</v>
      </c>
      <c r="R2709" t="s">
        <v>8353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8" x14ac:dyDescent="0.2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8">
        <f t="shared" si="215"/>
        <v>233</v>
      </c>
      <c r="P2710">
        <f t="shared" si="216"/>
        <v>44.46</v>
      </c>
      <c r="Q2710" s="9" t="s">
        <v>8313</v>
      </c>
      <c r="R2710" t="s">
        <v>8353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8" x14ac:dyDescent="0.2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8">
        <f t="shared" si="215"/>
        <v>102</v>
      </c>
      <c r="P2711">
        <f t="shared" si="216"/>
        <v>164.94</v>
      </c>
      <c r="Q2711" s="9" t="s">
        <v>8313</v>
      </c>
      <c r="R2711" t="s">
        <v>8353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32" x14ac:dyDescent="0.2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8">
        <f t="shared" si="215"/>
        <v>154</v>
      </c>
      <c r="P2712">
        <f t="shared" si="216"/>
        <v>84.87</v>
      </c>
      <c r="Q2712" s="9" t="s">
        <v>8313</v>
      </c>
      <c r="R2712" t="s">
        <v>8353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8" x14ac:dyDescent="0.2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8">
        <f t="shared" si="215"/>
        <v>101</v>
      </c>
      <c r="P2713">
        <f t="shared" si="216"/>
        <v>53.95</v>
      </c>
      <c r="Q2713" s="9" t="s">
        <v>8313</v>
      </c>
      <c r="R2713" t="s">
        <v>8353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48" x14ac:dyDescent="0.2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8">
        <f t="shared" si="215"/>
        <v>131</v>
      </c>
      <c r="P2714">
        <f t="shared" si="216"/>
        <v>50.53</v>
      </c>
      <c r="Q2714" s="9" t="s">
        <v>8313</v>
      </c>
      <c r="R2714" t="s">
        <v>8353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48" x14ac:dyDescent="0.2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8">
        <f t="shared" si="215"/>
        <v>102</v>
      </c>
      <c r="P2715">
        <f t="shared" si="216"/>
        <v>108</v>
      </c>
      <c r="Q2715" s="9" t="s">
        <v>8313</v>
      </c>
      <c r="R2715" t="s">
        <v>8353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32" x14ac:dyDescent="0.2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8">
        <f t="shared" si="215"/>
        <v>116</v>
      </c>
      <c r="P2716">
        <f t="shared" si="216"/>
        <v>95.37</v>
      </c>
      <c r="Q2716" s="9" t="s">
        <v>8313</v>
      </c>
      <c r="R2716" t="s">
        <v>8353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48" x14ac:dyDescent="0.2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8">
        <f t="shared" si="215"/>
        <v>265</v>
      </c>
      <c r="P2717">
        <f t="shared" si="216"/>
        <v>57.63</v>
      </c>
      <c r="Q2717" s="9" t="s">
        <v>8313</v>
      </c>
      <c r="R2717" t="s">
        <v>8353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64" x14ac:dyDescent="0.2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8">
        <f t="shared" si="215"/>
        <v>120</v>
      </c>
      <c r="P2718">
        <f t="shared" si="216"/>
        <v>64.16</v>
      </c>
      <c r="Q2718" s="9" t="s">
        <v>8313</v>
      </c>
      <c r="R2718" t="s">
        <v>8353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8" x14ac:dyDescent="0.2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8">
        <f t="shared" si="215"/>
        <v>120</v>
      </c>
      <c r="P2719">
        <f t="shared" si="216"/>
        <v>92.39</v>
      </c>
      <c r="Q2719" s="9" t="s">
        <v>8313</v>
      </c>
      <c r="R2719" t="s">
        <v>8353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48" x14ac:dyDescent="0.2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8">
        <f t="shared" si="215"/>
        <v>104</v>
      </c>
      <c r="P2720">
        <f t="shared" si="216"/>
        <v>125.98</v>
      </c>
      <c r="Q2720" s="9" t="s">
        <v>8313</v>
      </c>
      <c r="R2720" t="s">
        <v>8353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48" x14ac:dyDescent="0.2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8">
        <f t="shared" si="215"/>
        <v>109</v>
      </c>
      <c r="P2721">
        <f t="shared" si="216"/>
        <v>94.64</v>
      </c>
      <c r="Q2721" s="9" t="s">
        <v>8313</v>
      </c>
      <c r="R2721" t="s">
        <v>8353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8" x14ac:dyDescent="0.2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8">
        <f t="shared" si="215"/>
        <v>118</v>
      </c>
      <c r="P2722">
        <f t="shared" si="216"/>
        <v>170.7</v>
      </c>
      <c r="Q2722" s="9" t="s">
        <v>8313</v>
      </c>
      <c r="R2722" t="s">
        <v>8353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48" x14ac:dyDescent="0.2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8">
        <f t="shared" si="215"/>
        <v>1462</v>
      </c>
      <c r="P2723">
        <f t="shared" si="216"/>
        <v>40.76</v>
      </c>
      <c r="Q2723" s="9" t="s">
        <v>8315</v>
      </c>
      <c r="R2723" t="s">
        <v>8345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8" x14ac:dyDescent="0.2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8">
        <f t="shared" si="215"/>
        <v>253</v>
      </c>
      <c r="P2724">
        <f t="shared" si="216"/>
        <v>68.25</v>
      </c>
      <c r="Q2724" s="9" t="s">
        <v>8315</v>
      </c>
      <c r="R2724" t="s">
        <v>8345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48" x14ac:dyDescent="0.2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8">
        <f t="shared" si="215"/>
        <v>140</v>
      </c>
      <c r="P2725">
        <f t="shared" si="216"/>
        <v>95.49</v>
      </c>
      <c r="Q2725" s="9" t="s">
        <v>8315</v>
      </c>
      <c r="R2725" t="s">
        <v>8345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8" x14ac:dyDescent="0.2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8">
        <f t="shared" si="215"/>
        <v>297</v>
      </c>
      <c r="P2726">
        <f t="shared" si="216"/>
        <v>7.19</v>
      </c>
      <c r="Q2726" s="9" t="s">
        <v>8315</v>
      </c>
      <c r="R2726" t="s">
        <v>8345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32" x14ac:dyDescent="0.2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8">
        <f t="shared" si="215"/>
        <v>145</v>
      </c>
      <c r="P2727">
        <f t="shared" si="216"/>
        <v>511.65</v>
      </c>
      <c r="Q2727" s="9" t="s">
        <v>8315</v>
      </c>
      <c r="R2727" t="s">
        <v>8345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ht="16" x14ac:dyDescent="0.2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8">
        <f t="shared" si="215"/>
        <v>106</v>
      </c>
      <c r="P2728">
        <f t="shared" si="216"/>
        <v>261.75</v>
      </c>
      <c r="Q2728" s="9" t="s">
        <v>8315</v>
      </c>
      <c r="R2728" t="s">
        <v>8345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8" x14ac:dyDescent="0.2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8">
        <f t="shared" si="215"/>
        <v>493</v>
      </c>
      <c r="P2729">
        <f t="shared" si="216"/>
        <v>69.760000000000005</v>
      </c>
      <c r="Q2729" s="9" t="s">
        <v>8315</v>
      </c>
      <c r="R2729" t="s">
        <v>8345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32" x14ac:dyDescent="0.2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8">
        <f t="shared" si="215"/>
        <v>202</v>
      </c>
      <c r="P2730">
        <f t="shared" si="216"/>
        <v>77.23</v>
      </c>
      <c r="Q2730" s="9" t="s">
        <v>8315</v>
      </c>
      <c r="R2730" t="s">
        <v>8345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32" x14ac:dyDescent="0.2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8">
        <f t="shared" si="215"/>
        <v>104</v>
      </c>
      <c r="P2731">
        <f t="shared" si="216"/>
        <v>340.57</v>
      </c>
      <c r="Q2731" s="9" t="s">
        <v>8315</v>
      </c>
      <c r="R2731" t="s">
        <v>8345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32" x14ac:dyDescent="0.2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8">
        <f t="shared" si="215"/>
        <v>170</v>
      </c>
      <c r="P2732">
        <f t="shared" si="216"/>
        <v>67.42</v>
      </c>
      <c r="Q2732" s="9" t="s">
        <v>8315</v>
      </c>
      <c r="R2732" t="s">
        <v>8345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48" x14ac:dyDescent="0.2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8">
        <f t="shared" si="215"/>
        <v>104</v>
      </c>
      <c r="P2733">
        <f t="shared" si="216"/>
        <v>845.7</v>
      </c>
      <c r="Q2733" s="9" t="s">
        <v>8315</v>
      </c>
      <c r="R2733" t="s">
        <v>8345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8" x14ac:dyDescent="0.2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8">
        <f t="shared" si="215"/>
        <v>118</v>
      </c>
      <c r="P2734">
        <f t="shared" si="216"/>
        <v>97.19</v>
      </c>
      <c r="Q2734" s="9" t="s">
        <v>8315</v>
      </c>
      <c r="R2734" t="s">
        <v>8345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48" x14ac:dyDescent="0.2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8">
        <f t="shared" si="215"/>
        <v>108</v>
      </c>
      <c r="P2735">
        <f t="shared" si="216"/>
        <v>451.84</v>
      </c>
      <c r="Q2735" s="9" t="s">
        <v>8315</v>
      </c>
      <c r="R2735" t="s">
        <v>8345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8" x14ac:dyDescent="0.2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8">
        <f t="shared" si="215"/>
        <v>2260300</v>
      </c>
      <c r="P2736">
        <f t="shared" si="216"/>
        <v>138.66999999999999</v>
      </c>
      <c r="Q2736" s="9" t="s">
        <v>8315</v>
      </c>
      <c r="R2736" t="s">
        <v>8345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8" x14ac:dyDescent="0.2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8">
        <f t="shared" si="215"/>
        <v>978</v>
      </c>
      <c r="P2737">
        <f t="shared" si="216"/>
        <v>21.64</v>
      </c>
      <c r="Q2737" s="9" t="s">
        <v>8315</v>
      </c>
      <c r="R2737" t="s">
        <v>8345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64" x14ac:dyDescent="0.2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8">
        <f t="shared" si="215"/>
        <v>123</v>
      </c>
      <c r="P2738">
        <f t="shared" si="216"/>
        <v>169.52</v>
      </c>
      <c r="Q2738" s="9" t="s">
        <v>8315</v>
      </c>
      <c r="R2738" t="s">
        <v>8345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8" x14ac:dyDescent="0.2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8">
        <f t="shared" si="215"/>
        <v>246</v>
      </c>
      <c r="P2739">
        <f t="shared" si="216"/>
        <v>161.88</v>
      </c>
      <c r="Q2739" s="9" t="s">
        <v>8315</v>
      </c>
      <c r="R2739" t="s">
        <v>8345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8" x14ac:dyDescent="0.2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8">
        <f t="shared" si="215"/>
        <v>148</v>
      </c>
      <c r="P2740">
        <f t="shared" si="216"/>
        <v>493.13</v>
      </c>
      <c r="Q2740" s="9" t="s">
        <v>8315</v>
      </c>
      <c r="R2740" t="s">
        <v>8345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8" x14ac:dyDescent="0.2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8">
        <f t="shared" si="215"/>
        <v>384</v>
      </c>
      <c r="P2741">
        <f t="shared" si="216"/>
        <v>22.12</v>
      </c>
      <c r="Q2741" s="9" t="s">
        <v>8315</v>
      </c>
      <c r="R2741" t="s">
        <v>8345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32" x14ac:dyDescent="0.2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8">
        <f t="shared" si="215"/>
        <v>103</v>
      </c>
      <c r="P2742">
        <f t="shared" si="216"/>
        <v>18.239999999999998</v>
      </c>
      <c r="Q2742" s="9" t="s">
        <v>8315</v>
      </c>
      <c r="R2742" t="s">
        <v>8345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32" x14ac:dyDescent="0.2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8">
        <f t="shared" si="215"/>
        <v>0</v>
      </c>
      <c r="P2743">
        <f t="shared" si="216"/>
        <v>8.75</v>
      </c>
      <c r="Q2743" s="9" t="s">
        <v>8318</v>
      </c>
      <c r="R2743" t="s">
        <v>8354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8" x14ac:dyDescent="0.2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8">
        <f t="shared" si="215"/>
        <v>29</v>
      </c>
      <c r="P2744">
        <f t="shared" si="216"/>
        <v>40.61</v>
      </c>
      <c r="Q2744" s="9" t="s">
        <v>8318</v>
      </c>
      <c r="R2744" t="s">
        <v>8354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64" x14ac:dyDescent="0.2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8">
        <f t="shared" si="215"/>
        <v>0</v>
      </c>
      <c r="P2745">
        <f t="shared" si="216"/>
        <v>0</v>
      </c>
      <c r="Q2745" s="9" t="s">
        <v>8318</v>
      </c>
      <c r="R2745" t="s">
        <v>8354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8" x14ac:dyDescent="0.2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8">
        <f t="shared" si="215"/>
        <v>5</v>
      </c>
      <c r="P2746">
        <f t="shared" si="216"/>
        <v>37.950000000000003</v>
      </c>
      <c r="Q2746" s="9" t="s">
        <v>8318</v>
      </c>
      <c r="R2746" t="s">
        <v>8354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8" x14ac:dyDescent="0.2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8">
        <f t="shared" si="215"/>
        <v>22</v>
      </c>
      <c r="P2747">
        <f t="shared" si="216"/>
        <v>35.729999999999997</v>
      </c>
      <c r="Q2747" s="9" t="s">
        <v>8318</v>
      </c>
      <c r="R2747" t="s">
        <v>8354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8" x14ac:dyDescent="0.2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8">
        <f t="shared" si="215"/>
        <v>27</v>
      </c>
      <c r="P2748">
        <f t="shared" si="216"/>
        <v>42.16</v>
      </c>
      <c r="Q2748" s="9" t="s">
        <v>8318</v>
      </c>
      <c r="R2748" t="s">
        <v>8354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8" x14ac:dyDescent="0.2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8">
        <f t="shared" si="215"/>
        <v>28</v>
      </c>
      <c r="P2749">
        <f t="shared" si="216"/>
        <v>35</v>
      </c>
      <c r="Q2749" s="9" t="s">
        <v>8318</v>
      </c>
      <c r="R2749" t="s">
        <v>8354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32" x14ac:dyDescent="0.2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8">
        <f t="shared" si="215"/>
        <v>1</v>
      </c>
      <c r="P2750">
        <f t="shared" si="216"/>
        <v>13.25</v>
      </c>
      <c r="Q2750" s="9" t="s">
        <v>8318</v>
      </c>
      <c r="R2750" t="s">
        <v>8354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2" x14ac:dyDescent="0.2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8">
        <f t="shared" si="215"/>
        <v>1</v>
      </c>
      <c r="P2751">
        <f t="shared" si="216"/>
        <v>55</v>
      </c>
      <c r="Q2751" s="9" t="s">
        <v>8318</v>
      </c>
      <c r="R2751" t="s">
        <v>8354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8" x14ac:dyDescent="0.2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8">
        <f t="shared" si="215"/>
        <v>0</v>
      </c>
      <c r="P2752">
        <f t="shared" si="216"/>
        <v>0</v>
      </c>
      <c r="Q2752" s="9" t="s">
        <v>8318</v>
      </c>
      <c r="R2752" t="s">
        <v>8354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8" x14ac:dyDescent="0.2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8">
        <f t="shared" si="215"/>
        <v>0</v>
      </c>
      <c r="P2753">
        <f t="shared" si="216"/>
        <v>0</v>
      </c>
      <c r="Q2753" s="9" t="s">
        <v>8318</v>
      </c>
      <c r="R2753" t="s">
        <v>8354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8" x14ac:dyDescent="0.2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8">
        <f t="shared" si="215"/>
        <v>11</v>
      </c>
      <c r="P2754">
        <f t="shared" si="216"/>
        <v>39.29</v>
      </c>
      <c r="Q2754" s="9" t="s">
        <v>8318</v>
      </c>
      <c r="R2754" t="s">
        <v>8354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8" x14ac:dyDescent="0.2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8">
        <f t="shared" si="215"/>
        <v>19</v>
      </c>
      <c r="P2755">
        <f t="shared" si="216"/>
        <v>47.5</v>
      </c>
      <c r="Q2755" s="9" t="s">
        <v>8318</v>
      </c>
      <c r="R2755" t="s">
        <v>8354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8">
        <f t="shared" si="215"/>
        <v>0</v>
      </c>
      <c r="P2756">
        <f t="shared" si="216"/>
        <v>0</v>
      </c>
      <c r="Q2756" s="9" t="s">
        <v>8318</v>
      </c>
      <c r="R2756" t="s">
        <v>8354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8">
        <f t="shared" si="215"/>
        <v>52</v>
      </c>
      <c r="P2757">
        <f t="shared" si="216"/>
        <v>17.329999999999998</v>
      </c>
      <c r="Q2757" s="9" t="s">
        <v>8318</v>
      </c>
      <c r="R2757" t="s">
        <v>8354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8">
        <f t="shared" si="215"/>
        <v>10</v>
      </c>
      <c r="P2758">
        <f t="shared" si="216"/>
        <v>31.76</v>
      </c>
      <c r="Q2758" s="9" t="s">
        <v>8318</v>
      </c>
      <c r="R2758" t="s">
        <v>8354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8">
        <f t="shared" si="215"/>
        <v>1</v>
      </c>
      <c r="P2759">
        <f t="shared" si="216"/>
        <v>5</v>
      </c>
      <c r="Q2759" s="9" t="s">
        <v>8318</v>
      </c>
      <c r="R2759" t="s">
        <v>8354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8">
        <f t="shared" si="215"/>
        <v>12</v>
      </c>
      <c r="P2760">
        <f t="shared" si="216"/>
        <v>39</v>
      </c>
      <c r="Q2760" s="9" t="s">
        <v>8318</v>
      </c>
      <c r="R2760" t="s">
        <v>8354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8">
        <f t="shared" si="215"/>
        <v>11</v>
      </c>
      <c r="P2761">
        <f t="shared" si="216"/>
        <v>52.5</v>
      </c>
      <c r="Q2761" s="9" t="s">
        <v>8318</v>
      </c>
      <c r="R2761" t="s">
        <v>8354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8">
        <f t="shared" ref="O2762:O2825" si="220">ROUND(E2762/D2762*100,0)</f>
        <v>0</v>
      </c>
      <c r="P2762">
        <f t="shared" ref="P2762:P2825" si="221">IFERROR(ROUND(E2762/L2762,2),0)</f>
        <v>0</v>
      </c>
      <c r="Q2762" s="9" t="s">
        <v>8318</v>
      </c>
      <c r="R2762" t="s">
        <v>8354</v>
      </c>
      <c r="S2762" s="15">
        <f t="shared" ref="S2762:S2825" si="222">(((J2762/60)/60/24)+DATE(1970,1,1))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x14ac:dyDescent="0.2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8">
        <f t="shared" si="220"/>
        <v>1</v>
      </c>
      <c r="P2763">
        <f t="shared" si="221"/>
        <v>9</v>
      </c>
      <c r="Q2763" s="9" t="s">
        <v>8318</v>
      </c>
      <c r="R2763" t="s">
        <v>8354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8" x14ac:dyDescent="0.2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8">
        <f t="shared" si="220"/>
        <v>1</v>
      </c>
      <c r="P2764">
        <f t="shared" si="221"/>
        <v>25</v>
      </c>
      <c r="Q2764" s="9" t="s">
        <v>8318</v>
      </c>
      <c r="R2764" t="s">
        <v>8354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32" x14ac:dyDescent="0.2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8">
        <f t="shared" si="220"/>
        <v>0</v>
      </c>
      <c r="P2765">
        <f t="shared" si="221"/>
        <v>30</v>
      </c>
      <c r="Q2765" s="9" t="s">
        <v>8318</v>
      </c>
      <c r="R2765" t="s">
        <v>8354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8" x14ac:dyDescent="0.2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8">
        <f t="shared" si="220"/>
        <v>1</v>
      </c>
      <c r="P2766">
        <f t="shared" si="221"/>
        <v>11.25</v>
      </c>
      <c r="Q2766" s="9" t="s">
        <v>8318</v>
      </c>
      <c r="R2766" t="s">
        <v>8354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8" x14ac:dyDescent="0.2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8">
        <f t="shared" si="220"/>
        <v>0</v>
      </c>
      <c r="P2767">
        <f t="shared" si="221"/>
        <v>0</v>
      </c>
      <c r="Q2767" s="9" t="s">
        <v>8318</v>
      </c>
      <c r="R2767" t="s">
        <v>8354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8" x14ac:dyDescent="0.2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8">
        <f t="shared" si="220"/>
        <v>2</v>
      </c>
      <c r="P2768">
        <f t="shared" si="221"/>
        <v>25</v>
      </c>
      <c r="Q2768" s="9" t="s">
        <v>8318</v>
      </c>
      <c r="R2768" t="s">
        <v>8354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8" x14ac:dyDescent="0.2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8">
        <f t="shared" si="220"/>
        <v>1</v>
      </c>
      <c r="P2769">
        <f t="shared" si="221"/>
        <v>11.33</v>
      </c>
      <c r="Q2769" s="9" t="s">
        <v>8318</v>
      </c>
      <c r="R2769" t="s">
        <v>8354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8" x14ac:dyDescent="0.2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8">
        <f t="shared" si="220"/>
        <v>14</v>
      </c>
      <c r="P2770">
        <f t="shared" si="221"/>
        <v>29.47</v>
      </c>
      <c r="Q2770" s="9" t="s">
        <v>8318</v>
      </c>
      <c r="R2770" t="s">
        <v>8354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8" x14ac:dyDescent="0.2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8">
        <f t="shared" si="220"/>
        <v>0</v>
      </c>
      <c r="P2771">
        <f t="shared" si="221"/>
        <v>1</v>
      </c>
      <c r="Q2771" s="9" t="s">
        <v>8318</v>
      </c>
      <c r="R2771" t="s">
        <v>8354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8" x14ac:dyDescent="0.2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8">
        <f t="shared" si="220"/>
        <v>10</v>
      </c>
      <c r="P2772">
        <f t="shared" si="221"/>
        <v>63.1</v>
      </c>
      <c r="Q2772" s="9" t="s">
        <v>8318</v>
      </c>
      <c r="R2772" t="s">
        <v>8354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8" x14ac:dyDescent="0.2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8">
        <f t="shared" si="220"/>
        <v>0</v>
      </c>
      <c r="P2773">
        <f t="shared" si="221"/>
        <v>0</v>
      </c>
      <c r="Q2773" s="9" t="s">
        <v>8318</v>
      </c>
      <c r="R2773" t="s">
        <v>8354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8" x14ac:dyDescent="0.2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8">
        <f t="shared" si="220"/>
        <v>0</v>
      </c>
      <c r="P2774">
        <f t="shared" si="221"/>
        <v>0</v>
      </c>
      <c r="Q2774" s="9" t="s">
        <v>8318</v>
      </c>
      <c r="R2774" t="s">
        <v>8354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8" x14ac:dyDescent="0.2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8">
        <f t="shared" si="220"/>
        <v>0</v>
      </c>
      <c r="P2775">
        <f t="shared" si="221"/>
        <v>1</v>
      </c>
      <c r="Q2775" s="9" t="s">
        <v>8318</v>
      </c>
      <c r="R2775" t="s">
        <v>8354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8" x14ac:dyDescent="0.2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8">
        <f t="shared" si="220"/>
        <v>14</v>
      </c>
      <c r="P2776">
        <f t="shared" si="221"/>
        <v>43.85</v>
      </c>
      <c r="Q2776" s="9" t="s">
        <v>8318</v>
      </c>
      <c r="R2776" t="s">
        <v>8354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8" x14ac:dyDescent="0.2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8">
        <f t="shared" si="220"/>
        <v>3</v>
      </c>
      <c r="P2777">
        <f t="shared" si="221"/>
        <v>75</v>
      </c>
      <c r="Q2777" s="9" t="s">
        <v>8318</v>
      </c>
      <c r="R2777" t="s">
        <v>8354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48" x14ac:dyDescent="0.2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8">
        <f t="shared" si="220"/>
        <v>8</v>
      </c>
      <c r="P2778">
        <f t="shared" si="221"/>
        <v>45.97</v>
      </c>
      <c r="Q2778" s="9" t="s">
        <v>8318</v>
      </c>
      <c r="R2778" t="s">
        <v>8354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8" x14ac:dyDescent="0.2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8">
        <f t="shared" si="220"/>
        <v>0</v>
      </c>
      <c r="P2779">
        <f t="shared" si="221"/>
        <v>10</v>
      </c>
      <c r="Q2779" s="9" t="s">
        <v>8318</v>
      </c>
      <c r="R2779" t="s">
        <v>8354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64" x14ac:dyDescent="0.2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8">
        <f t="shared" si="220"/>
        <v>26</v>
      </c>
      <c r="P2780">
        <f t="shared" si="221"/>
        <v>93.67</v>
      </c>
      <c r="Q2780" s="9" t="s">
        <v>8318</v>
      </c>
      <c r="R2780" t="s">
        <v>8354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8" x14ac:dyDescent="0.2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8">
        <f t="shared" si="220"/>
        <v>2</v>
      </c>
      <c r="P2781">
        <f t="shared" si="221"/>
        <v>53</v>
      </c>
      <c r="Q2781" s="9" t="s">
        <v>8318</v>
      </c>
      <c r="R2781" t="s">
        <v>8354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32" x14ac:dyDescent="0.2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8">
        <f t="shared" si="220"/>
        <v>0</v>
      </c>
      <c r="P2782">
        <f t="shared" si="221"/>
        <v>0</v>
      </c>
      <c r="Q2782" s="9" t="s">
        <v>8318</v>
      </c>
      <c r="R2782" t="s">
        <v>8354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8" x14ac:dyDescent="0.2">
      <c r="A2783">
        <v>3652</v>
      </c>
      <c r="B2783" s="3" t="s">
        <v>2866</v>
      </c>
      <c r="C2783" s="3" t="s">
        <v>7760</v>
      </c>
      <c r="D2783" s="6">
        <v>300</v>
      </c>
      <c r="E2783" s="8">
        <v>752</v>
      </c>
      <c r="F2783" t="s">
        <v>8216</v>
      </c>
      <c r="G2783" t="s">
        <v>8226</v>
      </c>
      <c r="H2783" t="s">
        <v>8248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8267</v>
      </c>
      <c r="O2783" s="8">
        <f t="shared" si="220"/>
        <v>251</v>
      </c>
      <c r="P2783">
        <f t="shared" si="221"/>
        <v>44.24</v>
      </c>
      <c r="Q2783" s="9" t="s">
        <v>8313</v>
      </c>
      <c r="R2783" t="s">
        <v>8314</v>
      </c>
      <c r="S2783" s="15">
        <f t="shared" si="222"/>
        <v>42596.644699074073</v>
      </c>
      <c r="T2783" s="15">
        <f t="shared" si="223"/>
        <v>42607.165972222225</v>
      </c>
      <c r="U2783">
        <f t="shared" si="224"/>
        <v>2016</v>
      </c>
    </row>
    <row r="2784" spans="1:21" ht="48" x14ac:dyDescent="0.2">
      <c r="A2784">
        <v>3704</v>
      </c>
      <c r="B2784" s="3" t="s">
        <v>3700</v>
      </c>
      <c r="C2784" s="3" t="s">
        <v>7812</v>
      </c>
      <c r="D2784" s="6">
        <v>300</v>
      </c>
      <c r="E2784" s="8">
        <v>409.01</v>
      </c>
      <c r="F2784" t="s">
        <v>8216</v>
      </c>
      <c r="G2784" t="s">
        <v>8222</v>
      </c>
      <c r="H2784" t="s">
        <v>8244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8267</v>
      </c>
      <c r="O2784" s="8">
        <f t="shared" si="220"/>
        <v>136</v>
      </c>
      <c r="P2784">
        <f t="shared" si="221"/>
        <v>15.15</v>
      </c>
      <c r="Q2784" s="9" t="s">
        <v>8313</v>
      </c>
      <c r="R2784" t="s">
        <v>8314</v>
      </c>
      <c r="S2784" s="15">
        <f t="shared" si="222"/>
        <v>42461.689745370371</v>
      </c>
      <c r="T2784" s="15">
        <f t="shared" si="223"/>
        <v>42521.689745370371</v>
      </c>
      <c r="U2784">
        <f t="shared" si="224"/>
        <v>2016</v>
      </c>
    </row>
    <row r="2785" spans="1:21" ht="48" x14ac:dyDescent="0.2">
      <c r="A2785">
        <v>3725</v>
      </c>
      <c r="B2785" s="3" t="s">
        <v>3721</v>
      </c>
      <c r="C2785" s="3" t="s">
        <v>7833</v>
      </c>
      <c r="D2785" s="6">
        <v>300</v>
      </c>
      <c r="E2785" s="8">
        <v>381</v>
      </c>
      <c r="F2785" t="s">
        <v>8216</v>
      </c>
      <c r="G2785" t="s">
        <v>8222</v>
      </c>
      <c r="H2785" t="s">
        <v>8244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8267</v>
      </c>
      <c r="O2785" s="8">
        <f t="shared" si="220"/>
        <v>127</v>
      </c>
      <c r="P2785">
        <f t="shared" si="221"/>
        <v>25.4</v>
      </c>
      <c r="Q2785" s="9" t="s">
        <v>8313</v>
      </c>
      <c r="R2785" t="s">
        <v>8314</v>
      </c>
      <c r="S2785" s="15">
        <f t="shared" si="222"/>
        <v>42401.945219907408</v>
      </c>
      <c r="T2785" s="15">
        <f t="shared" si="223"/>
        <v>42418.895833333328</v>
      </c>
      <c r="U2785">
        <f t="shared" si="224"/>
        <v>2016</v>
      </c>
    </row>
    <row r="2786" spans="1:21" ht="48" x14ac:dyDescent="0.2">
      <c r="A2786">
        <v>3820</v>
      </c>
      <c r="B2786" s="3" t="s">
        <v>3816</v>
      </c>
      <c r="C2786" s="3" t="s">
        <v>7927</v>
      </c>
      <c r="D2786" s="6">
        <v>300</v>
      </c>
      <c r="E2786" s="8">
        <v>430</v>
      </c>
      <c r="F2786" t="s">
        <v>8216</v>
      </c>
      <c r="G2786" t="s">
        <v>8222</v>
      </c>
      <c r="H2786" t="s">
        <v>8244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8267</v>
      </c>
      <c r="O2786" s="8">
        <f t="shared" si="220"/>
        <v>143</v>
      </c>
      <c r="P2786">
        <f t="shared" si="221"/>
        <v>21.5</v>
      </c>
      <c r="Q2786" s="9" t="s">
        <v>8313</v>
      </c>
      <c r="R2786" t="s">
        <v>8314</v>
      </c>
      <c r="S2786" s="15">
        <f t="shared" si="222"/>
        <v>42160.651817129634</v>
      </c>
      <c r="T2786" s="15">
        <f t="shared" si="223"/>
        <v>42190.651817129634</v>
      </c>
      <c r="U2786">
        <f t="shared" si="224"/>
        <v>2015</v>
      </c>
    </row>
    <row r="2787" spans="1:21" ht="48" x14ac:dyDescent="0.2">
      <c r="A2787">
        <v>3562</v>
      </c>
      <c r="B2787" s="3" t="s">
        <v>3560</v>
      </c>
      <c r="C2787" s="3" t="s">
        <v>7670</v>
      </c>
      <c r="D2787" s="6">
        <v>315</v>
      </c>
      <c r="E2787" s="8">
        <v>469</v>
      </c>
      <c r="F2787" t="s">
        <v>8216</v>
      </c>
      <c r="G2787" t="s">
        <v>8222</v>
      </c>
      <c r="H2787" t="s">
        <v>8244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8267</v>
      </c>
      <c r="O2787" s="8">
        <f t="shared" si="220"/>
        <v>149</v>
      </c>
      <c r="P2787">
        <f t="shared" si="221"/>
        <v>15.13</v>
      </c>
      <c r="Q2787" s="9" t="s">
        <v>8313</v>
      </c>
      <c r="R2787" t="s">
        <v>8314</v>
      </c>
      <c r="S2787" s="15">
        <f t="shared" si="222"/>
        <v>42433.761886574073</v>
      </c>
      <c r="T2787" s="15">
        <f t="shared" si="223"/>
        <v>42442.916666666672</v>
      </c>
      <c r="U2787">
        <f t="shared" si="224"/>
        <v>2016</v>
      </c>
    </row>
    <row r="2788" spans="1:21" ht="48" x14ac:dyDescent="0.2">
      <c r="A2788">
        <v>3693</v>
      </c>
      <c r="B2788" s="3" t="s">
        <v>3689</v>
      </c>
      <c r="C2788" s="3" t="s">
        <v>7801</v>
      </c>
      <c r="D2788" s="6">
        <v>333</v>
      </c>
      <c r="E2788" s="8">
        <v>430</v>
      </c>
      <c r="F2788" t="s">
        <v>8216</v>
      </c>
      <c r="G2788" t="s">
        <v>8222</v>
      </c>
      <c r="H2788" t="s">
        <v>8244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8267</v>
      </c>
      <c r="O2788" s="8">
        <f t="shared" si="220"/>
        <v>129</v>
      </c>
      <c r="P2788">
        <f t="shared" si="221"/>
        <v>30.71</v>
      </c>
      <c r="Q2788" s="9" t="s">
        <v>8313</v>
      </c>
      <c r="R2788" t="s">
        <v>8314</v>
      </c>
      <c r="S2788" s="15">
        <f t="shared" si="222"/>
        <v>42309.191307870366</v>
      </c>
      <c r="T2788" s="15">
        <f t="shared" si="223"/>
        <v>42338.9375</v>
      </c>
      <c r="U2788">
        <f t="shared" si="224"/>
        <v>2015</v>
      </c>
    </row>
    <row r="2789" spans="1:21" ht="32" x14ac:dyDescent="0.2">
      <c r="A2789">
        <v>3309</v>
      </c>
      <c r="B2789" s="3" t="s">
        <v>3308</v>
      </c>
      <c r="C2789" s="3" t="s">
        <v>7417</v>
      </c>
      <c r="D2789" s="6">
        <v>350</v>
      </c>
      <c r="E2789" s="8">
        <v>558</v>
      </c>
      <c r="F2789" t="s">
        <v>8216</v>
      </c>
      <c r="G2789" t="s">
        <v>8222</v>
      </c>
      <c r="H2789" t="s">
        <v>8244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8267</v>
      </c>
      <c r="O2789" s="8">
        <f t="shared" si="220"/>
        <v>159</v>
      </c>
      <c r="P2789">
        <f t="shared" si="221"/>
        <v>18</v>
      </c>
      <c r="Q2789" s="9" t="s">
        <v>8313</v>
      </c>
      <c r="R2789" t="s">
        <v>8314</v>
      </c>
      <c r="S2789" s="15">
        <f t="shared" si="222"/>
        <v>42628.650208333333</v>
      </c>
      <c r="T2789" s="15">
        <f t="shared" si="223"/>
        <v>42659.650208333333</v>
      </c>
      <c r="U2789">
        <f t="shared" si="224"/>
        <v>2016</v>
      </c>
    </row>
    <row r="2790" spans="1:21" ht="48" x14ac:dyDescent="0.2">
      <c r="A2790">
        <v>3405</v>
      </c>
      <c r="B2790" s="3" t="s">
        <v>3403</v>
      </c>
      <c r="C2790" s="3" t="s">
        <v>7513</v>
      </c>
      <c r="D2790" s="6">
        <v>350</v>
      </c>
      <c r="E2790" s="8">
        <v>481.5</v>
      </c>
      <c r="F2790" t="s">
        <v>8216</v>
      </c>
      <c r="G2790" t="s">
        <v>8222</v>
      </c>
      <c r="H2790" t="s">
        <v>8244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8267</v>
      </c>
      <c r="O2790" s="8">
        <f t="shared" si="220"/>
        <v>138</v>
      </c>
      <c r="P2790">
        <f t="shared" si="221"/>
        <v>28.32</v>
      </c>
      <c r="Q2790" s="9" t="s">
        <v>8313</v>
      </c>
      <c r="R2790" t="s">
        <v>8314</v>
      </c>
      <c r="S2790" s="15">
        <f t="shared" si="222"/>
        <v>42410.017199074078</v>
      </c>
      <c r="T2790" s="15">
        <f t="shared" si="223"/>
        <v>42430.999305555553</v>
      </c>
      <c r="U2790">
        <f t="shared" si="224"/>
        <v>2016</v>
      </c>
    </row>
    <row r="2791" spans="1:21" ht="48" x14ac:dyDescent="0.2">
      <c r="A2791">
        <v>3521</v>
      </c>
      <c r="B2791" s="3" t="s">
        <v>3519</v>
      </c>
      <c r="C2791" s="3" t="s">
        <v>7629</v>
      </c>
      <c r="D2791" s="6">
        <v>350</v>
      </c>
      <c r="E2791" s="8">
        <v>593</v>
      </c>
      <c r="F2791" t="s">
        <v>8216</v>
      </c>
      <c r="G2791" t="s">
        <v>8221</v>
      </c>
      <c r="H2791" t="s">
        <v>8243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8267</v>
      </c>
      <c r="O2791" s="8">
        <f t="shared" si="220"/>
        <v>169</v>
      </c>
      <c r="P2791">
        <f t="shared" si="221"/>
        <v>45.62</v>
      </c>
      <c r="Q2791" s="9" t="s">
        <v>8313</v>
      </c>
      <c r="R2791" t="s">
        <v>8314</v>
      </c>
      <c r="S2791" s="15">
        <f t="shared" si="222"/>
        <v>41881.361342592594</v>
      </c>
      <c r="T2791" s="15">
        <f t="shared" si="223"/>
        <v>41911.361342592594</v>
      </c>
      <c r="U2791">
        <f t="shared" si="224"/>
        <v>2014</v>
      </c>
    </row>
    <row r="2792" spans="1:21" ht="48" x14ac:dyDescent="0.2">
      <c r="A2792">
        <v>3558</v>
      </c>
      <c r="B2792" s="3" t="s">
        <v>3556</v>
      </c>
      <c r="C2792" s="3" t="s">
        <v>7666</v>
      </c>
      <c r="D2792" s="6">
        <v>350</v>
      </c>
      <c r="E2792" s="8">
        <v>504</v>
      </c>
      <c r="F2792" t="s">
        <v>8216</v>
      </c>
      <c r="G2792" t="s">
        <v>8222</v>
      </c>
      <c r="H2792" t="s">
        <v>8244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8267</v>
      </c>
      <c r="O2792" s="8">
        <f t="shared" si="220"/>
        <v>144</v>
      </c>
      <c r="P2792">
        <f t="shared" si="221"/>
        <v>22.91</v>
      </c>
      <c r="Q2792" s="9" t="s">
        <v>8313</v>
      </c>
      <c r="R2792" t="s">
        <v>8314</v>
      </c>
      <c r="S2792" s="15">
        <f t="shared" si="222"/>
        <v>42139.816840277781</v>
      </c>
      <c r="T2792" s="15">
        <f t="shared" si="223"/>
        <v>42181.875</v>
      </c>
      <c r="U2792">
        <f t="shared" si="224"/>
        <v>2015</v>
      </c>
    </row>
    <row r="2793" spans="1:21" ht="48" x14ac:dyDescent="0.2">
      <c r="A2793">
        <v>3686</v>
      </c>
      <c r="B2793" s="3" t="s">
        <v>3682</v>
      </c>
      <c r="C2793" s="3" t="s">
        <v>7794</v>
      </c>
      <c r="D2793" s="6">
        <v>350</v>
      </c>
      <c r="E2793" s="8">
        <v>355</v>
      </c>
      <c r="F2793" t="s">
        <v>8216</v>
      </c>
      <c r="G2793" t="s">
        <v>8221</v>
      </c>
      <c r="H2793" t="s">
        <v>8243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8267</v>
      </c>
      <c r="O2793" s="8">
        <f t="shared" si="220"/>
        <v>101</v>
      </c>
      <c r="P2793">
        <f t="shared" si="221"/>
        <v>59.17</v>
      </c>
      <c r="Q2793" s="9" t="s">
        <v>8313</v>
      </c>
      <c r="R2793" t="s">
        <v>8314</v>
      </c>
      <c r="S2793" s="15">
        <f t="shared" si="222"/>
        <v>42230.662731481483</v>
      </c>
      <c r="T2793" s="15">
        <f t="shared" si="223"/>
        <v>42245.165972222225</v>
      </c>
      <c r="U2793">
        <f t="shared" si="224"/>
        <v>2015</v>
      </c>
    </row>
    <row r="2794" spans="1:21" ht="64" x14ac:dyDescent="0.2">
      <c r="A2794">
        <v>2805</v>
      </c>
      <c r="B2794" s="3" t="s">
        <v>2804</v>
      </c>
      <c r="C2794" s="3" t="s">
        <v>6913</v>
      </c>
      <c r="D2794" s="6">
        <v>400</v>
      </c>
      <c r="E2794" s="8">
        <v>440</v>
      </c>
      <c r="F2794" t="s">
        <v>8216</v>
      </c>
      <c r="G2794" t="s">
        <v>8222</v>
      </c>
      <c r="H2794" t="s">
        <v>8244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8267</v>
      </c>
      <c r="O2794" s="8">
        <f t="shared" si="220"/>
        <v>110</v>
      </c>
      <c r="P2794">
        <f t="shared" si="221"/>
        <v>24.44</v>
      </c>
      <c r="Q2794" s="9" t="s">
        <v>8313</v>
      </c>
      <c r="R2794" t="s">
        <v>8314</v>
      </c>
      <c r="S2794" s="15">
        <f t="shared" si="222"/>
        <v>42213.505474537036</v>
      </c>
      <c r="T2794" s="15">
        <f t="shared" si="223"/>
        <v>42238.505474537036</v>
      </c>
      <c r="U2794">
        <f t="shared" si="224"/>
        <v>2015</v>
      </c>
    </row>
    <row r="2795" spans="1:21" ht="48" x14ac:dyDescent="0.2">
      <c r="A2795">
        <v>3325</v>
      </c>
      <c r="B2795" s="3" t="s">
        <v>3324</v>
      </c>
      <c r="C2795" s="3" t="s">
        <v>7433</v>
      </c>
      <c r="D2795" s="6">
        <v>400</v>
      </c>
      <c r="E2795" s="8">
        <v>450</v>
      </c>
      <c r="F2795" t="s">
        <v>8216</v>
      </c>
      <c r="G2795" t="s">
        <v>8222</v>
      </c>
      <c r="H2795" t="s">
        <v>8244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8267</v>
      </c>
      <c r="O2795" s="8">
        <f t="shared" si="220"/>
        <v>113</v>
      </c>
      <c r="P2795">
        <f t="shared" si="221"/>
        <v>30</v>
      </c>
      <c r="Q2795" s="9" t="s">
        <v>8313</v>
      </c>
      <c r="R2795" t="s">
        <v>8314</v>
      </c>
      <c r="S2795" s="15">
        <f t="shared" si="222"/>
        <v>42064.785613425927</v>
      </c>
      <c r="T2795" s="15">
        <f t="shared" si="223"/>
        <v>42099.743946759263</v>
      </c>
      <c r="U2795">
        <f t="shared" si="224"/>
        <v>2015</v>
      </c>
    </row>
    <row r="2796" spans="1:21" ht="48" x14ac:dyDescent="0.2">
      <c r="A2796">
        <v>3494</v>
      </c>
      <c r="B2796" s="3" t="s">
        <v>3492</v>
      </c>
      <c r="C2796" s="3" t="s">
        <v>7602</v>
      </c>
      <c r="D2796" s="6">
        <v>400</v>
      </c>
      <c r="E2796" s="8">
        <v>400</v>
      </c>
      <c r="F2796" t="s">
        <v>8216</v>
      </c>
      <c r="G2796" t="s">
        <v>8221</v>
      </c>
      <c r="H2796" t="s">
        <v>8243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8267</v>
      </c>
      <c r="O2796" s="8">
        <f t="shared" si="220"/>
        <v>100</v>
      </c>
      <c r="P2796">
        <f t="shared" si="221"/>
        <v>30.77</v>
      </c>
      <c r="Q2796" s="9" t="s">
        <v>8313</v>
      </c>
      <c r="R2796" t="s">
        <v>8314</v>
      </c>
      <c r="S2796" s="15">
        <f t="shared" si="222"/>
        <v>42689.214988425927</v>
      </c>
      <c r="T2796" s="15">
        <f t="shared" si="223"/>
        <v>42700.25</v>
      </c>
      <c r="U2796">
        <f t="shared" si="224"/>
        <v>2016</v>
      </c>
    </row>
    <row r="2797" spans="1:21" ht="48" x14ac:dyDescent="0.2">
      <c r="A2797">
        <v>2836</v>
      </c>
      <c r="B2797" s="3" t="s">
        <v>2835</v>
      </c>
      <c r="C2797" s="3" t="s">
        <v>6944</v>
      </c>
      <c r="D2797" s="6">
        <v>450</v>
      </c>
      <c r="E2797" s="8">
        <v>485</v>
      </c>
      <c r="F2797" t="s">
        <v>8216</v>
      </c>
      <c r="G2797" t="s">
        <v>8221</v>
      </c>
      <c r="H2797" t="s">
        <v>8243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8267</v>
      </c>
      <c r="O2797" s="8">
        <f t="shared" si="220"/>
        <v>108</v>
      </c>
      <c r="P2797">
        <f t="shared" si="221"/>
        <v>44.09</v>
      </c>
      <c r="Q2797" s="9" t="s">
        <v>8313</v>
      </c>
      <c r="R2797" t="s">
        <v>8314</v>
      </c>
      <c r="S2797" s="15">
        <f t="shared" si="222"/>
        <v>42746.261782407411</v>
      </c>
      <c r="T2797" s="15">
        <f t="shared" si="223"/>
        <v>42784.207638888889</v>
      </c>
      <c r="U2797">
        <f t="shared" si="224"/>
        <v>2017</v>
      </c>
    </row>
    <row r="2798" spans="1:21" ht="48" x14ac:dyDescent="0.2">
      <c r="A2798">
        <v>539</v>
      </c>
      <c r="B2798" s="3" t="s">
        <v>539</v>
      </c>
      <c r="C2798" s="3" t="s">
        <v>4647</v>
      </c>
      <c r="D2798" s="6">
        <v>500</v>
      </c>
      <c r="E2798" s="8">
        <v>503.22</v>
      </c>
      <c r="F2798" t="s">
        <v>8216</v>
      </c>
      <c r="G2798" t="s">
        <v>8222</v>
      </c>
      <c r="H2798" t="s">
        <v>8244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8267</v>
      </c>
      <c r="O2798" s="8">
        <f t="shared" si="220"/>
        <v>101</v>
      </c>
      <c r="P2798">
        <f t="shared" si="221"/>
        <v>25.16</v>
      </c>
      <c r="Q2798" s="9" t="s">
        <v>8313</v>
      </c>
      <c r="R2798" t="s">
        <v>8314</v>
      </c>
      <c r="S2798" s="15">
        <f t="shared" si="222"/>
        <v>42535.049849537041</v>
      </c>
      <c r="T2798" s="15">
        <f t="shared" si="223"/>
        <v>42556.049849537041</v>
      </c>
      <c r="U2798">
        <f t="shared" si="224"/>
        <v>2016</v>
      </c>
    </row>
    <row r="2799" spans="1:21" ht="48" x14ac:dyDescent="0.2">
      <c r="A2799">
        <v>1294</v>
      </c>
      <c r="B2799" s="3" t="s">
        <v>1294</v>
      </c>
      <c r="C2799" s="3" t="s">
        <v>5402</v>
      </c>
      <c r="D2799" s="6">
        <v>500</v>
      </c>
      <c r="E2799" s="8">
        <v>610</v>
      </c>
      <c r="F2799" t="s">
        <v>8216</v>
      </c>
      <c r="G2799" t="s">
        <v>8222</v>
      </c>
      <c r="H2799" t="s">
        <v>8244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8267</v>
      </c>
      <c r="O2799" s="8">
        <f t="shared" si="220"/>
        <v>122</v>
      </c>
      <c r="P2799">
        <f t="shared" si="221"/>
        <v>27.73</v>
      </c>
      <c r="Q2799" s="9" t="s">
        <v>8313</v>
      </c>
      <c r="R2799" t="s">
        <v>8314</v>
      </c>
      <c r="S2799" s="15">
        <f t="shared" si="222"/>
        <v>42278.453668981485</v>
      </c>
      <c r="T2799" s="15">
        <f t="shared" si="223"/>
        <v>42296.458333333328</v>
      </c>
      <c r="U2799">
        <f t="shared" si="224"/>
        <v>2015</v>
      </c>
    </row>
    <row r="2800" spans="1:21" ht="48" x14ac:dyDescent="0.2">
      <c r="A2800">
        <v>2801</v>
      </c>
      <c r="B2800" s="3" t="s">
        <v>2800</v>
      </c>
      <c r="C2800" s="3" t="s">
        <v>6909</v>
      </c>
      <c r="D2800" s="6">
        <v>500</v>
      </c>
      <c r="E2800" s="8">
        <v>666</v>
      </c>
      <c r="F2800" t="s">
        <v>8216</v>
      </c>
      <c r="G2800" t="s">
        <v>8223</v>
      </c>
      <c r="H2800" t="s">
        <v>8245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8267</v>
      </c>
      <c r="O2800" s="8">
        <f t="shared" si="220"/>
        <v>133</v>
      </c>
      <c r="P2800">
        <f t="shared" si="221"/>
        <v>51.23</v>
      </c>
      <c r="Q2800" s="9" t="s">
        <v>8313</v>
      </c>
      <c r="R2800" t="s">
        <v>8314</v>
      </c>
      <c r="S2800" s="15">
        <f t="shared" si="222"/>
        <v>41900.243159722224</v>
      </c>
      <c r="T2800" s="15">
        <f t="shared" si="223"/>
        <v>41922.458333333336</v>
      </c>
      <c r="U2800">
        <f t="shared" si="224"/>
        <v>2014</v>
      </c>
    </row>
    <row r="2801" spans="1:21" ht="48" x14ac:dyDescent="0.2">
      <c r="A2801">
        <v>3181</v>
      </c>
      <c r="B2801" s="3" t="s">
        <v>3180</v>
      </c>
      <c r="C2801" s="3" t="s">
        <v>7289</v>
      </c>
      <c r="D2801" s="6">
        <v>500</v>
      </c>
      <c r="E2801" s="8">
        <v>545</v>
      </c>
      <c r="F2801" t="s">
        <v>8216</v>
      </c>
      <c r="G2801" t="s">
        <v>8222</v>
      </c>
      <c r="H2801" t="s">
        <v>8244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8267</v>
      </c>
      <c r="O2801" s="8">
        <f t="shared" si="220"/>
        <v>109</v>
      </c>
      <c r="P2801">
        <f t="shared" si="221"/>
        <v>36.33</v>
      </c>
      <c r="Q2801" s="9" t="s">
        <v>8313</v>
      </c>
      <c r="R2801" t="s">
        <v>8314</v>
      </c>
      <c r="S2801" s="15">
        <f t="shared" si="222"/>
        <v>41779.310034722221</v>
      </c>
      <c r="T2801" s="15">
        <f t="shared" si="223"/>
        <v>41805.666666666664</v>
      </c>
      <c r="U2801">
        <f t="shared" si="224"/>
        <v>2014</v>
      </c>
    </row>
    <row r="2802" spans="1:21" ht="48" x14ac:dyDescent="0.2">
      <c r="A2802">
        <v>3289</v>
      </c>
      <c r="B2802" s="3" t="s">
        <v>3288</v>
      </c>
      <c r="C2802" s="3" t="s">
        <v>7397</v>
      </c>
      <c r="D2802" s="6">
        <v>500</v>
      </c>
      <c r="E2802" s="8">
        <v>665.21</v>
      </c>
      <c r="F2802" t="s">
        <v>8216</v>
      </c>
      <c r="G2802" t="s">
        <v>8222</v>
      </c>
      <c r="H2802" t="s">
        <v>8244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8267</v>
      </c>
      <c r="O2802" s="8">
        <f t="shared" si="220"/>
        <v>133</v>
      </c>
      <c r="P2802">
        <f t="shared" si="221"/>
        <v>26.61</v>
      </c>
      <c r="Q2802" s="9" t="s">
        <v>8313</v>
      </c>
      <c r="R2802" t="s">
        <v>8314</v>
      </c>
      <c r="S2802" s="15">
        <f t="shared" si="222"/>
        <v>42758.368078703701</v>
      </c>
      <c r="T2802" s="15">
        <f t="shared" si="223"/>
        <v>42786.368078703701</v>
      </c>
      <c r="U2802">
        <f t="shared" si="224"/>
        <v>2017</v>
      </c>
    </row>
    <row r="2803" spans="1:21" ht="48" x14ac:dyDescent="0.2">
      <c r="A2803">
        <v>3291</v>
      </c>
      <c r="B2803" s="3" t="s">
        <v>3290</v>
      </c>
      <c r="C2803" s="3" t="s">
        <v>7399</v>
      </c>
      <c r="D2803" s="6">
        <v>500</v>
      </c>
      <c r="E2803" s="8">
        <v>570</v>
      </c>
      <c r="F2803" t="s">
        <v>8216</v>
      </c>
      <c r="G2803" t="s">
        <v>8221</v>
      </c>
      <c r="H2803" t="s">
        <v>8243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8267</v>
      </c>
      <c r="O2803" s="8">
        <f t="shared" si="220"/>
        <v>114</v>
      </c>
      <c r="P2803">
        <f t="shared" si="221"/>
        <v>40.71</v>
      </c>
      <c r="Q2803" s="9" t="s">
        <v>8313</v>
      </c>
      <c r="R2803" t="s">
        <v>8314</v>
      </c>
      <c r="S2803" s="15">
        <f t="shared" si="222"/>
        <v>42232.702546296292</v>
      </c>
      <c r="T2803" s="15">
        <f t="shared" si="223"/>
        <v>42264.165972222225</v>
      </c>
      <c r="U2803">
        <f t="shared" si="224"/>
        <v>2015</v>
      </c>
    </row>
    <row r="2804" spans="1:21" ht="48" x14ac:dyDescent="0.2">
      <c r="A2804">
        <v>3319</v>
      </c>
      <c r="B2804" s="3" t="s">
        <v>3318</v>
      </c>
      <c r="C2804" s="3" t="s">
        <v>7427</v>
      </c>
      <c r="D2804" s="6">
        <v>500</v>
      </c>
      <c r="E2804" s="8">
        <v>540</v>
      </c>
      <c r="F2804" t="s">
        <v>8216</v>
      </c>
      <c r="G2804" t="s">
        <v>8222</v>
      </c>
      <c r="H2804" t="s">
        <v>8244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8267</v>
      </c>
      <c r="O2804" s="8">
        <f t="shared" si="220"/>
        <v>108</v>
      </c>
      <c r="P2804">
        <f t="shared" si="221"/>
        <v>33.75</v>
      </c>
      <c r="Q2804" s="9" t="s">
        <v>8313</v>
      </c>
      <c r="R2804" t="s">
        <v>8314</v>
      </c>
      <c r="S2804" s="15">
        <f t="shared" si="222"/>
        <v>41990.585486111115</v>
      </c>
      <c r="T2804" s="15">
        <f t="shared" si="223"/>
        <v>42035.585486111115</v>
      </c>
      <c r="U2804">
        <f t="shared" si="224"/>
        <v>2014</v>
      </c>
    </row>
    <row r="2805" spans="1:21" ht="48" x14ac:dyDescent="0.2">
      <c r="A2805">
        <v>3321</v>
      </c>
      <c r="B2805" s="3" t="s">
        <v>3320</v>
      </c>
      <c r="C2805" s="3" t="s">
        <v>7429</v>
      </c>
      <c r="D2805" s="6">
        <v>500</v>
      </c>
      <c r="E2805" s="8">
        <v>537</v>
      </c>
      <c r="F2805" t="s">
        <v>8216</v>
      </c>
      <c r="G2805" t="s">
        <v>8221</v>
      </c>
      <c r="H2805" t="s">
        <v>8243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8267</v>
      </c>
      <c r="O2805" s="8">
        <f t="shared" si="220"/>
        <v>107</v>
      </c>
      <c r="P2805">
        <f t="shared" si="221"/>
        <v>35.799999999999997</v>
      </c>
      <c r="Q2805" s="9" t="s">
        <v>8313</v>
      </c>
      <c r="R2805" t="s">
        <v>8314</v>
      </c>
      <c r="S2805" s="15">
        <f t="shared" si="222"/>
        <v>41914.100289351853</v>
      </c>
      <c r="T2805" s="15">
        <f t="shared" si="223"/>
        <v>41928.165972222225</v>
      </c>
      <c r="U2805">
        <f t="shared" si="224"/>
        <v>2014</v>
      </c>
    </row>
    <row r="2806" spans="1:21" ht="48" x14ac:dyDescent="0.2">
      <c r="A2806">
        <v>3345</v>
      </c>
      <c r="B2806" s="3" t="s">
        <v>3344</v>
      </c>
      <c r="C2806" s="3" t="s">
        <v>7453</v>
      </c>
      <c r="D2806" s="6">
        <v>500</v>
      </c>
      <c r="E2806" s="8">
        <v>650</v>
      </c>
      <c r="F2806" t="s">
        <v>8216</v>
      </c>
      <c r="G2806" t="s">
        <v>8221</v>
      </c>
      <c r="H2806" t="s">
        <v>8243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8267</v>
      </c>
      <c r="O2806" s="8">
        <f t="shared" si="220"/>
        <v>130</v>
      </c>
      <c r="P2806">
        <f t="shared" si="221"/>
        <v>50</v>
      </c>
      <c r="Q2806" s="9" t="s">
        <v>8313</v>
      </c>
      <c r="R2806" t="s">
        <v>8314</v>
      </c>
      <c r="S2806" s="15">
        <f t="shared" si="222"/>
        <v>42053.106111111112</v>
      </c>
      <c r="T2806" s="15">
        <f t="shared" si="223"/>
        <v>42112.025694444441</v>
      </c>
      <c r="U2806">
        <f t="shared" si="224"/>
        <v>2015</v>
      </c>
    </row>
    <row r="2807" spans="1:21" ht="48" x14ac:dyDescent="0.2">
      <c r="A2807">
        <v>3353</v>
      </c>
      <c r="B2807" s="3" t="s">
        <v>3351</v>
      </c>
      <c r="C2807" s="3" t="s">
        <v>7461</v>
      </c>
      <c r="D2807" s="6">
        <v>500</v>
      </c>
      <c r="E2807" s="8">
        <v>1575</v>
      </c>
      <c r="F2807" t="s">
        <v>8216</v>
      </c>
      <c r="G2807" t="s">
        <v>8222</v>
      </c>
      <c r="H2807" t="s">
        <v>8244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8267</v>
      </c>
      <c r="O2807" s="8">
        <f t="shared" si="220"/>
        <v>315</v>
      </c>
      <c r="P2807">
        <f t="shared" si="221"/>
        <v>35.799999999999997</v>
      </c>
      <c r="Q2807" s="9" t="s">
        <v>8313</v>
      </c>
      <c r="R2807" t="s">
        <v>8314</v>
      </c>
      <c r="S2807" s="15">
        <f t="shared" si="222"/>
        <v>42479.432291666672</v>
      </c>
      <c r="T2807" s="15">
        <f t="shared" si="223"/>
        <v>42492.958333333328</v>
      </c>
      <c r="U2807">
        <f t="shared" si="224"/>
        <v>2016</v>
      </c>
    </row>
    <row r="2808" spans="1:21" ht="48" x14ac:dyDescent="0.2">
      <c r="A2808">
        <v>3362</v>
      </c>
      <c r="B2808" s="3" t="s">
        <v>3360</v>
      </c>
      <c r="C2808" s="3" t="s">
        <v>7470</v>
      </c>
      <c r="D2808" s="6">
        <v>500</v>
      </c>
      <c r="E2808" s="8">
        <v>1090</v>
      </c>
      <c r="F2808" t="s">
        <v>8216</v>
      </c>
      <c r="G2808" t="s">
        <v>8221</v>
      </c>
      <c r="H2808" t="s">
        <v>8243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8267</v>
      </c>
      <c r="O2808" s="8">
        <f t="shared" si="220"/>
        <v>218</v>
      </c>
      <c r="P2808">
        <f t="shared" si="221"/>
        <v>54.5</v>
      </c>
      <c r="Q2808" s="9" t="s">
        <v>8313</v>
      </c>
      <c r="R2808" t="s">
        <v>8314</v>
      </c>
      <c r="S2808" s="15">
        <f t="shared" si="222"/>
        <v>42056.091631944444</v>
      </c>
      <c r="T2808" s="15">
        <f t="shared" si="223"/>
        <v>42070.204861111109</v>
      </c>
      <c r="U2808">
        <f t="shared" si="224"/>
        <v>2015</v>
      </c>
    </row>
    <row r="2809" spans="1:21" ht="48" x14ac:dyDescent="0.2">
      <c r="A2809">
        <v>3366</v>
      </c>
      <c r="B2809" s="3" t="s">
        <v>3364</v>
      </c>
      <c r="C2809" s="3" t="s">
        <v>7474</v>
      </c>
      <c r="D2809" s="6">
        <v>500</v>
      </c>
      <c r="E2809" s="8">
        <v>1105</v>
      </c>
      <c r="F2809" t="s">
        <v>8216</v>
      </c>
      <c r="G2809" t="s">
        <v>8221</v>
      </c>
      <c r="H2809" t="s">
        <v>8243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8267</v>
      </c>
      <c r="O2809" s="8">
        <f t="shared" si="220"/>
        <v>221</v>
      </c>
      <c r="P2809">
        <f t="shared" si="221"/>
        <v>61.39</v>
      </c>
      <c r="Q2809" s="9" t="s">
        <v>8313</v>
      </c>
      <c r="R2809" t="s">
        <v>8314</v>
      </c>
      <c r="S2809" s="15">
        <f t="shared" si="222"/>
        <v>42107.067557870367</v>
      </c>
      <c r="T2809" s="15">
        <f t="shared" si="223"/>
        <v>42137.067557870367</v>
      </c>
      <c r="U2809">
        <f t="shared" si="224"/>
        <v>2015</v>
      </c>
    </row>
    <row r="2810" spans="1:21" ht="48" x14ac:dyDescent="0.2">
      <c r="A2810">
        <v>3391</v>
      </c>
      <c r="B2810" s="3" t="s">
        <v>3389</v>
      </c>
      <c r="C2810" s="3" t="s">
        <v>7499</v>
      </c>
      <c r="D2810" s="6">
        <v>500</v>
      </c>
      <c r="E2810" s="8">
        <v>1115</v>
      </c>
      <c r="F2810" t="s">
        <v>8216</v>
      </c>
      <c r="G2810" t="s">
        <v>8221</v>
      </c>
      <c r="H2810" t="s">
        <v>8243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8267</v>
      </c>
      <c r="O2810" s="8">
        <f t="shared" si="220"/>
        <v>223</v>
      </c>
      <c r="P2810">
        <f t="shared" si="221"/>
        <v>61.94</v>
      </c>
      <c r="Q2810" s="9" t="s">
        <v>8313</v>
      </c>
      <c r="R2810" t="s">
        <v>8314</v>
      </c>
      <c r="S2810" s="15">
        <f t="shared" si="222"/>
        <v>41830.545694444445</v>
      </c>
      <c r="T2810" s="15">
        <f t="shared" si="223"/>
        <v>41859.936111111114</v>
      </c>
      <c r="U2810">
        <f t="shared" si="224"/>
        <v>2014</v>
      </c>
    </row>
    <row r="2811" spans="1:21" ht="48" x14ac:dyDescent="0.2">
      <c r="A2811">
        <v>3392</v>
      </c>
      <c r="B2811" s="3" t="s">
        <v>3390</v>
      </c>
      <c r="C2811" s="3" t="s">
        <v>7500</v>
      </c>
      <c r="D2811" s="6">
        <v>500</v>
      </c>
      <c r="E2811" s="8">
        <v>500</v>
      </c>
      <c r="F2811" t="s">
        <v>8216</v>
      </c>
      <c r="G2811" t="s">
        <v>8222</v>
      </c>
      <c r="H2811" t="s">
        <v>8244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8267</v>
      </c>
      <c r="O2811" s="8">
        <f t="shared" si="220"/>
        <v>100</v>
      </c>
      <c r="P2811">
        <f t="shared" si="221"/>
        <v>41.67</v>
      </c>
      <c r="Q2811" s="9" t="s">
        <v>8313</v>
      </c>
      <c r="R2811" t="s">
        <v>8314</v>
      </c>
      <c r="S2811" s="15">
        <f t="shared" si="222"/>
        <v>42446.845543981486</v>
      </c>
      <c r="T2811" s="15">
        <f t="shared" si="223"/>
        <v>42496.845543981486</v>
      </c>
      <c r="U2811">
        <f t="shared" si="224"/>
        <v>2016</v>
      </c>
    </row>
    <row r="2812" spans="1:21" ht="32" x14ac:dyDescent="0.2">
      <c r="A2812">
        <v>3395</v>
      </c>
      <c r="B2812" s="3" t="s">
        <v>3393</v>
      </c>
      <c r="C2812" s="3" t="s">
        <v>7503</v>
      </c>
      <c r="D2812" s="6">
        <v>500</v>
      </c>
      <c r="E2812" s="8">
        <v>920</v>
      </c>
      <c r="F2812" t="s">
        <v>8216</v>
      </c>
      <c r="G2812" t="s">
        <v>8222</v>
      </c>
      <c r="H2812" t="s">
        <v>8244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8267</v>
      </c>
      <c r="O2812" s="8">
        <f t="shared" si="220"/>
        <v>184</v>
      </c>
      <c r="P2812">
        <f t="shared" si="221"/>
        <v>24.21</v>
      </c>
      <c r="Q2812" s="9" t="s">
        <v>8313</v>
      </c>
      <c r="R2812" t="s">
        <v>8314</v>
      </c>
      <c r="S2812" s="15">
        <f t="shared" si="222"/>
        <v>42140.712314814817</v>
      </c>
      <c r="T2812" s="15">
        <f t="shared" si="223"/>
        <v>42154.756944444445</v>
      </c>
      <c r="U2812">
        <f t="shared" si="224"/>
        <v>2015</v>
      </c>
    </row>
    <row r="2813" spans="1:21" ht="48" x14ac:dyDescent="0.2">
      <c r="A2813">
        <v>3404</v>
      </c>
      <c r="B2813" s="3" t="s">
        <v>3402</v>
      </c>
      <c r="C2813" s="3" t="s">
        <v>7512</v>
      </c>
      <c r="D2813" s="6">
        <v>500</v>
      </c>
      <c r="E2813" s="8">
        <v>610</v>
      </c>
      <c r="F2813" t="s">
        <v>8216</v>
      </c>
      <c r="G2813" t="s">
        <v>8221</v>
      </c>
      <c r="H2813" t="s">
        <v>8243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8267</v>
      </c>
      <c r="O2813" s="8">
        <f t="shared" si="220"/>
        <v>122</v>
      </c>
      <c r="P2813">
        <f t="shared" si="221"/>
        <v>203.33</v>
      </c>
      <c r="Q2813" s="9" t="s">
        <v>8313</v>
      </c>
      <c r="R2813" t="s">
        <v>8314</v>
      </c>
      <c r="S2813" s="15">
        <f t="shared" si="222"/>
        <v>42152.503495370373</v>
      </c>
      <c r="T2813" s="15">
        <f t="shared" si="223"/>
        <v>42172.503495370373</v>
      </c>
      <c r="U2813">
        <f t="shared" si="224"/>
        <v>2015</v>
      </c>
    </row>
    <row r="2814" spans="1:21" ht="48" x14ac:dyDescent="0.2">
      <c r="A2814">
        <v>3408</v>
      </c>
      <c r="B2814" s="3" t="s">
        <v>3406</v>
      </c>
      <c r="C2814" s="3" t="s">
        <v>7516</v>
      </c>
      <c r="D2814" s="6">
        <v>500</v>
      </c>
      <c r="E2814" s="8">
        <v>1055</v>
      </c>
      <c r="F2814" t="s">
        <v>8216</v>
      </c>
      <c r="G2814" t="s">
        <v>8221</v>
      </c>
      <c r="H2814" t="s">
        <v>8243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8267</v>
      </c>
      <c r="O2814" s="8">
        <f t="shared" si="220"/>
        <v>211</v>
      </c>
      <c r="P2814">
        <f t="shared" si="221"/>
        <v>58.61</v>
      </c>
      <c r="Q2814" s="9" t="s">
        <v>8313</v>
      </c>
      <c r="R2814" t="s">
        <v>8314</v>
      </c>
      <c r="S2814" s="15">
        <f t="shared" si="222"/>
        <v>41808.991944444446</v>
      </c>
      <c r="T2814" s="15">
        <f t="shared" si="223"/>
        <v>41838.991944444446</v>
      </c>
      <c r="U2814">
        <f t="shared" si="224"/>
        <v>2014</v>
      </c>
    </row>
    <row r="2815" spans="1:21" ht="48" x14ac:dyDescent="0.2">
      <c r="A2815">
        <v>3409</v>
      </c>
      <c r="B2815" s="3" t="s">
        <v>3407</v>
      </c>
      <c r="C2815" s="3" t="s">
        <v>7517</v>
      </c>
      <c r="D2815" s="6">
        <v>500</v>
      </c>
      <c r="E2815" s="8">
        <v>618</v>
      </c>
      <c r="F2815" t="s">
        <v>8216</v>
      </c>
      <c r="G2815" t="s">
        <v>8222</v>
      </c>
      <c r="H2815" t="s">
        <v>8244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8267</v>
      </c>
      <c r="O2815" s="8">
        <f t="shared" si="220"/>
        <v>124</v>
      </c>
      <c r="P2815">
        <f t="shared" si="221"/>
        <v>29.43</v>
      </c>
      <c r="Q2815" s="9" t="s">
        <v>8313</v>
      </c>
      <c r="R2815" t="s">
        <v>8314</v>
      </c>
      <c r="S2815" s="15">
        <f t="shared" si="222"/>
        <v>42544.814328703709</v>
      </c>
      <c r="T2815" s="15">
        <f t="shared" si="223"/>
        <v>42582.873611111107</v>
      </c>
      <c r="U2815">
        <f t="shared" si="224"/>
        <v>2016</v>
      </c>
    </row>
    <row r="2816" spans="1:21" ht="48" x14ac:dyDescent="0.2">
      <c r="A2816">
        <v>3413</v>
      </c>
      <c r="B2816" s="3" t="s">
        <v>3411</v>
      </c>
      <c r="C2816" s="3" t="s">
        <v>7521</v>
      </c>
      <c r="D2816" s="6">
        <v>500</v>
      </c>
      <c r="E2816" s="8">
        <v>650</v>
      </c>
      <c r="F2816" t="s">
        <v>8216</v>
      </c>
      <c r="G2816" t="s">
        <v>8221</v>
      </c>
      <c r="H2816" t="s">
        <v>8243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8267</v>
      </c>
      <c r="O2816" s="8">
        <f t="shared" si="220"/>
        <v>130</v>
      </c>
      <c r="P2816">
        <f t="shared" si="221"/>
        <v>46.43</v>
      </c>
      <c r="Q2816" s="9" t="s">
        <v>8313</v>
      </c>
      <c r="R2816" t="s">
        <v>8314</v>
      </c>
      <c r="S2816" s="15">
        <f t="shared" si="222"/>
        <v>42053.733078703706</v>
      </c>
      <c r="T2816" s="15">
        <f t="shared" si="223"/>
        <v>42063.207638888889</v>
      </c>
      <c r="U2816">
        <f t="shared" si="224"/>
        <v>2015</v>
      </c>
    </row>
    <row r="2817" spans="1:21" ht="48" x14ac:dyDescent="0.2">
      <c r="A2817">
        <v>3450</v>
      </c>
      <c r="B2817" s="3" t="s">
        <v>3448</v>
      </c>
      <c r="C2817" s="3" t="s">
        <v>7558</v>
      </c>
      <c r="D2817" s="6">
        <v>500</v>
      </c>
      <c r="E2817" s="8">
        <v>760</v>
      </c>
      <c r="F2817" t="s">
        <v>8216</v>
      </c>
      <c r="G2817" t="s">
        <v>8222</v>
      </c>
      <c r="H2817" t="s">
        <v>8244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8267</v>
      </c>
      <c r="O2817" s="8">
        <f t="shared" si="220"/>
        <v>152</v>
      </c>
      <c r="P2817">
        <f t="shared" si="221"/>
        <v>19.489999999999998</v>
      </c>
      <c r="Q2817" s="9" t="s">
        <v>8313</v>
      </c>
      <c r="R2817" t="s">
        <v>8314</v>
      </c>
      <c r="S2817" s="15">
        <f t="shared" si="222"/>
        <v>42036.704525462963</v>
      </c>
      <c r="T2817" s="15">
        <f t="shared" si="223"/>
        <v>42096.662858796291</v>
      </c>
      <c r="U2817">
        <f t="shared" si="224"/>
        <v>2015</v>
      </c>
    </row>
    <row r="2818" spans="1:21" ht="48" x14ac:dyDescent="0.2">
      <c r="A2818">
        <v>3459</v>
      </c>
      <c r="B2818" s="3" t="s">
        <v>3457</v>
      </c>
      <c r="C2818" s="3" t="s">
        <v>7567</v>
      </c>
      <c r="D2818" s="6">
        <v>500</v>
      </c>
      <c r="E2818" s="8">
        <v>631</v>
      </c>
      <c r="F2818" t="s">
        <v>8216</v>
      </c>
      <c r="G2818" t="s">
        <v>8222</v>
      </c>
      <c r="H2818" t="s">
        <v>8244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8267</v>
      </c>
      <c r="O2818" s="8">
        <f t="shared" si="220"/>
        <v>126</v>
      </c>
      <c r="P2818">
        <f t="shared" si="221"/>
        <v>17.53</v>
      </c>
      <c r="Q2818" s="9" t="s">
        <v>8313</v>
      </c>
      <c r="R2818" t="s">
        <v>8314</v>
      </c>
      <c r="S2818" s="15">
        <f t="shared" si="222"/>
        <v>42480.479861111111</v>
      </c>
      <c r="T2818" s="15">
        <f t="shared" si="223"/>
        <v>42510.479861111111</v>
      </c>
      <c r="U2818">
        <f t="shared" si="224"/>
        <v>2016</v>
      </c>
    </row>
    <row r="2819" spans="1:21" ht="48" x14ac:dyDescent="0.2">
      <c r="A2819">
        <v>3460</v>
      </c>
      <c r="B2819" s="3" t="s">
        <v>3458</v>
      </c>
      <c r="C2819" s="3" t="s">
        <v>7568</v>
      </c>
      <c r="D2819" s="6">
        <v>500</v>
      </c>
      <c r="E2819" s="8">
        <v>950</v>
      </c>
      <c r="F2819" t="s">
        <v>8216</v>
      </c>
      <c r="G2819" t="s">
        <v>8222</v>
      </c>
      <c r="H2819" t="s">
        <v>8244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8267</v>
      </c>
      <c r="O2819" s="8">
        <f t="shared" si="220"/>
        <v>190</v>
      </c>
      <c r="P2819">
        <f t="shared" si="221"/>
        <v>50</v>
      </c>
      <c r="Q2819" s="9" t="s">
        <v>8313</v>
      </c>
      <c r="R2819" t="s">
        <v>8314</v>
      </c>
      <c r="S2819" s="15">
        <f t="shared" si="222"/>
        <v>41852.527222222219</v>
      </c>
      <c r="T2819" s="15">
        <f t="shared" si="223"/>
        <v>41866.527222222219</v>
      </c>
      <c r="U2819">
        <f t="shared" si="224"/>
        <v>2014</v>
      </c>
    </row>
    <row r="2820" spans="1:21" ht="48" x14ac:dyDescent="0.2">
      <c r="A2820">
        <v>3461</v>
      </c>
      <c r="B2820" s="3" t="s">
        <v>3459</v>
      </c>
      <c r="C2820" s="3" t="s">
        <v>7569</v>
      </c>
      <c r="D2820" s="6">
        <v>500</v>
      </c>
      <c r="E2820" s="8">
        <v>695</v>
      </c>
      <c r="F2820" t="s">
        <v>8216</v>
      </c>
      <c r="G2820" t="s">
        <v>8221</v>
      </c>
      <c r="H2820" t="s">
        <v>8243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8267</v>
      </c>
      <c r="O2820" s="8">
        <f t="shared" si="220"/>
        <v>139</v>
      </c>
      <c r="P2820">
        <f t="shared" si="221"/>
        <v>57.92</v>
      </c>
      <c r="Q2820" s="9" t="s">
        <v>8313</v>
      </c>
      <c r="R2820" t="s">
        <v>8314</v>
      </c>
      <c r="S2820" s="15">
        <f t="shared" si="222"/>
        <v>42643.632858796293</v>
      </c>
      <c r="T2820" s="15">
        <f t="shared" si="223"/>
        <v>42672.125</v>
      </c>
      <c r="U2820">
        <f t="shared" si="224"/>
        <v>2016</v>
      </c>
    </row>
    <row r="2821" spans="1:21" ht="48" x14ac:dyDescent="0.2">
      <c r="A2821">
        <v>3471</v>
      </c>
      <c r="B2821" s="3" t="s">
        <v>3469</v>
      </c>
      <c r="C2821" s="3" t="s">
        <v>7579</v>
      </c>
      <c r="D2821" s="6">
        <v>500</v>
      </c>
      <c r="E2821" s="8">
        <v>1073</v>
      </c>
      <c r="F2821" t="s">
        <v>8216</v>
      </c>
      <c r="G2821" t="s">
        <v>8222</v>
      </c>
      <c r="H2821" t="s">
        <v>8244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8267</v>
      </c>
      <c r="O2821" s="8">
        <f t="shared" si="220"/>
        <v>215</v>
      </c>
      <c r="P2821">
        <f t="shared" si="221"/>
        <v>35.770000000000003</v>
      </c>
      <c r="Q2821" s="9" t="s">
        <v>8313</v>
      </c>
      <c r="R2821" t="s">
        <v>8314</v>
      </c>
      <c r="S2821" s="15">
        <f t="shared" si="222"/>
        <v>41841.820486111108</v>
      </c>
      <c r="T2821" s="15">
        <f t="shared" si="223"/>
        <v>41882.833333333336</v>
      </c>
      <c r="U2821">
        <f t="shared" si="224"/>
        <v>2014</v>
      </c>
    </row>
    <row r="2822" spans="1:21" ht="48" x14ac:dyDescent="0.2">
      <c r="A2822">
        <v>3491</v>
      </c>
      <c r="B2822" s="3" t="s">
        <v>3489</v>
      </c>
      <c r="C2822" s="3" t="s">
        <v>7599</v>
      </c>
      <c r="D2822" s="6">
        <v>500</v>
      </c>
      <c r="E2822" s="8">
        <v>791</v>
      </c>
      <c r="F2822" t="s">
        <v>8216</v>
      </c>
      <c r="G2822" t="s">
        <v>8221</v>
      </c>
      <c r="H2822" t="s">
        <v>8243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8267</v>
      </c>
      <c r="O2822" s="8">
        <f t="shared" si="220"/>
        <v>158</v>
      </c>
      <c r="P2822">
        <f t="shared" si="221"/>
        <v>79.099999999999994</v>
      </c>
      <c r="Q2822" s="9" t="s">
        <v>8313</v>
      </c>
      <c r="R2822" t="s">
        <v>8314</v>
      </c>
      <c r="S2822" s="15">
        <f t="shared" si="222"/>
        <v>42121.249814814815</v>
      </c>
      <c r="T2822" s="15">
        <f t="shared" si="223"/>
        <v>42142.249814814815</v>
      </c>
      <c r="U2822">
        <f t="shared" si="224"/>
        <v>2015</v>
      </c>
    </row>
    <row r="2823" spans="1:21" ht="48" x14ac:dyDescent="0.2">
      <c r="A2823">
        <v>3514</v>
      </c>
      <c r="B2823" s="3" t="s">
        <v>3512</v>
      </c>
      <c r="C2823" s="3" t="s">
        <v>7622</v>
      </c>
      <c r="D2823" s="6">
        <v>500</v>
      </c>
      <c r="E2823" s="8">
        <v>550</v>
      </c>
      <c r="F2823" t="s">
        <v>8216</v>
      </c>
      <c r="G2823" t="s">
        <v>8221</v>
      </c>
      <c r="H2823" t="s">
        <v>8243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8267</v>
      </c>
      <c r="O2823" s="8">
        <f t="shared" si="220"/>
        <v>110</v>
      </c>
      <c r="P2823">
        <f t="shared" si="221"/>
        <v>55</v>
      </c>
      <c r="Q2823" s="9" t="s">
        <v>8313</v>
      </c>
      <c r="R2823" t="s">
        <v>8314</v>
      </c>
      <c r="S2823" s="15">
        <f t="shared" si="222"/>
        <v>42020.846666666665</v>
      </c>
      <c r="T2823" s="15">
        <f t="shared" si="223"/>
        <v>42037.207638888889</v>
      </c>
      <c r="U2823">
        <f t="shared" si="224"/>
        <v>2015</v>
      </c>
    </row>
    <row r="2824" spans="1:21" ht="48" x14ac:dyDescent="0.2">
      <c r="A2824">
        <v>3525</v>
      </c>
      <c r="B2824" s="3" t="s">
        <v>3523</v>
      </c>
      <c r="C2824" s="3" t="s">
        <v>7633</v>
      </c>
      <c r="D2824" s="6">
        <v>500</v>
      </c>
      <c r="E2824" s="8">
        <v>530</v>
      </c>
      <c r="F2824" t="s">
        <v>8216</v>
      </c>
      <c r="G2824" t="s">
        <v>8221</v>
      </c>
      <c r="H2824" t="s">
        <v>8243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8267</v>
      </c>
      <c r="O2824" s="8">
        <f t="shared" si="220"/>
        <v>106</v>
      </c>
      <c r="P2824">
        <f t="shared" si="221"/>
        <v>75.709999999999994</v>
      </c>
      <c r="Q2824" s="9" t="s">
        <v>8313</v>
      </c>
      <c r="R2824" t="s">
        <v>8314</v>
      </c>
      <c r="S2824" s="15">
        <f t="shared" si="222"/>
        <v>42214.6956712963</v>
      </c>
      <c r="T2824" s="15">
        <f t="shared" si="223"/>
        <v>42225.666666666672</v>
      </c>
      <c r="U2824">
        <f t="shared" si="224"/>
        <v>2015</v>
      </c>
    </row>
    <row r="2825" spans="1:21" ht="48" x14ac:dyDescent="0.2">
      <c r="A2825">
        <v>3529</v>
      </c>
      <c r="B2825" s="3" t="s">
        <v>3527</v>
      </c>
      <c r="C2825" s="3" t="s">
        <v>7637</v>
      </c>
      <c r="D2825" s="6">
        <v>500</v>
      </c>
      <c r="E2825" s="8">
        <v>660</v>
      </c>
      <c r="F2825" t="s">
        <v>8216</v>
      </c>
      <c r="G2825" t="s">
        <v>8221</v>
      </c>
      <c r="H2825" t="s">
        <v>8243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8267</v>
      </c>
      <c r="O2825" s="8">
        <f t="shared" si="220"/>
        <v>132</v>
      </c>
      <c r="P2825">
        <f t="shared" si="221"/>
        <v>36.67</v>
      </c>
      <c r="Q2825" s="9" t="s">
        <v>8313</v>
      </c>
      <c r="R2825" t="s">
        <v>8314</v>
      </c>
      <c r="S2825" s="15">
        <f t="shared" si="222"/>
        <v>42177.761782407411</v>
      </c>
      <c r="T2825" s="15">
        <f t="shared" si="223"/>
        <v>42198.041666666672</v>
      </c>
      <c r="U2825">
        <f t="shared" si="224"/>
        <v>2015</v>
      </c>
    </row>
    <row r="2826" spans="1:21" ht="48" x14ac:dyDescent="0.2">
      <c r="A2826">
        <v>3533</v>
      </c>
      <c r="B2826" s="3" t="s">
        <v>3531</v>
      </c>
      <c r="C2826" s="3" t="s">
        <v>7641</v>
      </c>
      <c r="D2826" s="6">
        <v>500</v>
      </c>
      <c r="E2826" s="8">
        <v>631</v>
      </c>
      <c r="F2826" t="s">
        <v>8216</v>
      </c>
      <c r="G2826" t="s">
        <v>8221</v>
      </c>
      <c r="H2826" t="s">
        <v>8243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8267</v>
      </c>
      <c r="O2826" s="8">
        <f t="shared" ref="O2826:O2889" si="225">ROUND(E2826/D2826*100,0)</f>
        <v>126</v>
      </c>
      <c r="P2826">
        <f t="shared" ref="P2826:P2889" si="226">IFERROR(ROUND(E2826/L2826,2),0)</f>
        <v>78.88</v>
      </c>
      <c r="Q2826" s="9" t="s">
        <v>8313</v>
      </c>
      <c r="R2826" t="s">
        <v>8314</v>
      </c>
      <c r="S2826" s="15">
        <f t="shared" ref="S2826:S2889" si="227">(((J2826/60)/60/24)+DATE(1970,1,1))</f>
        <v>42289.761192129634</v>
      </c>
      <c r="T2826" s="15">
        <f t="shared" ref="T2826:T2889" si="228">(((I2826/60)/60)/24)+DATE(1970,1,1)</f>
        <v>42319.802858796291</v>
      </c>
      <c r="U2826">
        <f t="shared" ref="U2826:U2889" si="229">YEAR(S2826)</f>
        <v>2015</v>
      </c>
    </row>
    <row r="2827" spans="1:21" ht="48" x14ac:dyDescent="0.2">
      <c r="A2827">
        <v>3563</v>
      </c>
      <c r="B2827" s="3" t="s">
        <v>3561</v>
      </c>
      <c r="C2827" s="3" t="s">
        <v>7671</v>
      </c>
      <c r="D2827" s="6">
        <v>500</v>
      </c>
      <c r="E2827" s="8">
        <v>527.45000000000005</v>
      </c>
      <c r="F2827" t="s">
        <v>8216</v>
      </c>
      <c r="G2827" t="s">
        <v>8222</v>
      </c>
      <c r="H2827" t="s">
        <v>8244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8267</v>
      </c>
      <c r="O2827" s="8">
        <f t="shared" si="225"/>
        <v>105</v>
      </c>
      <c r="P2827">
        <f t="shared" si="226"/>
        <v>21.1</v>
      </c>
      <c r="Q2827" s="9" t="s">
        <v>8313</v>
      </c>
      <c r="R2827" t="s">
        <v>8314</v>
      </c>
      <c r="S2827" s="15">
        <f t="shared" si="227"/>
        <v>42555.671944444446</v>
      </c>
      <c r="T2827" s="15">
        <f t="shared" si="228"/>
        <v>42583.791666666672</v>
      </c>
      <c r="U2827">
        <f t="shared" si="229"/>
        <v>2016</v>
      </c>
    </row>
    <row r="2828" spans="1:21" ht="32" x14ac:dyDescent="0.2">
      <c r="A2828">
        <v>3572</v>
      </c>
      <c r="B2828" s="3" t="s">
        <v>3570</v>
      </c>
      <c r="C2828" s="3" t="s">
        <v>7680</v>
      </c>
      <c r="D2828" s="6">
        <v>500</v>
      </c>
      <c r="E2828" s="8">
        <v>500</v>
      </c>
      <c r="F2828" t="s">
        <v>8216</v>
      </c>
      <c r="G2828" t="s">
        <v>8222</v>
      </c>
      <c r="H2828" t="s">
        <v>8244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8267</v>
      </c>
      <c r="O2828" s="8">
        <f t="shared" si="225"/>
        <v>100</v>
      </c>
      <c r="P2828">
        <f t="shared" si="226"/>
        <v>55.56</v>
      </c>
      <c r="Q2828" s="9" t="s">
        <v>8313</v>
      </c>
      <c r="R2828" t="s">
        <v>8314</v>
      </c>
      <c r="S2828" s="15">
        <f t="shared" si="227"/>
        <v>42146.570393518516</v>
      </c>
      <c r="T2828" s="15">
        <f t="shared" si="228"/>
        <v>42176.570393518516</v>
      </c>
      <c r="U2828">
        <f t="shared" si="229"/>
        <v>2015</v>
      </c>
    </row>
    <row r="2829" spans="1:21" ht="48" x14ac:dyDescent="0.2">
      <c r="A2829">
        <v>3579</v>
      </c>
      <c r="B2829" s="3" t="s">
        <v>3577</v>
      </c>
      <c r="C2829" s="3" t="s">
        <v>7687</v>
      </c>
      <c r="D2829" s="6">
        <v>500</v>
      </c>
      <c r="E2829" s="8">
        <v>500</v>
      </c>
      <c r="F2829" t="s">
        <v>8216</v>
      </c>
      <c r="G2829" t="s">
        <v>8222</v>
      </c>
      <c r="H2829" t="s">
        <v>8244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8267</v>
      </c>
      <c r="O2829" s="8">
        <f t="shared" si="225"/>
        <v>100</v>
      </c>
      <c r="P2829">
        <f t="shared" si="226"/>
        <v>35.71</v>
      </c>
      <c r="Q2829" s="9" t="s">
        <v>8313</v>
      </c>
      <c r="R2829" t="s">
        <v>8314</v>
      </c>
      <c r="S2829" s="15">
        <f t="shared" si="227"/>
        <v>42430.762222222227</v>
      </c>
      <c r="T2829" s="15">
        <f t="shared" si="228"/>
        <v>42460.720555555556</v>
      </c>
      <c r="U2829">
        <f t="shared" si="229"/>
        <v>2016</v>
      </c>
    </row>
    <row r="2830" spans="1:21" ht="48" x14ac:dyDescent="0.2">
      <c r="A2830">
        <v>3587</v>
      </c>
      <c r="B2830" s="3" t="s">
        <v>3585</v>
      </c>
      <c r="C2830" s="3" t="s">
        <v>7695</v>
      </c>
      <c r="D2830" s="6">
        <v>500</v>
      </c>
      <c r="E2830" s="8">
        <v>633</v>
      </c>
      <c r="F2830" t="s">
        <v>8216</v>
      </c>
      <c r="G2830" t="s">
        <v>8222</v>
      </c>
      <c r="H2830" t="s">
        <v>8244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8267</v>
      </c>
      <c r="O2830" s="8">
        <f t="shared" si="225"/>
        <v>127</v>
      </c>
      <c r="P2830">
        <f t="shared" si="226"/>
        <v>22.61</v>
      </c>
      <c r="Q2830" s="9" t="s">
        <v>8313</v>
      </c>
      <c r="R2830" t="s">
        <v>8314</v>
      </c>
      <c r="S2830" s="15">
        <f t="shared" si="227"/>
        <v>42503.539976851855</v>
      </c>
      <c r="T2830" s="15">
        <f t="shared" si="228"/>
        <v>42548.791666666672</v>
      </c>
      <c r="U2830">
        <f t="shared" si="229"/>
        <v>2016</v>
      </c>
    </row>
    <row r="2831" spans="1:21" ht="48" x14ac:dyDescent="0.2">
      <c r="A2831">
        <v>3599</v>
      </c>
      <c r="B2831" s="3" t="s">
        <v>3597</v>
      </c>
      <c r="C2831" s="3" t="s">
        <v>7707</v>
      </c>
      <c r="D2831" s="6">
        <v>500</v>
      </c>
      <c r="E2831" s="8">
        <v>1010</v>
      </c>
      <c r="F2831" t="s">
        <v>8216</v>
      </c>
      <c r="G2831" t="s">
        <v>8221</v>
      </c>
      <c r="H2831" t="s">
        <v>8243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8267</v>
      </c>
      <c r="O2831" s="8">
        <f t="shared" si="225"/>
        <v>202</v>
      </c>
      <c r="P2831">
        <f t="shared" si="226"/>
        <v>59.41</v>
      </c>
      <c r="Q2831" s="9" t="s">
        <v>8313</v>
      </c>
      <c r="R2831" t="s">
        <v>8314</v>
      </c>
      <c r="S2831" s="15">
        <f t="shared" si="227"/>
        <v>42220.79487268519</v>
      </c>
      <c r="T2831" s="15">
        <f t="shared" si="228"/>
        <v>42246</v>
      </c>
      <c r="U2831">
        <f t="shared" si="229"/>
        <v>2015</v>
      </c>
    </row>
    <row r="2832" spans="1:21" ht="48" x14ac:dyDescent="0.2">
      <c r="A2832">
        <v>3650</v>
      </c>
      <c r="B2832" s="3" t="s">
        <v>3647</v>
      </c>
      <c r="C2832" s="3" t="s">
        <v>7758</v>
      </c>
      <c r="D2832" s="6">
        <v>500</v>
      </c>
      <c r="E2832" s="8">
        <v>500</v>
      </c>
      <c r="F2832" t="s">
        <v>8216</v>
      </c>
      <c r="G2832" t="s">
        <v>8222</v>
      </c>
      <c r="H2832" t="s">
        <v>8244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8267</v>
      </c>
      <c r="O2832" s="8">
        <f t="shared" si="225"/>
        <v>100</v>
      </c>
      <c r="P2832">
        <f t="shared" si="226"/>
        <v>29.41</v>
      </c>
      <c r="Q2832" s="9" t="s">
        <v>8313</v>
      </c>
      <c r="R2832" t="s">
        <v>8314</v>
      </c>
      <c r="S2832" s="15">
        <f t="shared" si="227"/>
        <v>42381.478981481487</v>
      </c>
      <c r="T2832" s="15">
        <f t="shared" si="228"/>
        <v>42402.478981481487</v>
      </c>
      <c r="U2832">
        <f t="shared" si="229"/>
        <v>2016</v>
      </c>
    </row>
    <row r="2833" spans="1:21" ht="32" x14ac:dyDescent="0.2">
      <c r="A2833">
        <v>3651</v>
      </c>
      <c r="B2833" s="3" t="s">
        <v>3648</v>
      </c>
      <c r="C2833" s="3" t="s">
        <v>7759</v>
      </c>
      <c r="D2833" s="6">
        <v>500</v>
      </c>
      <c r="E2833" s="8">
        <v>520</v>
      </c>
      <c r="F2833" t="s">
        <v>8216</v>
      </c>
      <c r="G2833" t="s">
        <v>8221</v>
      </c>
      <c r="H2833" t="s">
        <v>8243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8267</v>
      </c>
      <c r="O2833" s="8">
        <f t="shared" si="225"/>
        <v>104</v>
      </c>
      <c r="P2833">
        <f t="shared" si="226"/>
        <v>57.78</v>
      </c>
      <c r="Q2833" s="9" t="s">
        <v>8313</v>
      </c>
      <c r="R2833" t="s">
        <v>8314</v>
      </c>
      <c r="S2833" s="15">
        <f t="shared" si="227"/>
        <v>41828.646319444444</v>
      </c>
      <c r="T2833" s="15">
        <f t="shared" si="228"/>
        <v>41861.665972222225</v>
      </c>
      <c r="U2833">
        <f t="shared" si="229"/>
        <v>2014</v>
      </c>
    </row>
    <row r="2834" spans="1:21" ht="32" x14ac:dyDescent="0.2">
      <c r="A2834">
        <v>3700</v>
      </c>
      <c r="B2834" s="3" t="s">
        <v>3696</v>
      </c>
      <c r="C2834" s="3" t="s">
        <v>7808</v>
      </c>
      <c r="D2834" s="6">
        <v>500</v>
      </c>
      <c r="E2834" s="8">
        <v>606</v>
      </c>
      <c r="F2834" t="s">
        <v>8216</v>
      </c>
      <c r="G2834" t="s">
        <v>8221</v>
      </c>
      <c r="H2834" t="s">
        <v>8243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8267</v>
      </c>
      <c r="O2834" s="8">
        <f t="shared" si="225"/>
        <v>121</v>
      </c>
      <c r="P2834">
        <f t="shared" si="226"/>
        <v>33.67</v>
      </c>
      <c r="Q2834" s="9" t="s">
        <v>8313</v>
      </c>
      <c r="R2834" t="s">
        <v>8314</v>
      </c>
      <c r="S2834" s="15">
        <f t="shared" si="227"/>
        <v>41882.585648148146</v>
      </c>
      <c r="T2834" s="15">
        <f t="shared" si="228"/>
        <v>41912.666666666664</v>
      </c>
      <c r="U2834">
        <f t="shared" si="229"/>
        <v>2014</v>
      </c>
    </row>
    <row r="2835" spans="1:21" ht="32" x14ac:dyDescent="0.2">
      <c r="A2835">
        <v>3711</v>
      </c>
      <c r="B2835" s="3" t="s">
        <v>3707</v>
      </c>
      <c r="C2835" s="3" t="s">
        <v>7819</v>
      </c>
      <c r="D2835" s="6">
        <v>500</v>
      </c>
      <c r="E2835" s="8">
        <v>570</v>
      </c>
      <c r="F2835" t="s">
        <v>8216</v>
      </c>
      <c r="G2835" t="s">
        <v>8221</v>
      </c>
      <c r="H2835" t="s">
        <v>8243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8267</v>
      </c>
      <c r="O2835" s="8">
        <f t="shared" si="225"/>
        <v>114</v>
      </c>
      <c r="P2835">
        <f t="shared" si="226"/>
        <v>27.14</v>
      </c>
      <c r="Q2835" s="9" t="s">
        <v>8313</v>
      </c>
      <c r="R2835" t="s">
        <v>8314</v>
      </c>
      <c r="S2835" s="15">
        <f t="shared" si="227"/>
        <v>41779.724224537036</v>
      </c>
      <c r="T2835" s="15">
        <f t="shared" si="228"/>
        <v>41805.666666666664</v>
      </c>
      <c r="U2835">
        <f t="shared" si="229"/>
        <v>2014</v>
      </c>
    </row>
    <row r="2836" spans="1:21" ht="48" x14ac:dyDescent="0.2">
      <c r="A2836">
        <v>3718</v>
      </c>
      <c r="B2836" s="3" t="s">
        <v>3714</v>
      </c>
      <c r="C2836" s="3" t="s">
        <v>7826</v>
      </c>
      <c r="D2836" s="6">
        <v>500</v>
      </c>
      <c r="E2836" s="8">
        <v>1197</v>
      </c>
      <c r="F2836" t="s">
        <v>8216</v>
      </c>
      <c r="G2836" t="s">
        <v>8222</v>
      </c>
      <c r="H2836" t="s">
        <v>8244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8267</v>
      </c>
      <c r="O2836" s="8">
        <f t="shared" si="225"/>
        <v>239</v>
      </c>
      <c r="P2836">
        <f t="shared" si="226"/>
        <v>26.02</v>
      </c>
      <c r="Q2836" s="9" t="s">
        <v>8313</v>
      </c>
      <c r="R2836" t="s">
        <v>8314</v>
      </c>
      <c r="S2836" s="15">
        <f t="shared" si="227"/>
        <v>42032.716145833328</v>
      </c>
      <c r="T2836" s="15">
        <f t="shared" si="228"/>
        <v>42062.716145833328</v>
      </c>
      <c r="U2836">
        <f t="shared" si="229"/>
        <v>2015</v>
      </c>
    </row>
    <row r="2837" spans="1:21" ht="48" x14ac:dyDescent="0.2">
      <c r="A2837">
        <v>3829</v>
      </c>
      <c r="B2837" s="3" t="s">
        <v>3825</v>
      </c>
      <c r="C2837" s="3" t="s">
        <v>7936</v>
      </c>
      <c r="D2837" s="6">
        <v>500</v>
      </c>
      <c r="E2837" s="8">
        <v>501</v>
      </c>
      <c r="F2837" t="s">
        <v>8216</v>
      </c>
      <c r="G2837" t="s">
        <v>8221</v>
      </c>
      <c r="H2837" t="s">
        <v>8243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8267</v>
      </c>
      <c r="O2837" s="8">
        <f t="shared" si="225"/>
        <v>100</v>
      </c>
      <c r="P2837">
        <f t="shared" si="226"/>
        <v>62.63</v>
      </c>
      <c r="Q2837" s="9" t="s">
        <v>8313</v>
      </c>
      <c r="R2837" t="s">
        <v>8314</v>
      </c>
      <c r="S2837" s="15">
        <f t="shared" si="227"/>
        <v>42593.865405092598</v>
      </c>
      <c r="T2837" s="15">
        <f t="shared" si="228"/>
        <v>42613.865405092598</v>
      </c>
      <c r="U2837">
        <f t="shared" si="229"/>
        <v>2016</v>
      </c>
    </row>
    <row r="2838" spans="1:21" ht="48" x14ac:dyDescent="0.2">
      <c r="A2838">
        <v>3831</v>
      </c>
      <c r="B2838" s="3" t="s">
        <v>3827</v>
      </c>
      <c r="C2838" s="3" t="s">
        <v>7938</v>
      </c>
      <c r="D2838" s="6">
        <v>500</v>
      </c>
      <c r="E2838" s="8">
        <v>530.11</v>
      </c>
      <c r="F2838" t="s">
        <v>8216</v>
      </c>
      <c r="G2838" t="s">
        <v>8221</v>
      </c>
      <c r="H2838" t="s">
        <v>8243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8267</v>
      </c>
      <c r="O2838" s="8">
        <f t="shared" si="225"/>
        <v>106</v>
      </c>
      <c r="P2838">
        <f t="shared" si="226"/>
        <v>58.9</v>
      </c>
      <c r="Q2838" s="9" t="s">
        <v>8313</v>
      </c>
      <c r="R2838" t="s">
        <v>8314</v>
      </c>
      <c r="S2838" s="15">
        <f t="shared" si="227"/>
        <v>41927.848900462966</v>
      </c>
      <c r="T2838" s="15">
        <f t="shared" si="228"/>
        <v>41948.890567129631</v>
      </c>
      <c r="U2838">
        <f t="shared" si="229"/>
        <v>2014</v>
      </c>
    </row>
    <row r="2839" spans="1:21" ht="48" x14ac:dyDescent="0.2">
      <c r="A2839">
        <v>3378</v>
      </c>
      <c r="B2839" s="3" t="s">
        <v>3376</v>
      </c>
      <c r="C2839" s="3" t="s">
        <v>7486</v>
      </c>
      <c r="D2839" s="6">
        <v>550</v>
      </c>
      <c r="E2839" s="8">
        <v>592</v>
      </c>
      <c r="F2839" t="s">
        <v>8216</v>
      </c>
      <c r="G2839" t="s">
        <v>8222</v>
      </c>
      <c r="H2839" t="s">
        <v>8244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8267</v>
      </c>
      <c r="O2839" s="8">
        <f t="shared" si="225"/>
        <v>108</v>
      </c>
      <c r="P2839">
        <f t="shared" si="226"/>
        <v>28.19</v>
      </c>
      <c r="Q2839" s="9" t="s">
        <v>8313</v>
      </c>
      <c r="R2839" t="s">
        <v>8314</v>
      </c>
      <c r="S2839" s="15">
        <f t="shared" si="227"/>
        <v>41858.355393518519</v>
      </c>
      <c r="T2839" s="15">
        <f t="shared" si="228"/>
        <v>41882.547222222223</v>
      </c>
      <c r="U2839">
        <f t="shared" si="229"/>
        <v>2014</v>
      </c>
    </row>
    <row r="2840" spans="1:21" ht="48" x14ac:dyDescent="0.2">
      <c r="A2840">
        <v>3394</v>
      </c>
      <c r="B2840" s="3" t="s">
        <v>3392</v>
      </c>
      <c r="C2840" s="3" t="s">
        <v>7502</v>
      </c>
      <c r="D2840" s="6">
        <v>550</v>
      </c>
      <c r="E2840" s="8">
        <v>783</v>
      </c>
      <c r="F2840" t="s">
        <v>8216</v>
      </c>
      <c r="G2840" t="s">
        <v>8222</v>
      </c>
      <c r="H2840" t="s">
        <v>8244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8267</v>
      </c>
      <c r="O2840" s="8">
        <f t="shared" si="225"/>
        <v>142</v>
      </c>
      <c r="P2840">
        <f t="shared" si="226"/>
        <v>29</v>
      </c>
      <c r="Q2840" s="9" t="s">
        <v>8313</v>
      </c>
      <c r="R2840" t="s">
        <v>8314</v>
      </c>
      <c r="S2840" s="15">
        <f t="shared" si="227"/>
        <v>41817.59542824074</v>
      </c>
      <c r="T2840" s="15">
        <f t="shared" si="228"/>
        <v>41847.59542824074</v>
      </c>
      <c r="U2840">
        <f t="shared" si="229"/>
        <v>2014</v>
      </c>
    </row>
    <row r="2841" spans="1:21" ht="32" x14ac:dyDescent="0.2">
      <c r="A2841">
        <v>3607</v>
      </c>
      <c r="B2841" s="3" t="s">
        <v>3605</v>
      </c>
      <c r="C2841" s="3" t="s">
        <v>7715</v>
      </c>
      <c r="D2841" s="6">
        <v>550</v>
      </c>
      <c r="E2841" s="8">
        <v>580</v>
      </c>
      <c r="F2841" t="s">
        <v>8216</v>
      </c>
      <c r="G2841" t="s">
        <v>8222</v>
      </c>
      <c r="H2841" t="s">
        <v>8244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8267</v>
      </c>
      <c r="O2841" s="8">
        <f t="shared" si="225"/>
        <v>105</v>
      </c>
      <c r="P2841">
        <f t="shared" si="226"/>
        <v>29</v>
      </c>
      <c r="Q2841" s="9" t="s">
        <v>8313</v>
      </c>
      <c r="R2841" t="s">
        <v>8314</v>
      </c>
      <c r="S2841" s="15">
        <f t="shared" si="227"/>
        <v>42338.963912037041</v>
      </c>
      <c r="T2841" s="15">
        <f t="shared" si="228"/>
        <v>42353</v>
      </c>
      <c r="U2841">
        <f t="shared" si="229"/>
        <v>2015</v>
      </c>
    </row>
    <row r="2842" spans="1:21" ht="48" x14ac:dyDescent="0.2">
      <c r="A2842">
        <v>2817</v>
      </c>
      <c r="B2842" s="3" t="s">
        <v>2816</v>
      </c>
      <c r="C2842" s="3" t="s">
        <v>6925</v>
      </c>
      <c r="D2842" s="6">
        <v>600</v>
      </c>
      <c r="E2842" s="8">
        <v>780</v>
      </c>
      <c r="F2842" t="s">
        <v>8216</v>
      </c>
      <c r="G2842" t="s">
        <v>8222</v>
      </c>
      <c r="H2842" t="s">
        <v>8244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8267</v>
      </c>
      <c r="O2842" s="8">
        <f t="shared" si="225"/>
        <v>130</v>
      </c>
      <c r="P2842">
        <f t="shared" si="226"/>
        <v>23.64</v>
      </c>
      <c r="Q2842" s="9" t="s">
        <v>8313</v>
      </c>
      <c r="R2842" t="s">
        <v>8314</v>
      </c>
      <c r="S2842" s="15">
        <f t="shared" si="227"/>
        <v>42023.634976851856</v>
      </c>
      <c r="T2842" s="15">
        <f t="shared" si="228"/>
        <v>42063.634976851856</v>
      </c>
      <c r="U2842">
        <f t="shared" si="229"/>
        <v>2015</v>
      </c>
    </row>
    <row r="2843" spans="1:21" ht="48" x14ac:dyDescent="0.2">
      <c r="A2843">
        <v>3745</v>
      </c>
      <c r="B2843" s="3" t="s">
        <v>3741</v>
      </c>
      <c r="C2843" s="3" t="s">
        <v>7853</v>
      </c>
      <c r="D2843" s="6">
        <v>100</v>
      </c>
      <c r="E2843" s="8">
        <v>10</v>
      </c>
      <c r="F2843" t="s">
        <v>8218</v>
      </c>
      <c r="G2843" t="s">
        <v>8221</v>
      </c>
      <c r="H2843" t="s">
        <v>8243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8267</v>
      </c>
      <c r="O2843" s="8">
        <f t="shared" si="225"/>
        <v>10</v>
      </c>
      <c r="P2843">
        <f t="shared" si="226"/>
        <v>10</v>
      </c>
      <c r="Q2843" s="9" t="s">
        <v>8313</v>
      </c>
      <c r="R2843" t="s">
        <v>8314</v>
      </c>
      <c r="S2843" s="15">
        <f t="shared" si="227"/>
        <v>41831.697939814818</v>
      </c>
      <c r="T2843" s="15">
        <f t="shared" si="228"/>
        <v>41861.697939814818</v>
      </c>
      <c r="U2843">
        <f t="shared" si="229"/>
        <v>2014</v>
      </c>
    </row>
    <row r="2844" spans="1:21" ht="32" x14ac:dyDescent="0.2">
      <c r="A2844">
        <v>3735</v>
      </c>
      <c r="B2844" s="3" t="s">
        <v>3731</v>
      </c>
      <c r="C2844" s="3" t="s">
        <v>7843</v>
      </c>
      <c r="D2844" s="6">
        <v>150</v>
      </c>
      <c r="E2844" s="8">
        <v>20</v>
      </c>
      <c r="F2844" t="s">
        <v>8218</v>
      </c>
      <c r="G2844" t="s">
        <v>8222</v>
      </c>
      <c r="H2844" t="s">
        <v>8244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8267</v>
      </c>
      <c r="O2844" s="8">
        <f t="shared" si="225"/>
        <v>13</v>
      </c>
      <c r="P2844">
        <f t="shared" si="226"/>
        <v>10</v>
      </c>
      <c r="Q2844" s="9" t="s">
        <v>8313</v>
      </c>
      <c r="R2844" t="s">
        <v>8314</v>
      </c>
      <c r="S2844" s="15">
        <f t="shared" si="227"/>
        <v>42122.693159722221</v>
      </c>
      <c r="T2844" s="15">
        <f t="shared" si="228"/>
        <v>42152.693159722221</v>
      </c>
      <c r="U2844">
        <f t="shared" si="229"/>
        <v>2015</v>
      </c>
    </row>
    <row r="2845" spans="1:21" ht="48" x14ac:dyDescent="0.2">
      <c r="A2845">
        <v>3925</v>
      </c>
      <c r="B2845" s="3" t="s">
        <v>3921</v>
      </c>
      <c r="C2845" s="3" t="s">
        <v>8031</v>
      </c>
      <c r="D2845" s="6">
        <v>150</v>
      </c>
      <c r="E2845" s="8">
        <v>15</v>
      </c>
      <c r="F2845" t="s">
        <v>8218</v>
      </c>
      <c r="G2845" t="s">
        <v>8221</v>
      </c>
      <c r="H2845" t="s">
        <v>8243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8267</v>
      </c>
      <c r="O2845" s="8">
        <f t="shared" si="225"/>
        <v>10</v>
      </c>
      <c r="P2845">
        <f t="shared" si="226"/>
        <v>5</v>
      </c>
      <c r="Q2845" s="9" t="s">
        <v>8313</v>
      </c>
      <c r="R2845" t="s">
        <v>8314</v>
      </c>
      <c r="S2845" s="15">
        <f t="shared" si="227"/>
        <v>41820.870821759258</v>
      </c>
      <c r="T2845" s="15">
        <f t="shared" si="228"/>
        <v>41850.870821759258</v>
      </c>
      <c r="U2845">
        <f t="shared" si="229"/>
        <v>2014</v>
      </c>
    </row>
    <row r="2846" spans="1:21" ht="48" x14ac:dyDescent="0.2">
      <c r="A2846">
        <v>4082</v>
      </c>
      <c r="B2846" s="3" t="s">
        <v>4077</v>
      </c>
      <c r="C2846" s="3" t="s">
        <v>8183</v>
      </c>
      <c r="D2846" s="6">
        <v>150</v>
      </c>
      <c r="E2846" s="8">
        <v>3</v>
      </c>
      <c r="F2846" t="s">
        <v>8218</v>
      </c>
      <c r="G2846" t="s">
        <v>8221</v>
      </c>
      <c r="H2846" t="s">
        <v>8243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8267</v>
      </c>
      <c r="O2846" s="8">
        <f t="shared" si="225"/>
        <v>2</v>
      </c>
      <c r="P2846">
        <f t="shared" si="226"/>
        <v>1.5</v>
      </c>
      <c r="Q2846" s="9" t="s">
        <v>8313</v>
      </c>
      <c r="R2846" t="s">
        <v>8314</v>
      </c>
      <c r="S2846" s="15">
        <f t="shared" si="227"/>
        <v>42307.189270833333</v>
      </c>
      <c r="T2846" s="15">
        <f t="shared" si="228"/>
        <v>42322.958333333328</v>
      </c>
      <c r="U2846">
        <f t="shared" si="229"/>
        <v>2015</v>
      </c>
    </row>
    <row r="2847" spans="1:21" ht="48" x14ac:dyDescent="0.2">
      <c r="A2847">
        <v>2886</v>
      </c>
      <c r="B2847" s="3" t="s">
        <v>2885</v>
      </c>
      <c r="C2847" s="3" t="s">
        <v>6994</v>
      </c>
      <c r="D2847" s="6">
        <v>200</v>
      </c>
      <c r="E2847" s="8">
        <v>10</v>
      </c>
      <c r="F2847" t="s">
        <v>8218</v>
      </c>
      <c r="G2847" t="s">
        <v>8221</v>
      </c>
      <c r="H2847" t="s">
        <v>8243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8267</v>
      </c>
      <c r="O2847" s="8">
        <f t="shared" si="225"/>
        <v>5</v>
      </c>
      <c r="P2847">
        <f t="shared" si="226"/>
        <v>10</v>
      </c>
      <c r="Q2847" s="9" t="s">
        <v>8313</v>
      </c>
      <c r="R2847" t="s">
        <v>8314</v>
      </c>
      <c r="S2847" s="15">
        <f t="shared" si="227"/>
        <v>42261.632916666669</v>
      </c>
      <c r="T2847" s="15">
        <f t="shared" si="228"/>
        <v>42266.165972222225</v>
      </c>
      <c r="U2847">
        <f t="shared" si="229"/>
        <v>2015</v>
      </c>
    </row>
    <row r="2848" spans="1:21" ht="48" x14ac:dyDescent="0.2">
      <c r="A2848">
        <v>3995</v>
      </c>
      <c r="B2848" s="3" t="s">
        <v>3990</v>
      </c>
      <c r="C2848" s="3" t="s">
        <v>8099</v>
      </c>
      <c r="D2848" s="6">
        <v>200</v>
      </c>
      <c r="E2848" s="8">
        <v>70</v>
      </c>
      <c r="F2848" t="s">
        <v>8218</v>
      </c>
      <c r="G2848" t="s">
        <v>8222</v>
      </c>
      <c r="H2848" t="s">
        <v>8244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8267</v>
      </c>
      <c r="O2848" s="8">
        <f t="shared" si="225"/>
        <v>35</v>
      </c>
      <c r="P2848">
        <f t="shared" si="226"/>
        <v>17.5</v>
      </c>
      <c r="Q2848" s="9" t="s">
        <v>8313</v>
      </c>
      <c r="R2848" t="s">
        <v>8314</v>
      </c>
      <c r="S2848" s="15">
        <f t="shared" si="227"/>
        <v>42019.683761574073</v>
      </c>
      <c r="T2848" s="15">
        <f t="shared" si="228"/>
        <v>42049.477083333331</v>
      </c>
      <c r="U2848">
        <f t="shared" si="229"/>
        <v>2015</v>
      </c>
    </row>
    <row r="2849" spans="1:21" ht="48" x14ac:dyDescent="0.2">
      <c r="A2849">
        <v>2861</v>
      </c>
      <c r="B2849" s="3" t="s">
        <v>2860</v>
      </c>
      <c r="C2849" s="3" t="s">
        <v>6969</v>
      </c>
      <c r="D2849" s="6">
        <v>250</v>
      </c>
      <c r="E2849" s="8">
        <v>80</v>
      </c>
      <c r="F2849" t="s">
        <v>8218</v>
      </c>
      <c r="G2849" t="s">
        <v>8223</v>
      </c>
      <c r="H2849" t="s">
        <v>8245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8267</v>
      </c>
      <c r="O2849" s="8">
        <f t="shared" si="225"/>
        <v>32</v>
      </c>
      <c r="P2849">
        <f t="shared" si="226"/>
        <v>26.67</v>
      </c>
      <c r="Q2849" s="9" t="s">
        <v>8313</v>
      </c>
      <c r="R2849" t="s">
        <v>8314</v>
      </c>
      <c r="S2849" s="15">
        <f t="shared" si="227"/>
        <v>42257.590833333335</v>
      </c>
      <c r="T2849" s="15">
        <f t="shared" si="228"/>
        <v>42271.590833333335</v>
      </c>
      <c r="U2849">
        <f t="shared" si="229"/>
        <v>2015</v>
      </c>
    </row>
    <row r="2850" spans="1:21" ht="48" x14ac:dyDescent="0.2">
      <c r="A2850">
        <v>4011</v>
      </c>
      <c r="B2850" s="3" t="s">
        <v>4006</v>
      </c>
      <c r="C2850" s="3" t="s">
        <v>8114</v>
      </c>
      <c r="D2850" s="6">
        <v>250</v>
      </c>
      <c r="E2850" s="8">
        <v>19</v>
      </c>
      <c r="F2850" t="s">
        <v>8218</v>
      </c>
      <c r="G2850" t="s">
        <v>8222</v>
      </c>
      <c r="H2850" t="s">
        <v>8244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8267</v>
      </c>
      <c r="O2850" s="8">
        <f t="shared" si="225"/>
        <v>8</v>
      </c>
      <c r="P2850">
        <f t="shared" si="226"/>
        <v>4.75</v>
      </c>
      <c r="Q2850" s="9" t="s">
        <v>8313</v>
      </c>
      <c r="R2850" t="s">
        <v>8314</v>
      </c>
      <c r="S2850" s="15">
        <f t="shared" si="227"/>
        <v>42002.54488425926</v>
      </c>
      <c r="T2850" s="15">
        <f t="shared" si="228"/>
        <v>42032.54488425926</v>
      </c>
      <c r="U2850">
        <f t="shared" si="229"/>
        <v>2014</v>
      </c>
    </row>
    <row r="2851" spans="1:21" ht="48" x14ac:dyDescent="0.2">
      <c r="A2851">
        <v>4078</v>
      </c>
      <c r="B2851" s="3" t="s">
        <v>4073</v>
      </c>
      <c r="C2851" s="3" t="s">
        <v>8179</v>
      </c>
      <c r="D2851" s="6">
        <v>250</v>
      </c>
      <c r="E2851" s="8">
        <v>0</v>
      </c>
      <c r="F2851" t="s">
        <v>8218</v>
      </c>
      <c r="G2851" t="s">
        <v>8222</v>
      </c>
      <c r="H2851" t="s">
        <v>8244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8267</v>
      </c>
      <c r="O2851" s="8">
        <f t="shared" si="225"/>
        <v>0</v>
      </c>
      <c r="P2851">
        <f t="shared" si="226"/>
        <v>0</v>
      </c>
      <c r="Q2851" s="9" t="s">
        <v>8313</v>
      </c>
      <c r="R2851" t="s">
        <v>8314</v>
      </c>
      <c r="S2851" s="15">
        <f t="shared" si="227"/>
        <v>42732.787523148145</v>
      </c>
      <c r="T2851" s="15">
        <f t="shared" si="228"/>
        <v>42762.787523148145</v>
      </c>
      <c r="U2851">
        <f t="shared" si="229"/>
        <v>2016</v>
      </c>
    </row>
    <row r="2852" spans="1:21" ht="32" x14ac:dyDescent="0.2">
      <c r="A2852">
        <v>4100</v>
      </c>
      <c r="B2852" s="3" t="s">
        <v>4095</v>
      </c>
      <c r="C2852" s="3" t="s">
        <v>8201</v>
      </c>
      <c r="D2852" s="6">
        <v>270</v>
      </c>
      <c r="E2852" s="8">
        <v>0</v>
      </c>
      <c r="F2852" t="s">
        <v>8218</v>
      </c>
      <c r="G2852" t="s">
        <v>8221</v>
      </c>
      <c r="H2852" t="s">
        <v>8243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8267</v>
      </c>
      <c r="O2852" s="8">
        <f t="shared" si="225"/>
        <v>0</v>
      </c>
      <c r="P2852">
        <f t="shared" si="226"/>
        <v>0</v>
      </c>
      <c r="Q2852" s="9" t="s">
        <v>8313</v>
      </c>
      <c r="R2852" t="s">
        <v>8314</v>
      </c>
      <c r="S2852" s="15">
        <f t="shared" si="227"/>
        <v>41927.124884259261</v>
      </c>
      <c r="T2852" s="15">
        <f t="shared" si="228"/>
        <v>41937.124884259261</v>
      </c>
      <c r="U2852">
        <f t="shared" si="229"/>
        <v>2014</v>
      </c>
    </row>
    <row r="2853" spans="1:21" ht="48" x14ac:dyDescent="0.2">
      <c r="A2853">
        <v>4043</v>
      </c>
      <c r="B2853" s="3" t="s">
        <v>4038</v>
      </c>
      <c r="C2853" s="3" t="s">
        <v>8145</v>
      </c>
      <c r="D2853" s="6">
        <v>300</v>
      </c>
      <c r="E2853" s="8">
        <v>0</v>
      </c>
      <c r="F2853" t="s">
        <v>8218</v>
      </c>
      <c r="G2853" t="s">
        <v>8226</v>
      </c>
      <c r="H2853" t="s">
        <v>8248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8267</v>
      </c>
      <c r="O2853" s="8">
        <f t="shared" si="225"/>
        <v>0</v>
      </c>
      <c r="P2853">
        <f t="shared" si="226"/>
        <v>0</v>
      </c>
      <c r="Q2853" s="9" t="s">
        <v>8313</v>
      </c>
      <c r="R2853" t="s">
        <v>8314</v>
      </c>
      <c r="S2853" s="15">
        <f t="shared" si="227"/>
        <v>41948.957465277781</v>
      </c>
      <c r="T2853" s="15">
        <f t="shared" si="228"/>
        <v>41963.957465277781</v>
      </c>
      <c r="U2853">
        <f t="shared" si="229"/>
        <v>2014</v>
      </c>
    </row>
    <row r="2854" spans="1:21" ht="48" x14ac:dyDescent="0.2">
      <c r="A2854">
        <v>4110</v>
      </c>
      <c r="B2854" s="3" t="s">
        <v>4105</v>
      </c>
      <c r="C2854" s="3" t="s">
        <v>8211</v>
      </c>
      <c r="D2854" s="6">
        <v>300</v>
      </c>
      <c r="E2854" s="8">
        <v>86</v>
      </c>
      <c r="F2854" t="s">
        <v>8218</v>
      </c>
      <c r="G2854" t="s">
        <v>8222</v>
      </c>
      <c r="H2854" t="s">
        <v>8244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8267</v>
      </c>
      <c r="O2854" s="8">
        <f t="shared" si="225"/>
        <v>29</v>
      </c>
      <c r="P2854">
        <f t="shared" si="226"/>
        <v>14.33</v>
      </c>
      <c r="Q2854" s="9" t="s">
        <v>8313</v>
      </c>
      <c r="R2854" t="s">
        <v>8314</v>
      </c>
      <c r="S2854" s="15">
        <f t="shared" si="227"/>
        <v>42512.626747685179</v>
      </c>
      <c r="T2854" s="15">
        <f t="shared" si="228"/>
        <v>42572.626747685179</v>
      </c>
      <c r="U2854">
        <f t="shared" si="229"/>
        <v>2016</v>
      </c>
    </row>
    <row r="2855" spans="1:21" ht="32" x14ac:dyDescent="0.2">
      <c r="A2855">
        <v>2885</v>
      </c>
      <c r="B2855" s="3" t="s">
        <v>2884</v>
      </c>
      <c r="C2855" s="3" t="s">
        <v>6993</v>
      </c>
      <c r="D2855" s="6">
        <v>400</v>
      </c>
      <c r="E2855" s="8">
        <v>130</v>
      </c>
      <c r="F2855" t="s">
        <v>8218</v>
      </c>
      <c r="G2855" t="s">
        <v>8221</v>
      </c>
      <c r="H2855" t="s">
        <v>8243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8267</v>
      </c>
      <c r="O2855" s="8">
        <f t="shared" si="225"/>
        <v>33</v>
      </c>
      <c r="P2855">
        <f t="shared" si="226"/>
        <v>26</v>
      </c>
      <c r="Q2855" s="9" t="s">
        <v>8313</v>
      </c>
      <c r="R2855" t="s">
        <v>8314</v>
      </c>
      <c r="S2855" s="15">
        <f t="shared" si="227"/>
        <v>42047.07640046296</v>
      </c>
      <c r="T2855" s="15">
        <f t="shared" si="228"/>
        <v>42077.034733796296</v>
      </c>
      <c r="U2855">
        <f t="shared" si="229"/>
        <v>2015</v>
      </c>
    </row>
    <row r="2856" spans="1:21" ht="48" x14ac:dyDescent="0.2">
      <c r="A2856">
        <v>3987</v>
      </c>
      <c r="B2856" s="3" t="s">
        <v>3982</v>
      </c>
      <c r="C2856" s="3" t="s">
        <v>8091</v>
      </c>
      <c r="D2856" s="6">
        <v>400</v>
      </c>
      <c r="E2856" s="8">
        <v>151</v>
      </c>
      <c r="F2856" t="s">
        <v>8218</v>
      </c>
      <c r="G2856" t="s">
        <v>8222</v>
      </c>
      <c r="H2856" t="s">
        <v>8244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8267</v>
      </c>
      <c r="O2856" s="8">
        <f t="shared" si="225"/>
        <v>38</v>
      </c>
      <c r="P2856">
        <f t="shared" si="226"/>
        <v>11.62</v>
      </c>
      <c r="Q2856" s="9" t="s">
        <v>8313</v>
      </c>
      <c r="R2856" t="s">
        <v>8314</v>
      </c>
      <c r="S2856" s="15">
        <f t="shared" si="227"/>
        <v>41765.92465277778</v>
      </c>
      <c r="T2856" s="15">
        <f t="shared" si="228"/>
        <v>41775.92465277778</v>
      </c>
      <c r="U2856">
        <f t="shared" si="229"/>
        <v>2014</v>
      </c>
    </row>
    <row r="2857" spans="1:21" ht="48" x14ac:dyDescent="0.2">
      <c r="A2857">
        <v>2849</v>
      </c>
      <c r="B2857" s="3" t="s">
        <v>2848</v>
      </c>
      <c r="C2857" s="3" t="s">
        <v>6957</v>
      </c>
      <c r="D2857" s="6">
        <v>500</v>
      </c>
      <c r="E2857" s="8">
        <v>5</v>
      </c>
      <c r="F2857" t="s">
        <v>8218</v>
      </c>
      <c r="G2857" t="s">
        <v>8222</v>
      </c>
      <c r="H2857" t="s">
        <v>8244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8267</v>
      </c>
      <c r="O2857" s="8">
        <f t="shared" si="225"/>
        <v>1</v>
      </c>
      <c r="P2857">
        <f t="shared" si="226"/>
        <v>5</v>
      </c>
      <c r="Q2857" s="9" t="s">
        <v>8313</v>
      </c>
      <c r="R2857" t="s">
        <v>8314</v>
      </c>
      <c r="S2857" s="15">
        <f t="shared" si="227"/>
        <v>42453.428240740745</v>
      </c>
      <c r="T2857" s="15">
        <f t="shared" si="228"/>
        <v>42483.428240740745</v>
      </c>
      <c r="U2857">
        <f t="shared" si="229"/>
        <v>2016</v>
      </c>
    </row>
    <row r="2858" spans="1:21" ht="48" x14ac:dyDescent="0.2">
      <c r="A2858">
        <v>2895</v>
      </c>
      <c r="B2858" s="3" t="s">
        <v>2894</v>
      </c>
      <c r="C2858" s="3" t="s">
        <v>7003</v>
      </c>
      <c r="D2858" s="6">
        <v>500</v>
      </c>
      <c r="E2858" s="8">
        <v>23</v>
      </c>
      <c r="F2858" t="s">
        <v>8218</v>
      </c>
      <c r="G2858" t="s">
        <v>8221</v>
      </c>
      <c r="H2858" t="s">
        <v>8243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8267</v>
      </c>
      <c r="O2858" s="8">
        <f t="shared" si="225"/>
        <v>5</v>
      </c>
      <c r="P2858">
        <f t="shared" si="226"/>
        <v>5.75</v>
      </c>
      <c r="Q2858" s="9" t="s">
        <v>8313</v>
      </c>
      <c r="R2858" t="s">
        <v>8314</v>
      </c>
      <c r="S2858" s="15">
        <f t="shared" si="227"/>
        <v>41811.555462962962</v>
      </c>
      <c r="T2858" s="15">
        <f t="shared" si="228"/>
        <v>41812.875</v>
      </c>
      <c r="U2858">
        <f t="shared" si="229"/>
        <v>2014</v>
      </c>
    </row>
    <row r="2859" spans="1:21" ht="48" x14ac:dyDescent="0.2">
      <c r="A2859">
        <v>3858</v>
      </c>
      <c r="B2859" s="3" t="s">
        <v>3854</v>
      </c>
      <c r="C2859" s="3" t="s">
        <v>7965</v>
      </c>
      <c r="D2859" s="6">
        <v>500</v>
      </c>
      <c r="E2859" s="8">
        <v>10</v>
      </c>
      <c r="F2859" t="s">
        <v>8218</v>
      </c>
      <c r="G2859" t="s">
        <v>8222</v>
      </c>
      <c r="H2859" t="s">
        <v>8244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8267</v>
      </c>
      <c r="O2859" s="8">
        <f t="shared" si="225"/>
        <v>2</v>
      </c>
      <c r="P2859">
        <f t="shared" si="226"/>
        <v>10</v>
      </c>
      <c r="Q2859" s="9" t="s">
        <v>8313</v>
      </c>
      <c r="R2859" t="s">
        <v>8314</v>
      </c>
      <c r="S2859" s="15">
        <f t="shared" si="227"/>
        <v>42128.431064814817</v>
      </c>
      <c r="T2859" s="15">
        <f t="shared" si="228"/>
        <v>42146.875</v>
      </c>
      <c r="U2859">
        <f t="shared" si="229"/>
        <v>2015</v>
      </c>
    </row>
    <row r="2860" spans="1:21" ht="32" x14ac:dyDescent="0.2">
      <c r="A2860">
        <v>3991</v>
      </c>
      <c r="B2860" s="3" t="s">
        <v>3986</v>
      </c>
      <c r="C2860" s="3" t="s">
        <v>8095</v>
      </c>
      <c r="D2860" s="6">
        <v>500</v>
      </c>
      <c r="E2860" s="8">
        <v>100</v>
      </c>
      <c r="F2860" t="s">
        <v>8218</v>
      </c>
      <c r="G2860" t="s">
        <v>8221</v>
      </c>
      <c r="H2860" t="s">
        <v>8243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8267</v>
      </c>
      <c r="O2860" s="8">
        <f t="shared" si="225"/>
        <v>20</v>
      </c>
      <c r="P2860">
        <f t="shared" si="226"/>
        <v>100</v>
      </c>
      <c r="Q2860" s="9" t="s">
        <v>8313</v>
      </c>
      <c r="R2860" t="s">
        <v>8314</v>
      </c>
      <c r="S2860" s="15">
        <f t="shared" si="227"/>
        <v>42125.644467592589</v>
      </c>
      <c r="T2860" s="15">
        <f t="shared" si="228"/>
        <v>42155.644467592589</v>
      </c>
      <c r="U2860">
        <f t="shared" si="229"/>
        <v>2015</v>
      </c>
    </row>
    <row r="2861" spans="1:21" ht="16" x14ac:dyDescent="0.2">
      <c r="A2861">
        <v>4004</v>
      </c>
      <c r="B2861" s="3" t="s">
        <v>3999</v>
      </c>
      <c r="C2861" s="3" t="s">
        <v>8107</v>
      </c>
      <c r="D2861" s="6">
        <v>500</v>
      </c>
      <c r="E2861" s="8">
        <v>1</v>
      </c>
      <c r="F2861" t="s">
        <v>8218</v>
      </c>
      <c r="G2861" t="s">
        <v>8221</v>
      </c>
      <c r="H2861" t="s">
        <v>8243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8267</v>
      </c>
      <c r="O2861" s="8">
        <f t="shared" si="225"/>
        <v>0</v>
      </c>
      <c r="P2861">
        <f t="shared" si="226"/>
        <v>1</v>
      </c>
      <c r="Q2861" s="9" t="s">
        <v>8313</v>
      </c>
      <c r="R2861" t="s">
        <v>8314</v>
      </c>
      <c r="S2861" s="15">
        <f t="shared" si="227"/>
        <v>41890.16269675926</v>
      </c>
      <c r="T2861" s="15">
        <f t="shared" si="228"/>
        <v>41920.16269675926</v>
      </c>
      <c r="U2861">
        <f t="shared" si="229"/>
        <v>2014</v>
      </c>
    </row>
    <row r="2862" spans="1:21" ht="48" x14ac:dyDescent="0.2">
      <c r="A2862">
        <v>4016</v>
      </c>
      <c r="B2862" s="3" t="s">
        <v>4011</v>
      </c>
      <c r="C2862" s="3" t="s">
        <v>8119</v>
      </c>
      <c r="D2862" s="6">
        <v>500</v>
      </c>
      <c r="E2862" s="8">
        <v>70</v>
      </c>
      <c r="F2862" t="s">
        <v>8218</v>
      </c>
      <c r="G2862" t="s">
        <v>8222</v>
      </c>
      <c r="H2862" t="s">
        <v>8244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8267</v>
      </c>
      <c r="O2862" s="8">
        <f t="shared" si="225"/>
        <v>14</v>
      </c>
      <c r="P2862">
        <f t="shared" si="226"/>
        <v>10</v>
      </c>
      <c r="Q2862" s="9" t="s">
        <v>8313</v>
      </c>
      <c r="R2862" t="s">
        <v>8314</v>
      </c>
      <c r="S2862" s="15">
        <f t="shared" si="227"/>
        <v>41869.872685185182</v>
      </c>
      <c r="T2862" s="15">
        <f t="shared" si="228"/>
        <v>41899.872685185182</v>
      </c>
      <c r="U2862">
        <f t="shared" si="229"/>
        <v>2014</v>
      </c>
    </row>
    <row r="2863" spans="1:21" ht="32" x14ac:dyDescent="0.2">
      <c r="A2863">
        <v>4039</v>
      </c>
      <c r="B2863" s="3" t="s">
        <v>4034</v>
      </c>
      <c r="C2863" s="3" t="s">
        <v>8141</v>
      </c>
      <c r="D2863" s="6">
        <v>500</v>
      </c>
      <c r="E2863" s="8">
        <v>300</v>
      </c>
      <c r="F2863" t="s">
        <v>8218</v>
      </c>
      <c r="G2863" t="s">
        <v>8221</v>
      </c>
      <c r="H2863" t="s">
        <v>8243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8267</v>
      </c>
      <c r="O2863" s="8">
        <f t="shared" si="225"/>
        <v>60</v>
      </c>
      <c r="P2863">
        <f t="shared" si="226"/>
        <v>60</v>
      </c>
      <c r="Q2863" s="9" t="s">
        <v>8313</v>
      </c>
      <c r="R2863" t="s">
        <v>8314</v>
      </c>
      <c r="S2863" s="15">
        <f t="shared" si="227"/>
        <v>42305.670914351853</v>
      </c>
      <c r="T2863" s="15">
        <f t="shared" si="228"/>
        <v>42339.249305555553</v>
      </c>
      <c r="U2863">
        <f t="shared" si="229"/>
        <v>2015</v>
      </c>
    </row>
    <row r="2864" spans="1:21" ht="48" x14ac:dyDescent="0.2">
      <c r="A2864">
        <v>4051</v>
      </c>
      <c r="B2864" s="3" t="s">
        <v>4046</v>
      </c>
      <c r="C2864" s="3" t="s">
        <v>8153</v>
      </c>
      <c r="D2864" s="6">
        <v>500</v>
      </c>
      <c r="E2864" s="8">
        <v>0</v>
      </c>
      <c r="F2864" t="s">
        <v>8218</v>
      </c>
      <c r="G2864" t="s">
        <v>8221</v>
      </c>
      <c r="H2864" t="s">
        <v>8243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8267</v>
      </c>
      <c r="O2864" s="8">
        <f t="shared" si="225"/>
        <v>0</v>
      </c>
      <c r="P2864">
        <f t="shared" si="226"/>
        <v>0</v>
      </c>
      <c r="Q2864" s="9" t="s">
        <v>8313</v>
      </c>
      <c r="R2864" t="s">
        <v>8314</v>
      </c>
      <c r="S2864" s="15">
        <f t="shared" si="227"/>
        <v>41761.810150462967</v>
      </c>
      <c r="T2864" s="15">
        <f t="shared" si="228"/>
        <v>41768.286805555559</v>
      </c>
      <c r="U2864">
        <f t="shared" si="229"/>
        <v>2014</v>
      </c>
    </row>
    <row r="2865" spans="1:21" ht="48" x14ac:dyDescent="0.2">
      <c r="A2865">
        <v>4053</v>
      </c>
      <c r="B2865" s="3" t="s">
        <v>4048</v>
      </c>
      <c r="C2865" s="3" t="s">
        <v>8155</v>
      </c>
      <c r="D2865" s="6">
        <v>500</v>
      </c>
      <c r="E2865" s="8">
        <v>110</v>
      </c>
      <c r="F2865" t="s">
        <v>8218</v>
      </c>
      <c r="G2865" t="s">
        <v>8222</v>
      </c>
      <c r="H2865" t="s">
        <v>8244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8267</v>
      </c>
      <c r="O2865" s="8">
        <f t="shared" si="225"/>
        <v>22</v>
      </c>
      <c r="P2865">
        <f t="shared" si="226"/>
        <v>55</v>
      </c>
      <c r="Q2865" s="9" t="s">
        <v>8313</v>
      </c>
      <c r="R2865" t="s">
        <v>8314</v>
      </c>
      <c r="S2865" s="15">
        <f t="shared" si="227"/>
        <v>41928.690138888887</v>
      </c>
      <c r="T2865" s="15">
        <f t="shared" si="228"/>
        <v>41958.833333333328</v>
      </c>
      <c r="U2865">
        <f t="shared" si="229"/>
        <v>2014</v>
      </c>
    </row>
    <row r="2866" spans="1:21" ht="48" x14ac:dyDescent="0.2">
      <c r="A2866">
        <v>4102</v>
      </c>
      <c r="B2866" s="3" t="s">
        <v>4097</v>
      </c>
      <c r="C2866" s="3" t="s">
        <v>8203</v>
      </c>
      <c r="D2866" s="6">
        <v>500</v>
      </c>
      <c r="E2866" s="8">
        <v>137</v>
      </c>
      <c r="F2866" t="s">
        <v>8218</v>
      </c>
      <c r="G2866" t="s">
        <v>8221</v>
      </c>
      <c r="H2866" t="s">
        <v>8243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8267</v>
      </c>
      <c r="O2866" s="8">
        <f t="shared" si="225"/>
        <v>27</v>
      </c>
      <c r="P2866">
        <f t="shared" si="226"/>
        <v>22.83</v>
      </c>
      <c r="Q2866" s="9" t="s">
        <v>8313</v>
      </c>
      <c r="R2866" t="s">
        <v>8314</v>
      </c>
      <c r="S2866" s="15">
        <f t="shared" si="227"/>
        <v>42475.848067129627</v>
      </c>
      <c r="T2866" s="15">
        <f t="shared" si="228"/>
        <v>42505.848067129627</v>
      </c>
      <c r="U2866">
        <f t="shared" si="229"/>
        <v>2016</v>
      </c>
    </row>
    <row r="2867" spans="1:21" ht="48" x14ac:dyDescent="0.2">
      <c r="A2867">
        <v>4109</v>
      </c>
      <c r="B2867" s="3" t="s">
        <v>4104</v>
      </c>
      <c r="C2867" s="3" t="s">
        <v>8210</v>
      </c>
      <c r="D2867" s="6">
        <v>500</v>
      </c>
      <c r="E2867" s="8">
        <v>0</v>
      </c>
      <c r="F2867" t="s">
        <v>8218</v>
      </c>
      <c r="G2867" t="s">
        <v>8222</v>
      </c>
      <c r="H2867" t="s">
        <v>8244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8267</v>
      </c>
      <c r="O2867" s="8">
        <f t="shared" si="225"/>
        <v>0</v>
      </c>
      <c r="P2867">
        <f t="shared" si="226"/>
        <v>0</v>
      </c>
      <c r="Q2867" s="9" t="s">
        <v>8313</v>
      </c>
      <c r="R2867" t="s">
        <v>8314</v>
      </c>
      <c r="S2867" s="15">
        <f t="shared" si="227"/>
        <v>42307.539398148147</v>
      </c>
      <c r="T2867" s="15">
        <f t="shared" si="228"/>
        <v>42337.581064814818</v>
      </c>
      <c r="U2867">
        <f t="shared" si="229"/>
        <v>2015</v>
      </c>
    </row>
    <row r="2868" spans="1:21" ht="32" x14ac:dyDescent="0.2">
      <c r="A2868">
        <v>4061</v>
      </c>
      <c r="B2868" s="3" t="s">
        <v>4056</v>
      </c>
      <c r="C2868" s="3" t="s">
        <v>8163</v>
      </c>
      <c r="D2868" s="6">
        <v>525</v>
      </c>
      <c r="E2868" s="8">
        <v>0</v>
      </c>
      <c r="F2868" t="s">
        <v>8218</v>
      </c>
      <c r="G2868" t="s">
        <v>8221</v>
      </c>
      <c r="H2868" t="s">
        <v>8243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8267</v>
      </c>
      <c r="O2868" s="8">
        <f t="shared" si="225"/>
        <v>0</v>
      </c>
      <c r="P2868">
        <f t="shared" si="226"/>
        <v>0</v>
      </c>
      <c r="Q2868" s="9" t="s">
        <v>8313</v>
      </c>
      <c r="R2868" t="s">
        <v>8314</v>
      </c>
      <c r="S2868" s="15">
        <f t="shared" si="227"/>
        <v>42421.141469907408</v>
      </c>
      <c r="T2868" s="15">
        <f t="shared" si="228"/>
        <v>42481.099803240737</v>
      </c>
      <c r="U2868">
        <f t="shared" si="229"/>
        <v>2016</v>
      </c>
    </row>
    <row r="2869" spans="1:21" ht="48" x14ac:dyDescent="0.2">
      <c r="A2869">
        <v>2844</v>
      </c>
      <c r="B2869" s="3" t="s">
        <v>2843</v>
      </c>
      <c r="C2869" s="3" t="s">
        <v>6952</v>
      </c>
      <c r="D2869" s="6">
        <v>550</v>
      </c>
      <c r="E2869" s="8">
        <v>30</v>
      </c>
      <c r="F2869" t="s">
        <v>8218</v>
      </c>
      <c r="G2869" t="s">
        <v>8236</v>
      </c>
      <c r="H2869" t="s">
        <v>8246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8267</v>
      </c>
      <c r="O2869" s="8">
        <f t="shared" si="225"/>
        <v>5</v>
      </c>
      <c r="P2869">
        <f t="shared" si="226"/>
        <v>30</v>
      </c>
      <c r="Q2869" s="9" t="s">
        <v>8313</v>
      </c>
      <c r="R2869" t="s">
        <v>8314</v>
      </c>
      <c r="S2869" s="15">
        <f t="shared" si="227"/>
        <v>42709.546064814815</v>
      </c>
      <c r="T2869" s="15">
        <f t="shared" si="228"/>
        <v>42739.546064814815</v>
      </c>
      <c r="U2869">
        <f t="shared" si="229"/>
        <v>2016</v>
      </c>
    </row>
    <row r="2870" spans="1:21" ht="48" x14ac:dyDescent="0.2">
      <c r="A2870">
        <v>4012</v>
      </c>
      <c r="B2870" s="3" t="s">
        <v>4007</v>
      </c>
      <c r="C2870" s="3" t="s">
        <v>8115</v>
      </c>
      <c r="D2870" s="6">
        <v>575</v>
      </c>
      <c r="E2870" s="8">
        <v>0</v>
      </c>
      <c r="F2870" t="s">
        <v>8218</v>
      </c>
      <c r="G2870" t="s">
        <v>8222</v>
      </c>
      <c r="H2870" t="s">
        <v>8244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8267</v>
      </c>
      <c r="O2870" s="8">
        <f t="shared" si="225"/>
        <v>0</v>
      </c>
      <c r="P2870">
        <f t="shared" si="226"/>
        <v>0</v>
      </c>
      <c r="Q2870" s="9" t="s">
        <v>8313</v>
      </c>
      <c r="R2870" t="s">
        <v>8314</v>
      </c>
      <c r="S2870" s="15">
        <f t="shared" si="227"/>
        <v>42096.544548611113</v>
      </c>
      <c r="T2870" s="15">
        <f t="shared" si="228"/>
        <v>42126.544548611113</v>
      </c>
      <c r="U2870">
        <f t="shared" si="229"/>
        <v>2015</v>
      </c>
    </row>
    <row r="2871" spans="1:21" ht="48" x14ac:dyDescent="0.2">
      <c r="A2871">
        <v>2855</v>
      </c>
      <c r="B2871" s="3" t="s">
        <v>2854</v>
      </c>
      <c r="C2871" s="3" t="s">
        <v>6963</v>
      </c>
      <c r="D2871" s="6">
        <v>600</v>
      </c>
      <c r="E2871" s="8">
        <v>300</v>
      </c>
      <c r="F2871" t="s">
        <v>8218</v>
      </c>
      <c r="G2871" t="s">
        <v>8221</v>
      </c>
      <c r="H2871" t="s">
        <v>8243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8267</v>
      </c>
      <c r="O2871" s="8">
        <f t="shared" si="225"/>
        <v>50</v>
      </c>
      <c r="P2871">
        <f t="shared" si="226"/>
        <v>60</v>
      </c>
      <c r="Q2871" s="9" t="s">
        <v>8313</v>
      </c>
      <c r="R2871" t="s">
        <v>8314</v>
      </c>
      <c r="S2871" s="15">
        <f t="shared" si="227"/>
        <v>42370.007766203707</v>
      </c>
      <c r="T2871" s="15">
        <f t="shared" si="228"/>
        <v>42398.981944444444</v>
      </c>
      <c r="U2871">
        <f t="shared" si="229"/>
        <v>2016</v>
      </c>
    </row>
    <row r="2872" spans="1:21" ht="48" x14ac:dyDescent="0.2">
      <c r="A2872">
        <v>2919</v>
      </c>
      <c r="B2872" s="3" t="s">
        <v>2918</v>
      </c>
      <c r="C2872" s="3" t="s">
        <v>7027</v>
      </c>
      <c r="D2872" s="6">
        <v>600</v>
      </c>
      <c r="E2872" s="8">
        <v>51</v>
      </c>
      <c r="F2872" t="s">
        <v>8218</v>
      </c>
      <c r="G2872" t="s">
        <v>8221</v>
      </c>
      <c r="H2872" t="s">
        <v>8243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8267</v>
      </c>
      <c r="O2872" s="8">
        <f t="shared" si="225"/>
        <v>9</v>
      </c>
      <c r="P2872">
        <f t="shared" si="226"/>
        <v>8.5</v>
      </c>
      <c r="Q2872" s="9" t="s">
        <v>8313</v>
      </c>
      <c r="R2872" t="s">
        <v>8314</v>
      </c>
      <c r="S2872" s="15">
        <f t="shared" si="227"/>
        <v>41826.61954861111</v>
      </c>
      <c r="T2872" s="15">
        <f t="shared" si="228"/>
        <v>41856.61954861111</v>
      </c>
      <c r="U2872">
        <f t="shared" si="229"/>
        <v>2014</v>
      </c>
    </row>
    <row r="2873" spans="1:21" ht="48" x14ac:dyDescent="0.2">
      <c r="A2873">
        <v>4020</v>
      </c>
      <c r="B2873" s="3" t="s">
        <v>4015</v>
      </c>
      <c r="C2873" s="3" t="s">
        <v>8123</v>
      </c>
      <c r="D2873" s="6">
        <v>600</v>
      </c>
      <c r="E2873" s="8">
        <v>100</v>
      </c>
      <c r="F2873" t="s">
        <v>8218</v>
      </c>
      <c r="G2873" t="s">
        <v>8221</v>
      </c>
      <c r="H2873" t="s">
        <v>8243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8267</v>
      </c>
      <c r="O2873" s="8">
        <f t="shared" si="225"/>
        <v>17</v>
      </c>
      <c r="P2873">
        <f t="shared" si="226"/>
        <v>33.33</v>
      </c>
      <c r="Q2873" s="9" t="s">
        <v>8313</v>
      </c>
      <c r="R2873" t="s">
        <v>8314</v>
      </c>
      <c r="S2873" s="15">
        <f t="shared" si="227"/>
        <v>42057.190960648149</v>
      </c>
      <c r="T2873" s="15">
        <f t="shared" si="228"/>
        <v>42087.149293981478</v>
      </c>
      <c r="U2873">
        <f t="shared" si="229"/>
        <v>2015</v>
      </c>
    </row>
    <row r="2874" spans="1:21" ht="48" x14ac:dyDescent="0.2">
      <c r="A2874">
        <v>4044</v>
      </c>
      <c r="B2874" s="3" t="s">
        <v>4039</v>
      </c>
      <c r="C2874" s="3" t="s">
        <v>8146</v>
      </c>
      <c r="D2874" s="6">
        <v>600</v>
      </c>
      <c r="E2874" s="8">
        <v>225</v>
      </c>
      <c r="F2874" t="s">
        <v>8218</v>
      </c>
      <c r="G2874" t="s">
        <v>8221</v>
      </c>
      <c r="H2874" t="s">
        <v>8243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8267</v>
      </c>
      <c r="O2874" s="8">
        <f t="shared" si="225"/>
        <v>38</v>
      </c>
      <c r="P2874">
        <f t="shared" si="226"/>
        <v>56.25</v>
      </c>
      <c r="Q2874" s="9" t="s">
        <v>8313</v>
      </c>
      <c r="R2874" t="s">
        <v>8314</v>
      </c>
      <c r="S2874" s="15">
        <f t="shared" si="227"/>
        <v>42074.219699074078</v>
      </c>
      <c r="T2874" s="15">
        <f t="shared" si="228"/>
        <v>42104.208333333328</v>
      </c>
      <c r="U2874">
        <f t="shared" si="229"/>
        <v>2015</v>
      </c>
    </row>
    <row r="2875" spans="1:21" ht="48" x14ac:dyDescent="0.2">
      <c r="A2875">
        <v>4101</v>
      </c>
      <c r="B2875" s="3" t="s">
        <v>4096</v>
      </c>
      <c r="C2875" s="3" t="s">
        <v>8202</v>
      </c>
      <c r="D2875" s="6">
        <v>600</v>
      </c>
      <c r="E2875" s="8">
        <v>0</v>
      </c>
      <c r="F2875" t="s">
        <v>8218</v>
      </c>
      <c r="G2875" t="s">
        <v>8221</v>
      </c>
      <c r="H2875" t="s">
        <v>8243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8267</v>
      </c>
      <c r="O2875" s="8">
        <f t="shared" si="225"/>
        <v>0</v>
      </c>
      <c r="P2875">
        <f t="shared" si="226"/>
        <v>0</v>
      </c>
      <c r="Q2875" s="9" t="s">
        <v>8313</v>
      </c>
      <c r="R2875" t="s">
        <v>8314</v>
      </c>
      <c r="S2875" s="15">
        <f t="shared" si="227"/>
        <v>42730.903726851851</v>
      </c>
      <c r="T2875" s="15">
        <f t="shared" si="228"/>
        <v>42760.903726851851</v>
      </c>
      <c r="U2875">
        <f t="shared" si="229"/>
        <v>2016</v>
      </c>
    </row>
    <row r="2876" spans="1:21" ht="48" x14ac:dyDescent="0.2">
      <c r="A2876">
        <v>3975</v>
      </c>
      <c r="B2876" s="3" t="s">
        <v>3971</v>
      </c>
      <c r="C2876" s="3" t="s">
        <v>8080</v>
      </c>
      <c r="D2876" s="6">
        <v>678</v>
      </c>
      <c r="E2876" s="8">
        <v>0</v>
      </c>
      <c r="F2876" t="s">
        <v>8218</v>
      </c>
      <c r="G2876" t="s">
        <v>8221</v>
      </c>
      <c r="H2876" t="s">
        <v>8243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8267</v>
      </c>
      <c r="O2876" s="8">
        <f t="shared" si="225"/>
        <v>0</v>
      </c>
      <c r="P2876">
        <f t="shared" si="226"/>
        <v>0</v>
      </c>
      <c r="Q2876" s="9" t="s">
        <v>8313</v>
      </c>
      <c r="R2876" t="s">
        <v>8314</v>
      </c>
      <c r="S2876" s="15">
        <f t="shared" si="227"/>
        <v>42534.866875</v>
      </c>
      <c r="T2876" s="15">
        <f t="shared" si="228"/>
        <v>42564.866875</v>
      </c>
      <c r="U2876">
        <f t="shared" si="229"/>
        <v>2016</v>
      </c>
    </row>
    <row r="2877" spans="1:21" ht="32" x14ac:dyDescent="0.2">
      <c r="A2877">
        <v>3737</v>
      </c>
      <c r="B2877" s="3" t="s">
        <v>3733</v>
      </c>
      <c r="C2877" s="3" t="s">
        <v>7845</v>
      </c>
      <c r="D2877" s="6">
        <v>700</v>
      </c>
      <c r="E2877" s="8">
        <v>150</v>
      </c>
      <c r="F2877" t="s">
        <v>8218</v>
      </c>
      <c r="G2877" t="s">
        <v>8221</v>
      </c>
      <c r="H2877" t="s">
        <v>8243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8267</v>
      </c>
      <c r="O2877" s="8">
        <f t="shared" si="225"/>
        <v>21</v>
      </c>
      <c r="P2877">
        <f t="shared" si="226"/>
        <v>37.5</v>
      </c>
      <c r="Q2877" s="9" t="s">
        <v>8313</v>
      </c>
      <c r="R2877" t="s">
        <v>8314</v>
      </c>
      <c r="S2877" s="15">
        <f t="shared" si="227"/>
        <v>42297.691006944442</v>
      </c>
      <c r="T2877" s="15">
        <f t="shared" si="228"/>
        <v>42320.290972222225</v>
      </c>
      <c r="U2877">
        <f t="shared" si="229"/>
        <v>2015</v>
      </c>
    </row>
    <row r="2878" spans="1:21" ht="48" x14ac:dyDescent="0.2">
      <c r="A2878">
        <v>4037</v>
      </c>
      <c r="B2878" s="3" t="s">
        <v>4032</v>
      </c>
      <c r="C2878" s="3" t="s">
        <v>8139</v>
      </c>
      <c r="D2878" s="6">
        <v>700</v>
      </c>
      <c r="E2878" s="8">
        <v>80</v>
      </c>
      <c r="F2878" t="s">
        <v>8218</v>
      </c>
      <c r="G2878" t="s">
        <v>8221</v>
      </c>
      <c r="H2878" t="s">
        <v>8243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8267</v>
      </c>
      <c r="O2878" s="8">
        <f t="shared" si="225"/>
        <v>11</v>
      </c>
      <c r="P2878">
        <f t="shared" si="226"/>
        <v>40</v>
      </c>
      <c r="Q2878" s="9" t="s">
        <v>8313</v>
      </c>
      <c r="R2878" t="s">
        <v>8314</v>
      </c>
      <c r="S2878" s="15">
        <f t="shared" si="227"/>
        <v>42497.070775462969</v>
      </c>
      <c r="T2878" s="15">
        <f t="shared" si="228"/>
        <v>42514.600694444445</v>
      </c>
      <c r="U2878">
        <f t="shared" si="229"/>
        <v>2016</v>
      </c>
    </row>
    <row r="2879" spans="1:21" ht="48" x14ac:dyDescent="0.2">
      <c r="A2879">
        <v>4076</v>
      </c>
      <c r="B2879" s="3" t="s">
        <v>4071</v>
      </c>
      <c r="C2879" s="3" t="s">
        <v>8177</v>
      </c>
      <c r="D2879" s="6">
        <v>700</v>
      </c>
      <c r="E2879" s="8">
        <v>0</v>
      </c>
      <c r="F2879" t="s">
        <v>8218</v>
      </c>
      <c r="G2879" t="s">
        <v>8221</v>
      </c>
      <c r="H2879" t="s">
        <v>8243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8267</v>
      </c>
      <c r="O2879" s="8">
        <f t="shared" si="225"/>
        <v>0</v>
      </c>
      <c r="P2879">
        <f t="shared" si="226"/>
        <v>0</v>
      </c>
      <c r="Q2879" s="9" t="s">
        <v>8313</v>
      </c>
      <c r="R2879" t="s">
        <v>8314</v>
      </c>
      <c r="S2879" s="15">
        <f t="shared" si="227"/>
        <v>41905.795706018522</v>
      </c>
      <c r="T2879" s="15">
        <f t="shared" si="228"/>
        <v>41933.82708333333</v>
      </c>
      <c r="U2879">
        <f t="shared" si="229"/>
        <v>2014</v>
      </c>
    </row>
    <row r="2880" spans="1:21" ht="48" x14ac:dyDescent="0.2">
      <c r="A2880">
        <v>2882</v>
      </c>
      <c r="B2880" s="3" t="s">
        <v>2881</v>
      </c>
      <c r="C2880" s="3" t="s">
        <v>6990</v>
      </c>
      <c r="D2880" s="6">
        <v>750</v>
      </c>
      <c r="E2880" s="8">
        <v>252</v>
      </c>
      <c r="F2880" t="s">
        <v>8218</v>
      </c>
      <c r="G2880" t="s">
        <v>8221</v>
      </c>
      <c r="H2880" t="s">
        <v>8243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8267</v>
      </c>
      <c r="O2880" s="8">
        <f t="shared" si="225"/>
        <v>34</v>
      </c>
      <c r="P2880">
        <f t="shared" si="226"/>
        <v>63</v>
      </c>
      <c r="Q2880" s="9" t="s">
        <v>8313</v>
      </c>
      <c r="R2880" t="s">
        <v>8314</v>
      </c>
      <c r="S2880" s="15">
        <f t="shared" si="227"/>
        <v>42461.596273148149</v>
      </c>
      <c r="T2880" s="15">
        <f t="shared" si="228"/>
        <v>42491.596273148149</v>
      </c>
      <c r="U2880">
        <f t="shared" si="229"/>
        <v>2016</v>
      </c>
    </row>
    <row r="2881" spans="1:21" ht="48" x14ac:dyDescent="0.2">
      <c r="A2881">
        <v>2901</v>
      </c>
      <c r="B2881" s="3" t="s">
        <v>2900</v>
      </c>
      <c r="C2881" s="3" t="s">
        <v>7009</v>
      </c>
      <c r="D2881" s="6">
        <v>750</v>
      </c>
      <c r="E2881" s="8">
        <v>6</v>
      </c>
      <c r="F2881" t="s">
        <v>8218</v>
      </c>
      <c r="G2881" t="s">
        <v>8221</v>
      </c>
      <c r="H2881" t="s">
        <v>8243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8267</v>
      </c>
      <c r="O2881" s="8">
        <f t="shared" si="225"/>
        <v>1</v>
      </c>
      <c r="P2881">
        <f t="shared" si="226"/>
        <v>3</v>
      </c>
      <c r="Q2881" s="9" t="s">
        <v>8313</v>
      </c>
      <c r="R2881" t="s">
        <v>8314</v>
      </c>
      <c r="S2881" s="15">
        <f t="shared" si="227"/>
        <v>41982.904386574075</v>
      </c>
      <c r="T2881" s="15">
        <f t="shared" si="228"/>
        <v>42042.904386574075</v>
      </c>
      <c r="U2881">
        <f t="shared" si="229"/>
        <v>2014</v>
      </c>
    </row>
    <row r="2882" spans="1:21" ht="48" x14ac:dyDescent="0.2">
      <c r="A2882">
        <v>3908</v>
      </c>
      <c r="B2882" s="3" t="s">
        <v>3904</v>
      </c>
      <c r="C2882" s="3" t="s">
        <v>8014</v>
      </c>
      <c r="D2882" s="6">
        <v>750</v>
      </c>
      <c r="E2882" s="8">
        <v>65</v>
      </c>
      <c r="F2882" t="s">
        <v>8218</v>
      </c>
      <c r="G2882" t="s">
        <v>8221</v>
      </c>
      <c r="H2882" t="s">
        <v>8243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8267</v>
      </c>
      <c r="O2882" s="8">
        <f t="shared" si="225"/>
        <v>9</v>
      </c>
      <c r="P2882">
        <f t="shared" si="226"/>
        <v>16.25</v>
      </c>
      <c r="Q2882" s="9" t="s">
        <v>8313</v>
      </c>
      <c r="R2882" t="s">
        <v>8314</v>
      </c>
      <c r="S2882" s="15">
        <f t="shared" si="227"/>
        <v>41834.135370370372</v>
      </c>
      <c r="T2882" s="15">
        <f t="shared" si="228"/>
        <v>41849.135370370372</v>
      </c>
      <c r="U2882">
        <f t="shared" si="229"/>
        <v>2014</v>
      </c>
    </row>
    <row r="2883" spans="1:21" ht="48" x14ac:dyDescent="0.2">
      <c r="A2883">
        <v>3922</v>
      </c>
      <c r="B2883" s="3" t="s">
        <v>3918</v>
      </c>
      <c r="C2883" s="3" t="s">
        <v>8028</v>
      </c>
      <c r="D2883" s="6">
        <v>750</v>
      </c>
      <c r="E2883" s="8">
        <v>61</v>
      </c>
      <c r="F2883" t="s">
        <v>8218</v>
      </c>
      <c r="G2883" t="s">
        <v>8221</v>
      </c>
      <c r="H2883" t="s">
        <v>8243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8267</v>
      </c>
      <c r="O2883" s="8">
        <f t="shared" si="225"/>
        <v>8</v>
      </c>
      <c r="P2883">
        <f t="shared" si="226"/>
        <v>10.17</v>
      </c>
      <c r="Q2883" s="9" t="s">
        <v>8313</v>
      </c>
      <c r="R2883" t="s">
        <v>8314</v>
      </c>
      <c r="S2883" s="15">
        <f t="shared" si="227"/>
        <v>42020.768634259264</v>
      </c>
      <c r="T2883" s="15">
        <f t="shared" si="228"/>
        <v>42065.958333333328</v>
      </c>
      <c r="U2883">
        <f t="shared" si="229"/>
        <v>2015</v>
      </c>
    </row>
    <row r="2884" spans="1:21" ht="32" x14ac:dyDescent="0.2">
      <c r="A2884">
        <v>3891</v>
      </c>
      <c r="B2884" s="3" t="s">
        <v>3887</v>
      </c>
      <c r="C2884" s="3" t="s">
        <v>7997</v>
      </c>
      <c r="D2884" s="6">
        <v>800</v>
      </c>
      <c r="E2884" s="8">
        <v>260</v>
      </c>
      <c r="F2884" t="s">
        <v>8218</v>
      </c>
      <c r="G2884" t="s">
        <v>8221</v>
      </c>
      <c r="H2884" t="s">
        <v>8243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8267</v>
      </c>
      <c r="O2884" s="8">
        <f t="shared" si="225"/>
        <v>33</v>
      </c>
      <c r="P2884">
        <f t="shared" si="226"/>
        <v>37.14</v>
      </c>
      <c r="Q2884" s="9" t="s">
        <v>8313</v>
      </c>
      <c r="R2884" t="s">
        <v>8314</v>
      </c>
      <c r="S2884" s="15">
        <f t="shared" si="227"/>
        <v>42056.1324537037</v>
      </c>
      <c r="T2884" s="15">
        <f t="shared" si="228"/>
        <v>42086.207638888889</v>
      </c>
      <c r="U2884">
        <f t="shared" si="229"/>
        <v>2015</v>
      </c>
    </row>
    <row r="2885" spans="1:21" ht="48" x14ac:dyDescent="0.2">
      <c r="A2885">
        <v>4024</v>
      </c>
      <c r="B2885" s="3" t="s">
        <v>4019</v>
      </c>
      <c r="C2885" s="3" t="s">
        <v>8127</v>
      </c>
      <c r="D2885" s="6">
        <v>800</v>
      </c>
      <c r="E2885" s="8">
        <v>10</v>
      </c>
      <c r="F2885" t="s">
        <v>8218</v>
      </c>
      <c r="G2885" t="s">
        <v>8221</v>
      </c>
      <c r="H2885" t="s">
        <v>8243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8267</v>
      </c>
      <c r="O2885" s="8">
        <f t="shared" si="225"/>
        <v>1</v>
      </c>
      <c r="P2885">
        <f t="shared" si="226"/>
        <v>10</v>
      </c>
      <c r="Q2885" s="9" t="s">
        <v>8313</v>
      </c>
      <c r="R2885" t="s">
        <v>8314</v>
      </c>
      <c r="S2885" s="15">
        <f t="shared" si="227"/>
        <v>42217.670104166667</v>
      </c>
      <c r="T2885" s="15">
        <f t="shared" si="228"/>
        <v>42247.670104166667</v>
      </c>
      <c r="U2885">
        <f t="shared" si="229"/>
        <v>2015</v>
      </c>
    </row>
    <row r="2886" spans="1:21" ht="32" x14ac:dyDescent="0.2">
      <c r="A2886">
        <v>3732</v>
      </c>
      <c r="B2886" s="3" t="s">
        <v>3728</v>
      </c>
      <c r="C2886" s="3" t="s">
        <v>7840</v>
      </c>
      <c r="D2886" s="6">
        <v>850</v>
      </c>
      <c r="E2886" s="8">
        <v>131</v>
      </c>
      <c r="F2886" t="s">
        <v>8218</v>
      </c>
      <c r="G2886" t="s">
        <v>8230</v>
      </c>
      <c r="H2886" t="s">
        <v>8246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8267</v>
      </c>
      <c r="O2886" s="8">
        <f t="shared" si="225"/>
        <v>15</v>
      </c>
      <c r="P2886">
        <f t="shared" si="226"/>
        <v>32.75</v>
      </c>
      <c r="Q2886" s="9" t="s">
        <v>8313</v>
      </c>
      <c r="R2886" t="s">
        <v>8314</v>
      </c>
      <c r="S2886" s="15">
        <f t="shared" si="227"/>
        <v>41968.677465277782</v>
      </c>
      <c r="T2886" s="15">
        <f t="shared" si="228"/>
        <v>42028.5</v>
      </c>
      <c r="U2886">
        <f t="shared" si="229"/>
        <v>2014</v>
      </c>
    </row>
    <row r="2887" spans="1:21" ht="64" x14ac:dyDescent="0.2">
      <c r="A2887">
        <v>3982</v>
      </c>
      <c r="B2887" s="3" t="s">
        <v>3977</v>
      </c>
      <c r="C2887" s="3" t="s">
        <v>8086</v>
      </c>
      <c r="D2887" s="6">
        <v>850</v>
      </c>
      <c r="E2887" s="8">
        <v>170</v>
      </c>
      <c r="F2887" t="s">
        <v>8218</v>
      </c>
      <c r="G2887" t="s">
        <v>8222</v>
      </c>
      <c r="H2887" t="s">
        <v>8244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8267</v>
      </c>
      <c r="O2887" s="8">
        <f t="shared" si="225"/>
        <v>20</v>
      </c>
      <c r="P2887">
        <f t="shared" si="226"/>
        <v>34</v>
      </c>
      <c r="Q2887" s="9" t="s">
        <v>8313</v>
      </c>
      <c r="R2887" t="s">
        <v>8314</v>
      </c>
      <c r="S2887" s="15">
        <f t="shared" si="227"/>
        <v>42132.809953703705</v>
      </c>
      <c r="T2887" s="15">
        <f t="shared" si="228"/>
        <v>42192.809953703705</v>
      </c>
      <c r="U2887">
        <f t="shared" si="229"/>
        <v>2015</v>
      </c>
    </row>
    <row r="2888" spans="1:21" ht="48" x14ac:dyDescent="0.2">
      <c r="A2888">
        <v>2841</v>
      </c>
      <c r="B2888" s="3" t="s">
        <v>2840</v>
      </c>
      <c r="C2888" s="3" t="s">
        <v>6949</v>
      </c>
      <c r="D2888" s="6">
        <v>1000</v>
      </c>
      <c r="E2888" s="8">
        <v>10</v>
      </c>
      <c r="F2888" t="s">
        <v>8218</v>
      </c>
      <c r="G2888" t="s">
        <v>8222</v>
      </c>
      <c r="H2888" t="s">
        <v>8244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8267</v>
      </c>
      <c r="O2888" s="8">
        <f t="shared" si="225"/>
        <v>1</v>
      </c>
      <c r="P2888">
        <f t="shared" si="226"/>
        <v>10</v>
      </c>
      <c r="Q2888" s="9" t="s">
        <v>8313</v>
      </c>
      <c r="R2888" t="s">
        <v>8314</v>
      </c>
      <c r="S2888" s="15">
        <f t="shared" si="227"/>
        <v>42291.739548611105</v>
      </c>
      <c r="T2888" s="15">
        <f t="shared" si="228"/>
        <v>42351.781215277777</v>
      </c>
      <c r="U2888">
        <f t="shared" si="229"/>
        <v>2015</v>
      </c>
    </row>
    <row r="2889" spans="1:21" ht="48" x14ac:dyDescent="0.2">
      <c r="A2889">
        <v>2854</v>
      </c>
      <c r="B2889" s="3" t="s">
        <v>2853</v>
      </c>
      <c r="C2889" s="3" t="s">
        <v>6962</v>
      </c>
      <c r="D2889" s="6">
        <v>1000</v>
      </c>
      <c r="E2889" s="8">
        <v>417</v>
      </c>
      <c r="F2889" t="s">
        <v>8218</v>
      </c>
      <c r="G2889" t="s">
        <v>8222</v>
      </c>
      <c r="H2889" t="s">
        <v>8244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8267</v>
      </c>
      <c r="O2889" s="8">
        <f t="shared" si="225"/>
        <v>42</v>
      </c>
      <c r="P2889">
        <f t="shared" si="226"/>
        <v>29.79</v>
      </c>
      <c r="Q2889" s="9" t="s">
        <v>8313</v>
      </c>
      <c r="R2889" t="s">
        <v>8314</v>
      </c>
      <c r="S2889" s="15">
        <f t="shared" si="227"/>
        <v>42111.71665509259</v>
      </c>
      <c r="T2889" s="15">
        <f t="shared" si="228"/>
        <v>42131.71665509259</v>
      </c>
      <c r="U2889">
        <f t="shared" si="229"/>
        <v>2015</v>
      </c>
    </row>
    <row r="2890" spans="1:21" ht="48" x14ac:dyDescent="0.2">
      <c r="A2890">
        <v>2858</v>
      </c>
      <c r="B2890" s="3" t="s">
        <v>2857</v>
      </c>
      <c r="C2890" s="3" t="s">
        <v>6966</v>
      </c>
      <c r="D2890" s="6">
        <v>1000</v>
      </c>
      <c r="E2890" s="8">
        <v>0</v>
      </c>
      <c r="F2890" t="s">
        <v>8218</v>
      </c>
      <c r="G2890" t="s">
        <v>8230</v>
      </c>
      <c r="H2890" t="s">
        <v>8246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8267</v>
      </c>
      <c r="O2890" s="8">
        <f t="shared" ref="O2890:O2953" si="230">ROUND(E2890/D2890*100,0)</f>
        <v>0</v>
      </c>
      <c r="P2890">
        <f t="shared" ref="P2890:P2953" si="231">IFERROR(ROUND(E2890/L2890,2),0)</f>
        <v>0</v>
      </c>
      <c r="Q2890" s="9" t="s">
        <v>8313</v>
      </c>
      <c r="R2890" t="s">
        <v>8314</v>
      </c>
      <c r="S2890" s="15">
        <f t="shared" ref="S2890:S2953" si="232">(((J2890/60)/60/24)+DATE(1970,1,1))</f>
        <v>41954.545081018514</v>
      </c>
      <c r="T2890" s="15">
        <f t="shared" ref="T2890:T2953" si="233">(((I2890/60)/60)/24)+DATE(1970,1,1)</f>
        <v>41978.477777777778</v>
      </c>
      <c r="U2890">
        <f t="shared" ref="U2890:U2953" si="234">YEAR(S2890)</f>
        <v>2014</v>
      </c>
    </row>
    <row r="2891" spans="1:21" ht="48" x14ac:dyDescent="0.2">
      <c r="A2891">
        <v>2915</v>
      </c>
      <c r="B2891" s="3" t="s">
        <v>2914</v>
      </c>
      <c r="C2891" s="3" t="s">
        <v>7023</v>
      </c>
      <c r="D2891" s="6">
        <v>1000</v>
      </c>
      <c r="E2891" s="8">
        <v>611</v>
      </c>
      <c r="F2891" t="s">
        <v>8218</v>
      </c>
      <c r="G2891" t="s">
        <v>8222</v>
      </c>
      <c r="H2891" t="s">
        <v>8244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8267</v>
      </c>
      <c r="O2891" s="8">
        <f t="shared" si="230"/>
        <v>61</v>
      </c>
      <c r="P2891">
        <f t="shared" si="231"/>
        <v>203.67</v>
      </c>
      <c r="Q2891" s="9" t="s">
        <v>8313</v>
      </c>
      <c r="R2891" t="s">
        <v>8314</v>
      </c>
      <c r="S2891" s="15">
        <f t="shared" si="232"/>
        <v>42415.398032407407</v>
      </c>
      <c r="T2891" s="15">
        <f t="shared" si="233"/>
        <v>42445.356365740736</v>
      </c>
      <c r="U2891">
        <f t="shared" si="234"/>
        <v>2016</v>
      </c>
    </row>
    <row r="2892" spans="1:21" ht="48" x14ac:dyDescent="0.2">
      <c r="A2892">
        <v>3730</v>
      </c>
      <c r="B2892" s="3" t="s">
        <v>3726</v>
      </c>
      <c r="C2892" s="3" t="s">
        <v>7838</v>
      </c>
      <c r="D2892" s="6">
        <v>1000</v>
      </c>
      <c r="E2892" s="8">
        <v>100</v>
      </c>
      <c r="F2892" t="s">
        <v>8218</v>
      </c>
      <c r="G2892" t="s">
        <v>8221</v>
      </c>
      <c r="H2892" t="s">
        <v>8243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8267</v>
      </c>
      <c r="O2892" s="8">
        <f t="shared" si="230"/>
        <v>10</v>
      </c>
      <c r="P2892">
        <f t="shared" si="231"/>
        <v>100</v>
      </c>
      <c r="Q2892" s="9" t="s">
        <v>8313</v>
      </c>
      <c r="R2892" t="s">
        <v>8314</v>
      </c>
      <c r="S2892" s="15">
        <f t="shared" si="232"/>
        <v>42203.677766203706</v>
      </c>
      <c r="T2892" s="15">
        <f t="shared" si="233"/>
        <v>42233.677766203706</v>
      </c>
      <c r="U2892">
        <f t="shared" si="234"/>
        <v>2015</v>
      </c>
    </row>
    <row r="2893" spans="1:21" ht="32" x14ac:dyDescent="0.2">
      <c r="A2893">
        <v>3850</v>
      </c>
      <c r="B2893" s="3" t="s">
        <v>3846</v>
      </c>
      <c r="C2893" s="3" t="s">
        <v>7957</v>
      </c>
      <c r="D2893" s="6">
        <v>1000</v>
      </c>
      <c r="E2893" s="8">
        <v>38</v>
      </c>
      <c r="F2893" t="s">
        <v>8218</v>
      </c>
      <c r="G2893" t="s">
        <v>8221</v>
      </c>
      <c r="H2893" t="s">
        <v>8243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8267</v>
      </c>
      <c r="O2893" s="8">
        <f t="shared" si="230"/>
        <v>4</v>
      </c>
      <c r="P2893">
        <f t="shared" si="231"/>
        <v>9.5</v>
      </c>
      <c r="Q2893" s="9" t="s">
        <v>8313</v>
      </c>
      <c r="R2893" t="s">
        <v>8314</v>
      </c>
      <c r="S2893" s="15">
        <f t="shared" si="232"/>
        <v>41975.124340277776</v>
      </c>
      <c r="T2893" s="15">
        <f t="shared" si="233"/>
        <v>42005.124340277776</v>
      </c>
      <c r="U2893">
        <f t="shared" si="234"/>
        <v>2014</v>
      </c>
    </row>
    <row r="2894" spans="1:21" ht="48" x14ac:dyDescent="0.2">
      <c r="A2894">
        <v>3855</v>
      </c>
      <c r="B2894" s="3" t="s">
        <v>3851</v>
      </c>
      <c r="C2894" s="3" t="s">
        <v>7962</v>
      </c>
      <c r="D2894" s="6">
        <v>1000</v>
      </c>
      <c r="E2894" s="8">
        <v>25</v>
      </c>
      <c r="F2894" t="s">
        <v>8218</v>
      </c>
      <c r="G2894" t="s">
        <v>8221</v>
      </c>
      <c r="H2894" t="s">
        <v>8243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8267</v>
      </c>
      <c r="O2894" s="8">
        <f t="shared" si="230"/>
        <v>3</v>
      </c>
      <c r="P2894">
        <f t="shared" si="231"/>
        <v>25</v>
      </c>
      <c r="Q2894" s="9" t="s">
        <v>8313</v>
      </c>
      <c r="R2894" t="s">
        <v>8314</v>
      </c>
      <c r="S2894" s="15">
        <f t="shared" si="232"/>
        <v>42059.970729166671</v>
      </c>
      <c r="T2894" s="15">
        <f t="shared" si="233"/>
        <v>42089.929062499999</v>
      </c>
      <c r="U2894">
        <f t="shared" si="234"/>
        <v>2015</v>
      </c>
    </row>
    <row r="2895" spans="1:21" ht="48" x14ac:dyDescent="0.2">
      <c r="A2895">
        <v>3892</v>
      </c>
      <c r="B2895" s="3" t="s">
        <v>3888</v>
      </c>
      <c r="C2895" s="3" t="s">
        <v>7998</v>
      </c>
      <c r="D2895" s="6">
        <v>1000</v>
      </c>
      <c r="E2895" s="8">
        <v>0</v>
      </c>
      <c r="F2895" t="s">
        <v>8218</v>
      </c>
      <c r="G2895" t="s">
        <v>8221</v>
      </c>
      <c r="H2895" t="s">
        <v>8243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8267</v>
      </c>
      <c r="O2895" s="8">
        <f t="shared" si="230"/>
        <v>0</v>
      </c>
      <c r="P2895">
        <f t="shared" si="231"/>
        <v>0</v>
      </c>
      <c r="Q2895" s="9" t="s">
        <v>8313</v>
      </c>
      <c r="R2895" t="s">
        <v>8314</v>
      </c>
      <c r="S2895" s="15">
        <f t="shared" si="232"/>
        <v>41867.652280092596</v>
      </c>
      <c r="T2895" s="15">
        <f t="shared" si="233"/>
        <v>41875.291666666664</v>
      </c>
      <c r="U2895">
        <f t="shared" si="234"/>
        <v>2014</v>
      </c>
    </row>
    <row r="2896" spans="1:21" ht="48" x14ac:dyDescent="0.2">
      <c r="A2896">
        <v>3895</v>
      </c>
      <c r="B2896" s="3" t="s">
        <v>3891</v>
      </c>
      <c r="C2896" s="3" t="s">
        <v>8001</v>
      </c>
      <c r="D2896" s="6">
        <v>1000</v>
      </c>
      <c r="E2896" s="8">
        <v>50</v>
      </c>
      <c r="F2896" t="s">
        <v>8218</v>
      </c>
      <c r="G2896" t="s">
        <v>8221</v>
      </c>
      <c r="H2896" t="s">
        <v>8243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8267</v>
      </c>
      <c r="O2896" s="8">
        <f t="shared" si="230"/>
        <v>5</v>
      </c>
      <c r="P2896">
        <f t="shared" si="231"/>
        <v>50</v>
      </c>
      <c r="Q2896" s="9" t="s">
        <v>8313</v>
      </c>
      <c r="R2896" t="s">
        <v>8314</v>
      </c>
      <c r="S2896" s="15">
        <f t="shared" si="232"/>
        <v>42032.250208333338</v>
      </c>
      <c r="T2896" s="15">
        <f t="shared" si="233"/>
        <v>42063.250208333338</v>
      </c>
      <c r="U2896">
        <f t="shared" si="234"/>
        <v>2015</v>
      </c>
    </row>
    <row r="2897" spans="1:21" ht="32" x14ac:dyDescent="0.2">
      <c r="A2897">
        <v>3907</v>
      </c>
      <c r="B2897" s="3" t="s">
        <v>3903</v>
      </c>
      <c r="C2897" s="3" t="s">
        <v>8013</v>
      </c>
      <c r="D2897" s="6">
        <v>1000</v>
      </c>
      <c r="E2897" s="8">
        <v>153</v>
      </c>
      <c r="F2897" t="s">
        <v>8218</v>
      </c>
      <c r="G2897" t="s">
        <v>8221</v>
      </c>
      <c r="H2897" t="s">
        <v>8243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8267</v>
      </c>
      <c r="O2897" s="8">
        <f t="shared" si="230"/>
        <v>15</v>
      </c>
      <c r="P2897">
        <f t="shared" si="231"/>
        <v>38.25</v>
      </c>
      <c r="Q2897" s="9" t="s">
        <v>8313</v>
      </c>
      <c r="R2897" t="s">
        <v>8314</v>
      </c>
      <c r="S2897" s="15">
        <f t="shared" si="232"/>
        <v>41906.819513888891</v>
      </c>
      <c r="T2897" s="15">
        <f t="shared" si="233"/>
        <v>41938.838888888888</v>
      </c>
      <c r="U2897">
        <f t="shared" si="234"/>
        <v>2014</v>
      </c>
    </row>
    <row r="2898" spans="1:21" ht="32" x14ac:dyDescent="0.2">
      <c r="A2898">
        <v>3972</v>
      </c>
      <c r="B2898" s="3" t="s">
        <v>3968</v>
      </c>
      <c r="C2898" s="3" t="s">
        <v>8077</v>
      </c>
      <c r="D2898" s="6">
        <v>1000</v>
      </c>
      <c r="E2898" s="8">
        <v>211</v>
      </c>
      <c r="F2898" t="s">
        <v>8218</v>
      </c>
      <c r="G2898" t="s">
        <v>8221</v>
      </c>
      <c r="H2898" t="s">
        <v>8243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8267</v>
      </c>
      <c r="O2898" s="8">
        <f t="shared" si="230"/>
        <v>21</v>
      </c>
      <c r="P2898">
        <f t="shared" si="231"/>
        <v>26.38</v>
      </c>
      <c r="Q2898" s="9" t="s">
        <v>8313</v>
      </c>
      <c r="R2898" t="s">
        <v>8314</v>
      </c>
      <c r="S2898" s="15">
        <f t="shared" si="232"/>
        <v>41981.067523148144</v>
      </c>
      <c r="T2898" s="15">
        <f t="shared" si="233"/>
        <v>42041.067523148144</v>
      </c>
      <c r="U2898">
        <f t="shared" si="234"/>
        <v>2014</v>
      </c>
    </row>
    <row r="2899" spans="1:21" ht="48" x14ac:dyDescent="0.2">
      <c r="A2899">
        <v>3974</v>
      </c>
      <c r="B2899" s="3" t="s">
        <v>3970</v>
      </c>
      <c r="C2899" s="3" t="s">
        <v>8079</v>
      </c>
      <c r="D2899" s="6">
        <v>1000</v>
      </c>
      <c r="E2899" s="8">
        <v>320</v>
      </c>
      <c r="F2899" t="s">
        <v>8218</v>
      </c>
      <c r="G2899" t="s">
        <v>8222</v>
      </c>
      <c r="H2899" t="s">
        <v>8244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8267</v>
      </c>
      <c r="O2899" s="8">
        <f t="shared" si="230"/>
        <v>32</v>
      </c>
      <c r="P2899">
        <f t="shared" si="231"/>
        <v>29.09</v>
      </c>
      <c r="Q2899" s="9" t="s">
        <v>8313</v>
      </c>
      <c r="R2899" t="s">
        <v>8314</v>
      </c>
      <c r="S2899" s="15">
        <f t="shared" si="232"/>
        <v>42493.546851851846</v>
      </c>
      <c r="T2899" s="15">
        <f t="shared" si="233"/>
        <v>42523.546851851846</v>
      </c>
      <c r="U2899">
        <f t="shared" si="234"/>
        <v>2016</v>
      </c>
    </row>
    <row r="2900" spans="1:21" ht="48" x14ac:dyDescent="0.2">
      <c r="A2900">
        <v>4008</v>
      </c>
      <c r="B2900" s="3" t="s">
        <v>4003</v>
      </c>
      <c r="C2900" s="3" t="s">
        <v>8111</v>
      </c>
      <c r="D2900" s="6">
        <v>1000</v>
      </c>
      <c r="E2900" s="8">
        <v>60</v>
      </c>
      <c r="F2900" t="s">
        <v>8218</v>
      </c>
      <c r="G2900" t="s">
        <v>8222</v>
      </c>
      <c r="H2900" t="s">
        <v>8244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8267</v>
      </c>
      <c r="O2900" s="8">
        <f t="shared" si="230"/>
        <v>6</v>
      </c>
      <c r="P2900">
        <f t="shared" si="231"/>
        <v>15</v>
      </c>
      <c r="Q2900" s="9" t="s">
        <v>8313</v>
      </c>
      <c r="R2900" t="s">
        <v>8314</v>
      </c>
      <c r="S2900" s="15">
        <f t="shared" si="232"/>
        <v>42177.964201388888</v>
      </c>
      <c r="T2900" s="15">
        <f t="shared" si="233"/>
        <v>42207.964201388888</v>
      </c>
      <c r="U2900">
        <f t="shared" si="234"/>
        <v>2015</v>
      </c>
    </row>
    <row r="2901" spans="1:21" ht="32" x14ac:dyDescent="0.2">
      <c r="A2901">
        <v>4070</v>
      </c>
      <c r="B2901" s="3" t="s">
        <v>4065</v>
      </c>
      <c r="C2901" s="3" t="s">
        <v>8171</v>
      </c>
      <c r="D2901" s="6">
        <v>1000</v>
      </c>
      <c r="E2901" s="8">
        <v>165</v>
      </c>
      <c r="F2901" t="s">
        <v>8218</v>
      </c>
      <c r="G2901" t="s">
        <v>8221</v>
      </c>
      <c r="H2901" t="s">
        <v>8243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8267</v>
      </c>
      <c r="O2901" s="8">
        <f t="shared" si="230"/>
        <v>17</v>
      </c>
      <c r="P2901">
        <f t="shared" si="231"/>
        <v>27.5</v>
      </c>
      <c r="Q2901" s="9" t="s">
        <v>8313</v>
      </c>
      <c r="R2901" t="s">
        <v>8314</v>
      </c>
      <c r="S2901" s="15">
        <f t="shared" si="232"/>
        <v>42031.666898148149</v>
      </c>
      <c r="T2901" s="15">
        <f t="shared" si="233"/>
        <v>42064.125</v>
      </c>
      <c r="U2901">
        <f t="shared" si="234"/>
        <v>2015</v>
      </c>
    </row>
    <row r="2902" spans="1:21" ht="48" x14ac:dyDescent="0.2">
      <c r="A2902">
        <v>4072</v>
      </c>
      <c r="B2902" s="3" t="s">
        <v>4067</v>
      </c>
      <c r="C2902" s="3" t="s">
        <v>8173</v>
      </c>
      <c r="D2902" s="6">
        <v>1000</v>
      </c>
      <c r="E2902" s="8">
        <v>4</v>
      </c>
      <c r="F2902" t="s">
        <v>8218</v>
      </c>
      <c r="G2902" t="s">
        <v>8222</v>
      </c>
      <c r="H2902" t="s">
        <v>8244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8267</v>
      </c>
      <c r="O2902" s="8">
        <f t="shared" si="230"/>
        <v>0</v>
      </c>
      <c r="P2902">
        <f t="shared" si="231"/>
        <v>2</v>
      </c>
      <c r="Q2902" s="9" t="s">
        <v>8313</v>
      </c>
      <c r="R2902" t="s">
        <v>8314</v>
      </c>
      <c r="S2902" s="15">
        <f t="shared" si="232"/>
        <v>41812.77443287037</v>
      </c>
      <c r="T2902" s="15">
        <f t="shared" si="233"/>
        <v>41872.77443287037</v>
      </c>
      <c r="U2902">
        <f t="shared" si="234"/>
        <v>2014</v>
      </c>
    </row>
    <row r="2903" spans="1:21" ht="48" x14ac:dyDescent="0.2">
      <c r="A2903">
        <v>4086</v>
      </c>
      <c r="B2903" s="3" t="s">
        <v>4081</v>
      </c>
      <c r="C2903" s="3" t="s">
        <v>8187</v>
      </c>
      <c r="D2903" s="6">
        <v>1000</v>
      </c>
      <c r="E2903" s="8">
        <v>47</v>
      </c>
      <c r="F2903" t="s">
        <v>8218</v>
      </c>
      <c r="G2903" t="s">
        <v>8221</v>
      </c>
      <c r="H2903" t="s">
        <v>8243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8267</v>
      </c>
      <c r="O2903" s="8">
        <f t="shared" si="230"/>
        <v>5</v>
      </c>
      <c r="P2903">
        <f t="shared" si="231"/>
        <v>9.4</v>
      </c>
      <c r="Q2903" s="9" t="s">
        <v>8313</v>
      </c>
      <c r="R2903" t="s">
        <v>8314</v>
      </c>
      <c r="S2903" s="15">
        <f t="shared" si="232"/>
        <v>42304.940960648149</v>
      </c>
      <c r="T2903" s="15">
        <f t="shared" si="233"/>
        <v>42329.166666666672</v>
      </c>
      <c r="U2903">
        <f t="shared" si="234"/>
        <v>2015</v>
      </c>
    </row>
    <row r="2904" spans="1:21" ht="48" x14ac:dyDescent="0.2">
      <c r="A2904">
        <v>4090</v>
      </c>
      <c r="B2904" s="3" t="s">
        <v>4085</v>
      </c>
      <c r="C2904" s="3" t="s">
        <v>8191</v>
      </c>
      <c r="D2904" s="6">
        <v>1000</v>
      </c>
      <c r="E2904" s="8">
        <v>32</v>
      </c>
      <c r="F2904" t="s">
        <v>8218</v>
      </c>
      <c r="G2904" t="s">
        <v>8221</v>
      </c>
      <c r="H2904" t="s">
        <v>8243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8267</v>
      </c>
      <c r="O2904" s="8">
        <f t="shared" si="230"/>
        <v>3</v>
      </c>
      <c r="P2904">
        <f t="shared" si="231"/>
        <v>10.67</v>
      </c>
      <c r="Q2904" s="9" t="s">
        <v>8313</v>
      </c>
      <c r="R2904" t="s">
        <v>8314</v>
      </c>
      <c r="S2904" s="15">
        <f t="shared" si="232"/>
        <v>42209.67288194444</v>
      </c>
      <c r="T2904" s="15">
        <f t="shared" si="233"/>
        <v>42223.625</v>
      </c>
      <c r="U2904">
        <f t="shared" si="234"/>
        <v>2015</v>
      </c>
    </row>
    <row r="2905" spans="1:21" ht="48" x14ac:dyDescent="0.2">
      <c r="A2905">
        <v>4103</v>
      </c>
      <c r="B2905" s="3" t="s">
        <v>4098</v>
      </c>
      <c r="C2905" s="3" t="s">
        <v>8204</v>
      </c>
      <c r="D2905" s="6">
        <v>1000</v>
      </c>
      <c r="E2905" s="8">
        <v>100</v>
      </c>
      <c r="F2905" t="s">
        <v>8218</v>
      </c>
      <c r="G2905" t="s">
        <v>8221</v>
      </c>
      <c r="H2905" t="s">
        <v>8243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8267</v>
      </c>
      <c r="O2905" s="8">
        <f t="shared" si="230"/>
        <v>10</v>
      </c>
      <c r="P2905">
        <f t="shared" si="231"/>
        <v>16.670000000000002</v>
      </c>
      <c r="Q2905" s="9" t="s">
        <v>8313</v>
      </c>
      <c r="R2905" t="s">
        <v>8314</v>
      </c>
      <c r="S2905" s="15">
        <f t="shared" si="232"/>
        <v>42188.83293981482</v>
      </c>
      <c r="T2905" s="15">
        <f t="shared" si="233"/>
        <v>42242.772222222222</v>
      </c>
      <c r="U2905">
        <f t="shared" si="234"/>
        <v>2015</v>
      </c>
    </row>
    <row r="2906" spans="1:21" ht="48" x14ac:dyDescent="0.2">
      <c r="A2906">
        <v>2843</v>
      </c>
      <c r="B2906" s="3" t="s">
        <v>2842</v>
      </c>
      <c r="C2906" s="3" t="s">
        <v>6951</v>
      </c>
      <c r="D2906" s="6">
        <v>1200</v>
      </c>
      <c r="E2906" s="8">
        <v>0</v>
      </c>
      <c r="F2906" t="s">
        <v>8218</v>
      </c>
      <c r="G2906" t="s">
        <v>8221</v>
      </c>
      <c r="H2906" t="s">
        <v>8243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8267</v>
      </c>
      <c r="O2906" s="8">
        <f t="shared" si="230"/>
        <v>0</v>
      </c>
      <c r="P2906">
        <f t="shared" si="231"/>
        <v>0</v>
      </c>
      <c r="Q2906" s="9" t="s">
        <v>8313</v>
      </c>
      <c r="R2906" t="s">
        <v>8314</v>
      </c>
      <c r="S2906" s="15">
        <f t="shared" si="232"/>
        <v>42492.737847222219</v>
      </c>
      <c r="T2906" s="15">
        <f t="shared" si="233"/>
        <v>42534.166666666672</v>
      </c>
      <c r="U2906">
        <f t="shared" si="234"/>
        <v>2016</v>
      </c>
    </row>
    <row r="2907" spans="1:21" ht="48" x14ac:dyDescent="0.2">
      <c r="A2907">
        <v>3744</v>
      </c>
      <c r="B2907" s="3" t="s">
        <v>3740</v>
      </c>
      <c r="C2907" s="3" t="s">
        <v>7852</v>
      </c>
      <c r="D2907" s="6">
        <v>1200</v>
      </c>
      <c r="E2907" s="8">
        <v>0</v>
      </c>
      <c r="F2907" t="s">
        <v>8218</v>
      </c>
      <c r="G2907" t="s">
        <v>8221</v>
      </c>
      <c r="H2907" t="s">
        <v>8243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8267</v>
      </c>
      <c r="O2907" s="8">
        <f t="shared" si="230"/>
        <v>0</v>
      </c>
      <c r="P2907">
        <f t="shared" si="231"/>
        <v>0</v>
      </c>
      <c r="Q2907" s="9" t="s">
        <v>8313</v>
      </c>
      <c r="R2907" t="s">
        <v>8314</v>
      </c>
      <c r="S2907" s="15">
        <f t="shared" si="232"/>
        <v>41793.814259259263</v>
      </c>
      <c r="T2907" s="15">
        <f t="shared" si="233"/>
        <v>41825.165972222225</v>
      </c>
      <c r="U2907">
        <f t="shared" si="234"/>
        <v>2014</v>
      </c>
    </row>
    <row r="2908" spans="1:21" ht="48" x14ac:dyDescent="0.2">
      <c r="A2908">
        <v>3942</v>
      </c>
      <c r="B2908" s="3" t="s">
        <v>3938</v>
      </c>
      <c r="C2908" s="3" t="s">
        <v>8048</v>
      </c>
      <c r="D2908" s="6">
        <v>1200</v>
      </c>
      <c r="E2908" s="8">
        <v>0</v>
      </c>
      <c r="F2908" t="s">
        <v>8218</v>
      </c>
      <c r="G2908" t="s">
        <v>8221</v>
      </c>
      <c r="H2908" t="s">
        <v>8243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8267</v>
      </c>
      <c r="O2908" s="8">
        <f t="shared" si="230"/>
        <v>0</v>
      </c>
      <c r="P2908">
        <f t="shared" si="231"/>
        <v>0</v>
      </c>
      <c r="Q2908" s="9" t="s">
        <v>8313</v>
      </c>
      <c r="R2908" t="s">
        <v>8314</v>
      </c>
      <c r="S2908" s="15">
        <f t="shared" si="232"/>
        <v>42111.904097222221</v>
      </c>
      <c r="T2908" s="15">
        <f t="shared" si="233"/>
        <v>42171.904097222221</v>
      </c>
      <c r="U2908">
        <f t="shared" si="234"/>
        <v>2015</v>
      </c>
    </row>
    <row r="2909" spans="1:21" ht="48" x14ac:dyDescent="0.2">
      <c r="A2909">
        <v>3959</v>
      </c>
      <c r="B2909" s="3" t="s">
        <v>3955</v>
      </c>
      <c r="C2909" s="3" t="s">
        <v>8064</v>
      </c>
      <c r="D2909" s="6">
        <v>1200</v>
      </c>
      <c r="E2909" s="8">
        <v>292</v>
      </c>
      <c r="F2909" t="s">
        <v>8218</v>
      </c>
      <c r="G2909" t="s">
        <v>8221</v>
      </c>
      <c r="H2909" t="s">
        <v>8243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8267</v>
      </c>
      <c r="O2909" s="8">
        <f t="shared" si="230"/>
        <v>24</v>
      </c>
      <c r="P2909">
        <f t="shared" si="231"/>
        <v>24.33</v>
      </c>
      <c r="Q2909" s="9" t="s">
        <v>8313</v>
      </c>
      <c r="R2909" t="s">
        <v>8314</v>
      </c>
      <c r="S2909" s="15">
        <f t="shared" si="232"/>
        <v>41880.788842592592</v>
      </c>
      <c r="T2909" s="15">
        <f t="shared" si="233"/>
        <v>41910.788842592592</v>
      </c>
      <c r="U2909">
        <f t="shared" si="234"/>
        <v>2014</v>
      </c>
    </row>
    <row r="2910" spans="1:21" ht="48" x14ac:dyDescent="0.2">
      <c r="A2910">
        <v>4001</v>
      </c>
      <c r="B2910" s="3" t="s">
        <v>3996</v>
      </c>
      <c r="C2910" s="3" t="s">
        <v>8105</v>
      </c>
      <c r="D2910" s="6">
        <v>1200</v>
      </c>
      <c r="E2910" s="8">
        <v>453</v>
      </c>
      <c r="F2910" t="s">
        <v>8218</v>
      </c>
      <c r="G2910" t="s">
        <v>8222</v>
      </c>
      <c r="H2910" t="s">
        <v>8244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8267</v>
      </c>
      <c r="O2910" s="8">
        <f t="shared" si="230"/>
        <v>38</v>
      </c>
      <c r="P2910">
        <f t="shared" si="231"/>
        <v>32.36</v>
      </c>
      <c r="Q2910" s="9" t="s">
        <v>8313</v>
      </c>
      <c r="R2910" t="s">
        <v>8314</v>
      </c>
      <c r="S2910" s="15">
        <f t="shared" si="232"/>
        <v>42775.964212962965</v>
      </c>
      <c r="T2910" s="15">
        <f t="shared" si="233"/>
        <v>42795.791666666672</v>
      </c>
      <c r="U2910">
        <f t="shared" si="234"/>
        <v>2017</v>
      </c>
    </row>
    <row r="2911" spans="1:21" ht="48" x14ac:dyDescent="0.2">
      <c r="A2911">
        <v>3998</v>
      </c>
      <c r="B2911" s="3" t="s">
        <v>3993</v>
      </c>
      <c r="C2911" s="3" t="s">
        <v>8102</v>
      </c>
      <c r="D2911" s="6">
        <v>1250</v>
      </c>
      <c r="E2911" s="8">
        <v>715</v>
      </c>
      <c r="F2911" t="s">
        <v>8218</v>
      </c>
      <c r="G2911" t="s">
        <v>8221</v>
      </c>
      <c r="H2911" t="s">
        <v>8243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8267</v>
      </c>
      <c r="O2911" s="8">
        <f t="shared" si="230"/>
        <v>57</v>
      </c>
      <c r="P2911">
        <f t="shared" si="231"/>
        <v>59.58</v>
      </c>
      <c r="Q2911" s="9" t="s">
        <v>8313</v>
      </c>
      <c r="R2911" t="s">
        <v>8314</v>
      </c>
      <c r="S2911" s="15">
        <f t="shared" si="232"/>
        <v>42061.963263888887</v>
      </c>
      <c r="T2911" s="15">
        <f t="shared" si="233"/>
        <v>42091.921597222223</v>
      </c>
      <c r="U2911">
        <f t="shared" si="234"/>
        <v>2015</v>
      </c>
    </row>
    <row r="2912" spans="1:21" ht="48" x14ac:dyDescent="0.2">
      <c r="A2912">
        <v>4002</v>
      </c>
      <c r="B2912" s="3" t="s">
        <v>3997</v>
      </c>
      <c r="C2912" s="3" t="s">
        <v>8106</v>
      </c>
      <c r="D2912" s="6">
        <v>1250</v>
      </c>
      <c r="E2912" s="8">
        <v>23</v>
      </c>
      <c r="F2912" t="s">
        <v>8218</v>
      </c>
      <c r="G2912" t="s">
        <v>8221</v>
      </c>
      <c r="H2912" t="s">
        <v>8243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8267</v>
      </c>
      <c r="O2912" s="8">
        <f t="shared" si="230"/>
        <v>2</v>
      </c>
      <c r="P2912">
        <f t="shared" si="231"/>
        <v>5.75</v>
      </c>
      <c r="Q2912" s="9" t="s">
        <v>8313</v>
      </c>
      <c r="R2912" t="s">
        <v>8314</v>
      </c>
      <c r="S2912" s="15">
        <f t="shared" si="232"/>
        <v>41879.043530092589</v>
      </c>
      <c r="T2912" s="15">
        <f t="shared" si="233"/>
        <v>41909.043530092589</v>
      </c>
      <c r="U2912">
        <f t="shared" si="234"/>
        <v>2014</v>
      </c>
    </row>
    <row r="2913" spans="1:21" ht="48" x14ac:dyDescent="0.2">
      <c r="A2913">
        <v>4069</v>
      </c>
      <c r="B2913" s="3" t="s">
        <v>4064</v>
      </c>
      <c r="C2913" s="3" t="s">
        <v>8170</v>
      </c>
      <c r="D2913" s="6">
        <v>1250</v>
      </c>
      <c r="E2913" s="8">
        <v>430</v>
      </c>
      <c r="F2913" t="s">
        <v>8218</v>
      </c>
      <c r="G2913" t="s">
        <v>8222</v>
      </c>
      <c r="H2913" t="s">
        <v>8244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8267</v>
      </c>
      <c r="O2913" s="8">
        <f t="shared" si="230"/>
        <v>34</v>
      </c>
      <c r="P2913">
        <f t="shared" si="231"/>
        <v>33.08</v>
      </c>
      <c r="Q2913" s="9" t="s">
        <v>8313</v>
      </c>
      <c r="R2913" t="s">
        <v>8314</v>
      </c>
      <c r="S2913" s="15">
        <f t="shared" si="232"/>
        <v>42022.661527777775</v>
      </c>
      <c r="T2913" s="15">
        <f t="shared" si="233"/>
        <v>42063.5</v>
      </c>
      <c r="U2913">
        <f t="shared" si="234"/>
        <v>2015</v>
      </c>
    </row>
    <row r="2914" spans="1:21" ht="48" x14ac:dyDescent="0.2">
      <c r="A2914">
        <v>3976</v>
      </c>
      <c r="B2914" s="3" t="s">
        <v>3972</v>
      </c>
      <c r="C2914" s="3" t="s">
        <v>8081</v>
      </c>
      <c r="D2914" s="6">
        <v>1300</v>
      </c>
      <c r="E2914" s="8">
        <v>620</v>
      </c>
      <c r="F2914" t="s">
        <v>8218</v>
      </c>
      <c r="G2914" t="s">
        <v>8221</v>
      </c>
      <c r="H2914" t="s">
        <v>8243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8267</v>
      </c>
      <c r="O2914" s="8">
        <f t="shared" si="230"/>
        <v>48</v>
      </c>
      <c r="P2914">
        <f t="shared" si="231"/>
        <v>62</v>
      </c>
      <c r="Q2914" s="9" t="s">
        <v>8313</v>
      </c>
      <c r="R2914" t="s">
        <v>8314</v>
      </c>
      <c r="S2914" s="15">
        <f t="shared" si="232"/>
        <v>41830.858344907407</v>
      </c>
      <c r="T2914" s="15">
        <f t="shared" si="233"/>
        <v>41852.291666666664</v>
      </c>
      <c r="U2914">
        <f t="shared" si="234"/>
        <v>2014</v>
      </c>
    </row>
    <row r="2915" spans="1:21" ht="48" x14ac:dyDescent="0.2">
      <c r="A2915">
        <v>3962</v>
      </c>
      <c r="B2915" s="3" t="s">
        <v>3958</v>
      </c>
      <c r="C2915" s="3" t="s">
        <v>8067</v>
      </c>
      <c r="D2915" s="6">
        <v>1400</v>
      </c>
      <c r="E2915" s="8">
        <v>45</v>
      </c>
      <c r="F2915" t="s">
        <v>8218</v>
      </c>
      <c r="G2915" t="s">
        <v>8222</v>
      </c>
      <c r="H2915" t="s">
        <v>8244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8267</v>
      </c>
      <c r="O2915" s="8">
        <f t="shared" si="230"/>
        <v>3</v>
      </c>
      <c r="P2915">
        <f t="shared" si="231"/>
        <v>15</v>
      </c>
      <c r="Q2915" s="9" t="s">
        <v>8313</v>
      </c>
      <c r="R2915" t="s">
        <v>8314</v>
      </c>
      <c r="S2915" s="15">
        <f t="shared" si="232"/>
        <v>42311.621458333335</v>
      </c>
      <c r="T2915" s="15">
        <f t="shared" si="233"/>
        <v>42336.621458333335</v>
      </c>
      <c r="U2915">
        <f t="shared" si="234"/>
        <v>2015</v>
      </c>
    </row>
    <row r="2916" spans="1:21" ht="48" x14ac:dyDescent="0.2">
      <c r="A2916">
        <v>2842</v>
      </c>
      <c r="B2916" s="3" t="s">
        <v>2841</v>
      </c>
      <c r="C2916" s="3" t="s">
        <v>6950</v>
      </c>
      <c r="D2916" s="6">
        <v>1500</v>
      </c>
      <c r="E2916" s="8">
        <v>0</v>
      </c>
      <c r="F2916" t="s">
        <v>8218</v>
      </c>
      <c r="G2916" t="s">
        <v>8222</v>
      </c>
      <c r="H2916" t="s">
        <v>8244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8267</v>
      </c>
      <c r="O2916" s="8">
        <f t="shared" si="230"/>
        <v>0</v>
      </c>
      <c r="P2916">
        <f t="shared" si="231"/>
        <v>0</v>
      </c>
      <c r="Q2916" s="9" t="s">
        <v>8313</v>
      </c>
      <c r="R2916" t="s">
        <v>8314</v>
      </c>
      <c r="S2916" s="15">
        <f t="shared" si="232"/>
        <v>41784.952488425923</v>
      </c>
      <c r="T2916" s="15">
        <f t="shared" si="233"/>
        <v>41811.458333333336</v>
      </c>
      <c r="U2916">
        <f t="shared" si="234"/>
        <v>2014</v>
      </c>
    </row>
    <row r="2917" spans="1:21" ht="48" x14ac:dyDescent="0.2">
      <c r="A2917">
        <v>2904</v>
      </c>
      <c r="B2917" s="3" t="s">
        <v>2903</v>
      </c>
      <c r="C2917" s="3" t="s">
        <v>7012</v>
      </c>
      <c r="D2917" s="6">
        <v>1500</v>
      </c>
      <c r="E2917" s="8">
        <v>75</v>
      </c>
      <c r="F2917" t="s">
        <v>8218</v>
      </c>
      <c r="G2917" t="s">
        <v>8222</v>
      </c>
      <c r="H2917" t="s">
        <v>8244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8267</v>
      </c>
      <c r="O2917" s="8">
        <f t="shared" si="230"/>
        <v>5</v>
      </c>
      <c r="P2917">
        <f t="shared" si="231"/>
        <v>18.75</v>
      </c>
      <c r="Q2917" s="9" t="s">
        <v>8313</v>
      </c>
      <c r="R2917" t="s">
        <v>8314</v>
      </c>
      <c r="S2917" s="15">
        <f t="shared" si="232"/>
        <v>41940.967951388891</v>
      </c>
      <c r="T2917" s="15">
        <f t="shared" si="233"/>
        <v>41952.5</v>
      </c>
      <c r="U2917">
        <f t="shared" si="234"/>
        <v>2014</v>
      </c>
    </row>
    <row r="2918" spans="1:21" ht="48" x14ac:dyDescent="0.2">
      <c r="A2918">
        <v>3733</v>
      </c>
      <c r="B2918" s="3" t="s">
        <v>3729</v>
      </c>
      <c r="C2918" s="3" t="s">
        <v>7841</v>
      </c>
      <c r="D2918" s="6">
        <v>1500</v>
      </c>
      <c r="E2918" s="8">
        <v>0</v>
      </c>
      <c r="F2918" t="s">
        <v>8218</v>
      </c>
      <c r="G2918" t="s">
        <v>8221</v>
      </c>
      <c r="H2918" t="s">
        <v>8243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8267</v>
      </c>
      <c r="O2918" s="8">
        <f t="shared" si="230"/>
        <v>0</v>
      </c>
      <c r="P2918">
        <f t="shared" si="231"/>
        <v>0</v>
      </c>
      <c r="Q2918" s="9" t="s">
        <v>8313</v>
      </c>
      <c r="R2918" t="s">
        <v>8314</v>
      </c>
      <c r="S2918" s="15">
        <f t="shared" si="232"/>
        <v>42103.024398148147</v>
      </c>
      <c r="T2918" s="15">
        <f t="shared" si="233"/>
        <v>42112.9375</v>
      </c>
      <c r="U2918">
        <f t="shared" si="234"/>
        <v>2015</v>
      </c>
    </row>
    <row r="2919" spans="1:21" ht="48" x14ac:dyDescent="0.2">
      <c r="A2919">
        <v>3734</v>
      </c>
      <c r="B2919" s="3" t="s">
        <v>3730</v>
      </c>
      <c r="C2919" s="3" t="s">
        <v>7842</v>
      </c>
      <c r="D2919" s="6">
        <v>1500</v>
      </c>
      <c r="E2919" s="8">
        <v>427</v>
      </c>
      <c r="F2919" t="s">
        <v>8218</v>
      </c>
      <c r="G2919" t="s">
        <v>8221</v>
      </c>
      <c r="H2919" t="s">
        <v>8243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8267</v>
      </c>
      <c r="O2919" s="8">
        <f t="shared" si="230"/>
        <v>28</v>
      </c>
      <c r="P2919">
        <f t="shared" si="231"/>
        <v>61</v>
      </c>
      <c r="Q2919" s="9" t="s">
        <v>8313</v>
      </c>
      <c r="R2919" t="s">
        <v>8314</v>
      </c>
      <c r="S2919" s="15">
        <f t="shared" si="232"/>
        <v>42089.901574074072</v>
      </c>
      <c r="T2919" s="15">
        <f t="shared" si="233"/>
        <v>42149.901574074072</v>
      </c>
      <c r="U2919">
        <f t="shared" si="234"/>
        <v>2015</v>
      </c>
    </row>
    <row r="2920" spans="1:21" ht="48" x14ac:dyDescent="0.2">
      <c r="A2920">
        <v>3736</v>
      </c>
      <c r="B2920" s="3" t="s">
        <v>3732</v>
      </c>
      <c r="C2920" s="3" t="s">
        <v>7844</v>
      </c>
      <c r="D2920" s="6">
        <v>1500</v>
      </c>
      <c r="E2920" s="8">
        <v>10</v>
      </c>
      <c r="F2920" t="s">
        <v>8218</v>
      </c>
      <c r="G2920" t="s">
        <v>8222</v>
      </c>
      <c r="H2920" t="s">
        <v>8244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8267</v>
      </c>
      <c r="O2920" s="8">
        <f t="shared" si="230"/>
        <v>1</v>
      </c>
      <c r="P2920">
        <f t="shared" si="231"/>
        <v>10</v>
      </c>
      <c r="Q2920" s="9" t="s">
        <v>8313</v>
      </c>
      <c r="R2920" t="s">
        <v>8314</v>
      </c>
      <c r="S2920" s="15">
        <f t="shared" si="232"/>
        <v>42048.711724537032</v>
      </c>
      <c r="T2920" s="15">
        <f t="shared" si="233"/>
        <v>42086.75</v>
      </c>
      <c r="U2920">
        <f t="shared" si="234"/>
        <v>2015</v>
      </c>
    </row>
    <row r="2921" spans="1:21" ht="32" x14ac:dyDescent="0.2">
      <c r="A2921">
        <v>3738</v>
      </c>
      <c r="B2921" s="3" t="s">
        <v>3734</v>
      </c>
      <c r="C2921" s="3" t="s">
        <v>7846</v>
      </c>
      <c r="D2921" s="6">
        <v>1500</v>
      </c>
      <c r="E2921" s="8">
        <v>270</v>
      </c>
      <c r="F2921" t="s">
        <v>8218</v>
      </c>
      <c r="G2921" t="s">
        <v>8222</v>
      </c>
      <c r="H2921" t="s">
        <v>8244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8267</v>
      </c>
      <c r="O2921" s="8">
        <f t="shared" si="230"/>
        <v>18</v>
      </c>
      <c r="P2921">
        <f t="shared" si="231"/>
        <v>45</v>
      </c>
      <c r="Q2921" s="9" t="s">
        <v>8313</v>
      </c>
      <c r="R2921" t="s">
        <v>8314</v>
      </c>
      <c r="S2921" s="15">
        <f t="shared" si="232"/>
        <v>41813.938715277778</v>
      </c>
      <c r="T2921" s="15">
        <f t="shared" si="233"/>
        <v>41835.916666666664</v>
      </c>
      <c r="U2921">
        <f t="shared" si="234"/>
        <v>2014</v>
      </c>
    </row>
    <row r="2922" spans="1:21" ht="48" x14ac:dyDescent="0.2">
      <c r="A2922">
        <v>3903</v>
      </c>
      <c r="B2922" s="3" t="s">
        <v>3899</v>
      </c>
      <c r="C2922" s="3" t="s">
        <v>8009</v>
      </c>
      <c r="D2922" s="6">
        <v>1500</v>
      </c>
      <c r="E2922" s="8">
        <v>0</v>
      </c>
      <c r="F2922" t="s">
        <v>8218</v>
      </c>
      <c r="G2922" t="s">
        <v>8221</v>
      </c>
      <c r="H2922" t="s">
        <v>8243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8267</v>
      </c>
      <c r="O2922" s="8">
        <f t="shared" si="230"/>
        <v>0</v>
      </c>
      <c r="P2922">
        <f t="shared" si="231"/>
        <v>0</v>
      </c>
      <c r="Q2922" s="9" t="s">
        <v>8313</v>
      </c>
      <c r="R2922" t="s">
        <v>8314</v>
      </c>
      <c r="S2922" s="15">
        <f t="shared" si="232"/>
        <v>42186.01116898148</v>
      </c>
      <c r="T2922" s="15">
        <f t="shared" si="233"/>
        <v>42230.818055555559</v>
      </c>
      <c r="U2922">
        <f t="shared" si="234"/>
        <v>2015</v>
      </c>
    </row>
    <row r="2923" spans="1:21" ht="32" x14ac:dyDescent="0.2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8">
        <f t="shared" si="230"/>
        <v>129</v>
      </c>
      <c r="P2923">
        <f t="shared" si="231"/>
        <v>43</v>
      </c>
      <c r="Q2923" s="9" t="s">
        <v>8313</v>
      </c>
      <c r="R2923" t="s">
        <v>8355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48" x14ac:dyDescent="0.2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8">
        <f t="shared" si="230"/>
        <v>100</v>
      </c>
      <c r="P2924">
        <f t="shared" si="231"/>
        <v>83.33</v>
      </c>
      <c r="Q2924" s="9" t="s">
        <v>8313</v>
      </c>
      <c r="R2924" t="s">
        <v>8355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8" x14ac:dyDescent="0.2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8">
        <f t="shared" si="230"/>
        <v>100</v>
      </c>
      <c r="P2925">
        <f t="shared" si="231"/>
        <v>30</v>
      </c>
      <c r="Q2925" s="9" t="s">
        <v>8313</v>
      </c>
      <c r="R2925" t="s">
        <v>8355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8" x14ac:dyDescent="0.2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8">
        <f t="shared" si="230"/>
        <v>103</v>
      </c>
      <c r="P2926">
        <f t="shared" si="231"/>
        <v>175.51</v>
      </c>
      <c r="Q2926" s="9" t="s">
        <v>8313</v>
      </c>
      <c r="R2926" t="s">
        <v>8355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8" x14ac:dyDescent="0.2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8">
        <f t="shared" si="230"/>
        <v>102</v>
      </c>
      <c r="P2927">
        <f t="shared" si="231"/>
        <v>231.66</v>
      </c>
      <c r="Q2927" s="9" t="s">
        <v>8313</v>
      </c>
      <c r="R2927" t="s">
        <v>8355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8" x14ac:dyDescent="0.2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8">
        <f t="shared" si="230"/>
        <v>125</v>
      </c>
      <c r="P2928">
        <f t="shared" si="231"/>
        <v>75</v>
      </c>
      <c r="Q2928" s="9" t="s">
        <v>8313</v>
      </c>
      <c r="R2928" t="s">
        <v>8355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8" x14ac:dyDescent="0.2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8">
        <f t="shared" si="230"/>
        <v>131</v>
      </c>
      <c r="P2929">
        <f t="shared" si="231"/>
        <v>112.14</v>
      </c>
      <c r="Q2929" s="9" t="s">
        <v>8313</v>
      </c>
      <c r="R2929" t="s">
        <v>8355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32" x14ac:dyDescent="0.2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8">
        <f t="shared" si="230"/>
        <v>100</v>
      </c>
      <c r="P2930">
        <f t="shared" si="231"/>
        <v>41.67</v>
      </c>
      <c r="Q2930" s="9" t="s">
        <v>8313</v>
      </c>
      <c r="R2930" t="s">
        <v>8355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8" x14ac:dyDescent="0.2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8">
        <f t="shared" si="230"/>
        <v>102</v>
      </c>
      <c r="P2931">
        <f t="shared" si="231"/>
        <v>255.17</v>
      </c>
      <c r="Q2931" s="9" t="s">
        <v>8313</v>
      </c>
      <c r="R2931" t="s">
        <v>8355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8" x14ac:dyDescent="0.2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8">
        <f t="shared" si="230"/>
        <v>101</v>
      </c>
      <c r="P2932">
        <f t="shared" si="231"/>
        <v>162.77000000000001</v>
      </c>
      <c r="Q2932" s="9" t="s">
        <v>8313</v>
      </c>
      <c r="R2932" t="s">
        <v>8355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48" x14ac:dyDescent="0.2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8">
        <f t="shared" si="230"/>
        <v>106</v>
      </c>
      <c r="P2933">
        <f t="shared" si="231"/>
        <v>88.33</v>
      </c>
      <c r="Q2933" s="9" t="s">
        <v>8313</v>
      </c>
      <c r="R2933" t="s">
        <v>8355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8" x14ac:dyDescent="0.2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8">
        <f t="shared" si="230"/>
        <v>105</v>
      </c>
      <c r="P2934">
        <f t="shared" si="231"/>
        <v>85.74</v>
      </c>
      <c r="Q2934" s="9" t="s">
        <v>8313</v>
      </c>
      <c r="R2934" t="s">
        <v>8355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8" x14ac:dyDescent="0.2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8">
        <f t="shared" si="230"/>
        <v>103</v>
      </c>
      <c r="P2935">
        <f t="shared" si="231"/>
        <v>47.57</v>
      </c>
      <c r="Q2935" s="9" t="s">
        <v>8313</v>
      </c>
      <c r="R2935" t="s">
        <v>8355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8" x14ac:dyDescent="0.2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8">
        <f t="shared" si="230"/>
        <v>108</v>
      </c>
      <c r="P2936">
        <f t="shared" si="231"/>
        <v>72.97</v>
      </c>
      <c r="Q2936" s="9" t="s">
        <v>8313</v>
      </c>
      <c r="R2936" t="s">
        <v>8355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8" x14ac:dyDescent="0.2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8">
        <f t="shared" si="230"/>
        <v>101</v>
      </c>
      <c r="P2937">
        <f t="shared" si="231"/>
        <v>90.54</v>
      </c>
      <c r="Q2937" s="9" t="s">
        <v>8313</v>
      </c>
      <c r="R2937" t="s">
        <v>8355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8" x14ac:dyDescent="0.2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8">
        <f t="shared" si="230"/>
        <v>128</v>
      </c>
      <c r="P2938">
        <f t="shared" si="231"/>
        <v>37.65</v>
      </c>
      <c r="Q2938" s="9" t="s">
        <v>8313</v>
      </c>
      <c r="R2938" t="s">
        <v>8355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32" x14ac:dyDescent="0.2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8">
        <f t="shared" si="230"/>
        <v>133</v>
      </c>
      <c r="P2939">
        <f t="shared" si="231"/>
        <v>36.36</v>
      </c>
      <c r="Q2939" s="9" t="s">
        <v>8313</v>
      </c>
      <c r="R2939" t="s">
        <v>8355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48" x14ac:dyDescent="0.2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8">
        <f t="shared" si="230"/>
        <v>101</v>
      </c>
      <c r="P2940">
        <f t="shared" si="231"/>
        <v>126.72</v>
      </c>
      <c r="Q2940" s="9" t="s">
        <v>8313</v>
      </c>
      <c r="R2940" t="s">
        <v>8355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8" x14ac:dyDescent="0.2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8">
        <f t="shared" si="230"/>
        <v>103</v>
      </c>
      <c r="P2941">
        <f t="shared" si="231"/>
        <v>329.2</v>
      </c>
      <c r="Q2941" s="9" t="s">
        <v>8313</v>
      </c>
      <c r="R2941" t="s">
        <v>8355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8" x14ac:dyDescent="0.2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8">
        <f t="shared" si="230"/>
        <v>107</v>
      </c>
      <c r="P2942">
        <f t="shared" si="231"/>
        <v>81.239999999999995</v>
      </c>
      <c r="Q2942" s="9" t="s">
        <v>8313</v>
      </c>
      <c r="R2942" t="s">
        <v>8355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8" x14ac:dyDescent="0.2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8">
        <f t="shared" si="230"/>
        <v>0</v>
      </c>
      <c r="P2943">
        <f t="shared" si="231"/>
        <v>1</v>
      </c>
      <c r="Q2943" s="9" t="s">
        <v>8313</v>
      </c>
      <c r="R2943" t="s">
        <v>8353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8" x14ac:dyDescent="0.2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8">
        <f t="shared" si="230"/>
        <v>20</v>
      </c>
      <c r="P2944">
        <f t="shared" si="231"/>
        <v>202.23</v>
      </c>
      <c r="Q2944" s="9" t="s">
        <v>8313</v>
      </c>
      <c r="R2944" t="s">
        <v>8353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8" x14ac:dyDescent="0.2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8">
        <f t="shared" si="230"/>
        <v>0</v>
      </c>
      <c r="P2945">
        <f t="shared" si="231"/>
        <v>0</v>
      </c>
      <c r="Q2945" s="9" t="s">
        <v>8313</v>
      </c>
      <c r="R2945" t="s">
        <v>8353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32" x14ac:dyDescent="0.2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8">
        <f t="shared" si="230"/>
        <v>1</v>
      </c>
      <c r="P2946">
        <f t="shared" si="231"/>
        <v>100</v>
      </c>
      <c r="Q2946" s="9" t="s">
        <v>8313</v>
      </c>
      <c r="R2946" t="s">
        <v>8353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48" x14ac:dyDescent="0.2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8">
        <f t="shared" si="230"/>
        <v>0</v>
      </c>
      <c r="P2947">
        <f t="shared" si="231"/>
        <v>0</v>
      </c>
      <c r="Q2947" s="9" t="s">
        <v>8313</v>
      </c>
      <c r="R2947" t="s">
        <v>8353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8">
        <f t="shared" si="230"/>
        <v>0</v>
      </c>
      <c r="P2948">
        <f t="shared" si="231"/>
        <v>1</v>
      </c>
      <c r="Q2948" s="9" t="s">
        <v>8313</v>
      </c>
      <c r="R2948" t="s">
        <v>8353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8">
        <f t="shared" si="230"/>
        <v>4</v>
      </c>
      <c r="P2949">
        <f t="shared" si="231"/>
        <v>82.46</v>
      </c>
      <c r="Q2949" s="9" t="s">
        <v>8313</v>
      </c>
      <c r="R2949" t="s">
        <v>8353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8">
        <f t="shared" si="230"/>
        <v>0</v>
      </c>
      <c r="P2950">
        <f t="shared" si="231"/>
        <v>2.67</v>
      </c>
      <c r="Q2950" s="9" t="s">
        <v>8313</v>
      </c>
      <c r="R2950" t="s">
        <v>8353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8">
        <f t="shared" si="230"/>
        <v>3</v>
      </c>
      <c r="P2951">
        <f t="shared" si="231"/>
        <v>12.5</v>
      </c>
      <c r="Q2951" s="9" t="s">
        <v>8313</v>
      </c>
      <c r="R2951" t="s">
        <v>8353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8">
        <f t="shared" si="230"/>
        <v>0</v>
      </c>
      <c r="P2952">
        <f t="shared" si="231"/>
        <v>0</v>
      </c>
      <c r="Q2952" s="9" t="s">
        <v>8313</v>
      </c>
      <c r="R2952" t="s">
        <v>8353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8">
        <f t="shared" si="230"/>
        <v>2</v>
      </c>
      <c r="P2953">
        <f t="shared" si="231"/>
        <v>18.899999999999999</v>
      </c>
      <c r="Q2953" s="9" t="s">
        <v>8313</v>
      </c>
      <c r="R2953" t="s">
        <v>8353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8">
        <f t="shared" ref="O2954:O3017" si="235">ROUND(E2954/D2954*100,0)</f>
        <v>8</v>
      </c>
      <c r="P2954">
        <f t="shared" ref="P2954:P3017" si="236">IFERROR(ROUND(E2954/L2954,2),0)</f>
        <v>200.63</v>
      </c>
      <c r="Q2954" s="9" t="s">
        <v>8313</v>
      </c>
      <c r="R2954" t="s">
        <v>8353</v>
      </c>
      <c r="S2954" s="15">
        <f t="shared" ref="S2954:S3017" si="237">(((J2954/60)/60/24)+DATE(1970,1,1))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x14ac:dyDescent="0.2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8">
        <f t="shared" si="235"/>
        <v>0</v>
      </c>
      <c r="P2955">
        <f t="shared" si="236"/>
        <v>201.67</v>
      </c>
      <c r="Q2955" s="9" t="s">
        <v>8313</v>
      </c>
      <c r="R2955" t="s">
        <v>8353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8" x14ac:dyDescent="0.2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8">
        <f t="shared" si="235"/>
        <v>0</v>
      </c>
      <c r="P2956">
        <f t="shared" si="236"/>
        <v>0</v>
      </c>
      <c r="Q2956" s="9" t="s">
        <v>8313</v>
      </c>
      <c r="R2956" t="s">
        <v>8353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32" x14ac:dyDescent="0.2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8">
        <f t="shared" si="235"/>
        <v>60</v>
      </c>
      <c r="P2957">
        <f t="shared" si="236"/>
        <v>65</v>
      </c>
      <c r="Q2957" s="9" t="s">
        <v>8313</v>
      </c>
      <c r="R2957" t="s">
        <v>8353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8" x14ac:dyDescent="0.2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8">
        <f t="shared" si="235"/>
        <v>17</v>
      </c>
      <c r="P2958">
        <f t="shared" si="236"/>
        <v>66.099999999999994</v>
      </c>
      <c r="Q2958" s="9" t="s">
        <v>8313</v>
      </c>
      <c r="R2958" t="s">
        <v>8353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8" x14ac:dyDescent="0.2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8">
        <f t="shared" si="235"/>
        <v>2</v>
      </c>
      <c r="P2959">
        <f t="shared" si="236"/>
        <v>93.33</v>
      </c>
      <c r="Q2959" s="9" t="s">
        <v>8313</v>
      </c>
      <c r="R2959" t="s">
        <v>8353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8" x14ac:dyDescent="0.2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8">
        <f t="shared" si="235"/>
        <v>0</v>
      </c>
      <c r="P2960">
        <f t="shared" si="236"/>
        <v>0</v>
      </c>
      <c r="Q2960" s="9" t="s">
        <v>8313</v>
      </c>
      <c r="R2960" t="s">
        <v>8353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8" x14ac:dyDescent="0.2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8">
        <f t="shared" si="235"/>
        <v>0</v>
      </c>
      <c r="P2961">
        <f t="shared" si="236"/>
        <v>0</v>
      </c>
      <c r="Q2961" s="9" t="s">
        <v>8313</v>
      </c>
      <c r="R2961" t="s">
        <v>8353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8" x14ac:dyDescent="0.2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8">
        <f t="shared" si="235"/>
        <v>0</v>
      </c>
      <c r="P2962">
        <f t="shared" si="236"/>
        <v>0</v>
      </c>
      <c r="Q2962" s="9" t="s">
        <v>8313</v>
      </c>
      <c r="R2962" t="s">
        <v>8353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48" x14ac:dyDescent="0.2">
      <c r="A2963">
        <v>3294</v>
      </c>
      <c r="B2963" s="3" t="s">
        <v>3293</v>
      </c>
      <c r="C2963" s="3" t="s">
        <v>7402</v>
      </c>
      <c r="D2963" s="6">
        <v>600</v>
      </c>
      <c r="E2963" s="8">
        <v>710</v>
      </c>
      <c r="F2963" t="s">
        <v>8216</v>
      </c>
      <c r="G2963" t="s">
        <v>8222</v>
      </c>
      <c r="H2963" t="s">
        <v>8244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8267</v>
      </c>
      <c r="O2963" s="8">
        <f t="shared" si="235"/>
        <v>118</v>
      </c>
      <c r="P2963">
        <f t="shared" si="236"/>
        <v>29.58</v>
      </c>
      <c r="Q2963" s="9" t="s">
        <v>8313</v>
      </c>
      <c r="R2963" t="s">
        <v>8314</v>
      </c>
      <c r="S2963" s="15">
        <f t="shared" si="237"/>
        <v>42141.541134259256</v>
      </c>
      <c r="T2963" s="15">
        <f t="shared" si="238"/>
        <v>42171.541134259256</v>
      </c>
      <c r="U2963">
        <f t="shared" si="239"/>
        <v>2015</v>
      </c>
    </row>
    <row r="2964" spans="1:21" ht="48" x14ac:dyDescent="0.2">
      <c r="A2964">
        <v>3539</v>
      </c>
      <c r="B2964" s="3" t="s">
        <v>3537</v>
      </c>
      <c r="C2964" s="3" t="s">
        <v>7647</v>
      </c>
      <c r="D2964" s="6">
        <v>600</v>
      </c>
      <c r="E2964" s="8">
        <v>718</v>
      </c>
      <c r="F2964" t="s">
        <v>8216</v>
      </c>
      <c r="G2964" t="s">
        <v>8221</v>
      </c>
      <c r="H2964" t="s">
        <v>8243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8267</v>
      </c>
      <c r="O2964" s="8">
        <f t="shared" si="235"/>
        <v>120</v>
      </c>
      <c r="P2964">
        <f t="shared" si="236"/>
        <v>55.23</v>
      </c>
      <c r="Q2964" s="9" t="s">
        <v>8313</v>
      </c>
      <c r="R2964" t="s">
        <v>8314</v>
      </c>
      <c r="S2964" s="15">
        <f t="shared" si="237"/>
        <v>42600.756041666667</v>
      </c>
      <c r="T2964" s="15">
        <f t="shared" si="238"/>
        <v>42621.756041666667</v>
      </c>
      <c r="U2964">
        <f t="shared" si="239"/>
        <v>2016</v>
      </c>
    </row>
    <row r="2965" spans="1:21" ht="48" x14ac:dyDescent="0.2">
      <c r="A2965">
        <v>3577</v>
      </c>
      <c r="B2965" s="3" t="s">
        <v>3575</v>
      </c>
      <c r="C2965" s="3" t="s">
        <v>7685</v>
      </c>
      <c r="D2965" s="6">
        <v>600</v>
      </c>
      <c r="E2965" s="8">
        <v>780</v>
      </c>
      <c r="F2965" t="s">
        <v>8216</v>
      </c>
      <c r="G2965" t="s">
        <v>8221</v>
      </c>
      <c r="H2965" t="s">
        <v>8243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8267</v>
      </c>
      <c r="O2965" s="8">
        <f t="shared" si="235"/>
        <v>130</v>
      </c>
      <c r="P2965">
        <f t="shared" si="236"/>
        <v>28.89</v>
      </c>
      <c r="Q2965" s="9" t="s">
        <v>8313</v>
      </c>
      <c r="R2965" t="s">
        <v>8314</v>
      </c>
      <c r="S2965" s="15">
        <f t="shared" si="237"/>
        <v>42093.786840277782</v>
      </c>
      <c r="T2965" s="15">
        <f t="shared" si="238"/>
        <v>42120.26944444445</v>
      </c>
      <c r="U2965">
        <f t="shared" si="239"/>
        <v>2015</v>
      </c>
    </row>
    <row r="2966" spans="1:21" ht="32" x14ac:dyDescent="0.2">
      <c r="A2966">
        <v>3826</v>
      </c>
      <c r="B2966" s="3" t="s">
        <v>3822</v>
      </c>
      <c r="C2966" s="3" t="s">
        <v>7933</v>
      </c>
      <c r="D2966" s="6">
        <v>600</v>
      </c>
      <c r="E2966" s="8">
        <v>715</v>
      </c>
      <c r="F2966" t="s">
        <v>8216</v>
      </c>
      <c r="G2966" t="s">
        <v>8222</v>
      </c>
      <c r="H2966" t="s">
        <v>8244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8267</v>
      </c>
      <c r="O2966" s="8">
        <f t="shared" si="235"/>
        <v>119</v>
      </c>
      <c r="P2966">
        <f t="shared" si="236"/>
        <v>27.5</v>
      </c>
      <c r="Q2966" s="9" t="s">
        <v>8313</v>
      </c>
      <c r="R2966" t="s">
        <v>8314</v>
      </c>
      <c r="S2966" s="15">
        <f t="shared" si="237"/>
        <v>42101.423541666663</v>
      </c>
      <c r="T2966" s="15">
        <f t="shared" si="238"/>
        <v>42131.423541666663</v>
      </c>
      <c r="U2966">
        <f t="shared" si="239"/>
        <v>2015</v>
      </c>
    </row>
    <row r="2967" spans="1:21" ht="48" x14ac:dyDescent="0.2">
      <c r="A2967">
        <v>3665</v>
      </c>
      <c r="B2967" s="3" t="s">
        <v>3661</v>
      </c>
      <c r="C2967" s="3" t="s">
        <v>7773</v>
      </c>
      <c r="D2967" s="6">
        <v>620</v>
      </c>
      <c r="E2967" s="8">
        <v>714</v>
      </c>
      <c r="F2967" t="s">
        <v>8216</v>
      </c>
      <c r="G2967" t="s">
        <v>8227</v>
      </c>
      <c r="H2967" t="s">
        <v>8246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8267</v>
      </c>
      <c r="O2967" s="8">
        <f t="shared" si="235"/>
        <v>115</v>
      </c>
      <c r="P2967">
        <f t="shared" si="236"/>
        <v>51</v>
      </c>
      <c r="Q2967" s="9" t="s">
        <v>8313</v>
      </c>
      <c r="R2967" t="s">
        <v>8314</v>
      </c>
      <c r="S2967" s="15">
        <f t="shared" si="237"/>
        <v>42294.808124999996</v>
      </c>
      <c r="T2967" s="15">
        <f t="shared" si="238"/>
        <v>42305.829166666663</v>
      </c>
      <c r="U2967">
        <f t="shared" si="239"/>
        <v>2015</v>
      </c>
    </row>
    <row r="2968" spans="1:21" ht="32" x14ac:dyDescent="0.2">
      <c r="A2968">
        <v>2824</v>
      </c>
      <c r="B2968" s="3" t="s">
        <v>2823</v>
      </c>
      <c r="C2968" s="3" t="s">
        <v>6932</v>
      </c>
      <c r="D2968" s="6">
        <v>650</v>
      </c>
      <c r="E2968" s="8">
        <v>760</v>
      </c>
      <c r="F2968" t="s">
        <v>8216</v>
      </c>
      <c r="G2968" t="s">
        <v>8221</v>
      </c>
      <c r="H2968" t="s">
        <v>8243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8267</v>
      </c>
      <c r="O2968" s="8">
        <f t="shared" si="235"/>
        <v>117</v>
      </c>
      <c r="P2968">
        <f t="shared" si="236"/>
        <v>50.67</v>
      </c>
      <c r="Q2968" s="9" t="s">
        <v>8313</v>
      </c>
      <c r="R2968" t="s">
        <v>8314</v>
      </c>
      <c r="S2968" s="15">
        <f t="shared" si="237"/>
        <v>42136.270787037036</v>
      </c>
      <c r="T2968" s="15">
        <f t="shared" si="238"/>
        <v>42168.071527777778</v>
      </c>
      <c r="U2968">
        <f t="shared" si="239"/>
        <v>2015</v>
      </c>
    </row>
    <row r="2969" spans="1:21" ht="48" x14ac:dyDescent="0.2">
      <c r="A2969">
        <v>3451</v>
      </c>
      <c r="B2969" s="3" t="s">
        <v>3449</v>
      </c>
      <c r="C2969" s="3" t="s">
        <v>7559</v>
      </c>
      <c r="D2969" s="6">
        <v>650</v>
      </c>
      <c r="E2969" s="8">
        <v>658</v>
      </c>
      <c r="F2969" t="s">
        <v>8216</v>
      </c>
      <c r="G2969" t="s">
        <v>8221</v>
      </c>
      <c r="H2969" t="s">
        <v>8243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8267</v>
      </c>
      <c r="O2969" s="8">
        <f t="shared" si="235"/>
        <v>101</v>
      </c>
      <c r="P2969">
        <f t="shared" si="236"/>
        <v>41.13</v>
      </c>
      <c r="Q2969" s="9" t="s">
        <v>8313</v>
      </c>
      <c r="R2969" t="s">
        <v>8314</v>
      </c>
      <c r="S2969" s="15">
        <f t="shared" si="237"/>
        <v>42088.723692129628</v>
      </c>
      <c r="T2969" s="15">
        <f t="shared" si="238"/>
        <v>42115.723692129628</v>
      </c>
      <c r="U2969">
        <f t="shared" si="239"/>
        <v>2015</v>
      </c>
    </row>
    <row r="2970" spans="1:21" ht="48" x14ac:dyDescent="0.2">
      <c r="A2970">
        <v>3537</v>
      </c>
      <c r="B2970" s="3" t="s">
        <v>3535</v>
      </c>
      <c r="C2970" s="3" t="s">
        <v>7645</v>
      </c>
      <c r="D2970" s="6">
        <v>675</v>
      </c>
      <c r="E2970" s="8">
        <v>1218</v>
      </c>
      <c r="F2970" t="s">
        <v>8216</v>
      </c>
      <c r="G2970" t="s">
        <v>8226</v>
      </c>
      <c r="H2970" t="s">
        <v>8248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8267</v>
      </c>
      <c r="O2970" s="8">
        <f t="shared" si="235"/>
        <v>180</v>
      </c>
      <c r="P2970">
        <f t="shared" si="236"/>
        <v>43.5</v>
      </c>
      <c r="Q2970" s="9" t="s">
        <v>8313</v>
      </c>
      <c r="R2970" t="s">
        <v>8314</v>
      </c>
      <c r="S2970" s="15">
        <f t="shared" si="237"/>
        <v>41923.354351851849</v>
      </c>
      <c r="T2970" s="15">
        <f t="shared" si="238"/>
        <v>41960.332638888889</v>
      </c>
      <c r="U2970">
        <f t="shared" si="239"/>
        <v>2014</v>
      </c>
    </row>
    <row r="2971" spans="1:21" ht="48" x14ac:dyDescent="0.2">
      <c r="A2971">
        <v>2795</v>
      </c>
      <c r="B2971" s="3" t="s">
        <v>2794</v>
      </c>
      <c r="C2971" s="3" t="s">
        <v>6903</v>
      </c>
      <c r="D2971" s="6">
        <v>700</v>
      </c>
      <c r="E2971" s="8">
        <v>730</v>
      </c>
      <c r="F2971" t="s">
        <v>8216</v>
      </c>
      <c r="G2971" t="s">
        <v>8221</v>
      </c>
      <c r="H2971" t="s">
        <v>8243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8267</v>
      </c>
      <c r="O2971" s="8">
        <f t="shared" si="235"/>
        <v>104</v>
      </c>
      <c r="P2971">
        <f t="shared" si="236"/>
        <v>36.5</v>
      </c>
      <c r="Q2971" s="9" t="s">
        <v>8313</v>
      </c>
      <c r="R2971" t="s">
        <v>8314</v>
      </c>
      <c r="S2971" s="15">
        <f t="shared" si="237"/>
        <v>41780.525937500002</v>
      </c>
      <c r="T2971" s="15">
        <f t="shared" si="238"/>
        <v>41796.958333333336</v>
      </c>
      <c r="U2971">
        <f t="shared" si="239"/>
        <v>2014</v>
      </c>
    </row>
    <row r="2972" spans="1:21" ht="48" x14ac:dyDescent="0.2">
      <c r="A2972">
        <v>3295</v>
      </c>
      <c r="B2972" s="3" t="s">
        <v>3294</v>
      </c>
      <c r="C2972" s="3" t="s">
        <v>7403</v>
      </c>
      <c r="D2972" s="6">
        <v>700</v>
      </c>
      <c r="E2972" s="8">
        <v>720.01</v>
      </c>
      <c r="F2972" t="s">
        <v>8216</v>
      </c>
      <c r="G2972" t="s">
        <v>8222</v>
      </c>
      <c r="H2972" t="s">
        <v>8244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8267</v>
      </c>
      <c r="O2972" s="8">
        <f t="shared" si="235"/>
        <v>103</v>
      </c>
      <c r="P2972">
        <f t="shared" si="236"/>
        <v>26.67</v>
      </c>
      <c r="Q2972" s="9" t="s">
        <v>8313</v>
      </c>
      <c r="R2972" t="s">
        <v>8314</v>
      </c>
      <c r="S2972" s="15">
        <f t="shared" si="237"/>
        <v>42609.442465277782</v>
      </c>
      <c r="T2972" s="15">
        <f t="shared" si="238"/>
        <v>42639.442465277782</v>
      </c>
      <c r="U2972">
        <f t="shared" si="239"/>
        <v>2016</v>
      </c>
    </row>
    <row r="2973" spans="1:21" ht="48" x14ac:dyDescent="0.2">
      <c r="A2973">
        <v>3343</v>
      </c>
      <c r="B2973" s="3" t="s">
        <v>3342</v>
      </c>
      <c r="C2973" s="3" t="s">
        <v>7451</v>
      </c>
      <c r="D2973" s="6">
        <v>700</v>
      </c>
      <c r="E2973" s="8">
        <v>1200</v>
      </c>
      <c r="F2973" t="s">
        <v>8216</v>
      </c>
      <c r="G2973" t="s">
        <v>8222</v>
      </c>
      <c r="H2973" t="s">
        <v>8244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8267</v>
      </c>
      <c r="O2973" s="8">
        <f t="shared" si="235"/>
        <v>171</v>
      </c>
      <c r="P2973">
        <f t="shared" si="236"/>
        <v>52.17</v>
      </c>
      <c r="Q2973" s="9" t="s">
        <v>8313</v>
      </c>
      <c r="R2973" t="s">
        <v>8314</v>
      </c>
      <c r="S2973" s="15">
        <f t="shared" si="237"/>
        <v>42452.916481481487</v>
      </c>
      <c r="T2973" s="15">
        <f t="shared" si="238"/>
        <v>42473.554166666669</v>
      </c>
      <c r="U2973">
        <f t="shared" si="239"/>
        <v>2016</v>
      </c>
    </row>
    <row r="2974" spans="1:21" ht="48" x14ac:dyDescent="0.2">
      <c r="A2974">
        <v>3420</v>
      </c>
      <c r="B2974" s="3" t="s">
        <v>3418</v>
      </c>
      <c r="C2974" s="3" t="s">
        <v>7528</v>
      </c>
      <c r="D2974" s="6">
        <v>700</v>
      </c>
      <c r="E2974" s="8">
        <v>966</v>
      </c>
      <c r="F2974" t="s">
        <v>8216</v>
      </c>
      <c r="G2974" t="s">
        <v>8222</v>
      </c>
      <c r="H2974" t="s">
        <v>8244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8267</v>
      </c>
      <c r="O2974" s="8">
        <f t="shared" si="235"/>
        <v>138</v>
      </c>
      <c r="P2974">
        <f t="shared" si="236"/>
        <v>28.41</v>
      </c>
      <c r="Q2974" s="9" t="s">
        <v>8313</v>
      </c>
      <c r="R2974" t="s">
        <v>8314</v>
      </c>
      <c r="S2974" s="15">
        <f t="shared" si="237"/>
        <v>42405.090300925927</v>
      </c>
      <c r="T2974" s="15">
        <f t="shared" si="238"/>
        <v>42414</v>
      </c>
      <c r="U2974">
        <f t="shared" si="239"/>
        <v>2016</v>
      </c>
    </row>
    <row r="2975" spans="1:21" ht="48" x14ac:dyDescent="0.2">
      <c r="A2975">
        <v>3454</v>
      </c>
      <c r="B2975" s="3" t="s">
        <v>3452</v>
      </c>
      <c r="C2975" s="3" t="s">
        <v>7562</v>
      </c>
      <c r="D2975" s="6">
        <v>700</v>
      </c>
      <c r="E2975" s="8">
        <v>705</v>
      </c>
      <c r="F2975" t="s">
        <v>8216</v>
      </c>
      <c r="G2975" t="s">
        <v>8222</v>
      </c>
      <c r="H2975" t="s">
        <v>8244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8267</v>
      </c>
      <c r="O2975" s="8">
        <f t="shared" si="235"/>
        <v>101</v>
      </c>
      <c r="P2975">
        <f t="shared" si="236"/>
        <v>33.57</v>
      </c>
      <c r="Q2975" s="9" t="s">
        <v>8313</v>
      </c>
      <c r="R2975" t="s">
        <v>8314</v>
      </c>
      <c r="S2975" s="15">
        <f t="shared" si="237"/>
        <v>41821.698599537034</v>
      </c>
      <c r="T2975" s="15">
        <f t="shared" si="238"/>
        <v>41851.698599537034</v>
      </c>
      <c r="U2975">
        <f t="shared" si="239"/>
        <v>2014</v>
      </c>
    </row>
    <row r="2976" spans="1:21" ht="48" x14ac:dyDescent="0.2">
      <c r="A2976">
        <v>3591</v>
      </c>
      <c r="B2976" s="3" t="s">
        <v>3589</v>
      </c>
      <c r="C2976" s="3" t="s">
        <v>7699</v>
      </c>
      <c r="D2976" s="6">
        <v>700</v>
      </c>
      <c r="E2976" s="8">
        <v>1225</v>
      </c>
      <c r="F2976" t="s">
        <v>8216</v>
      </c>
      <c r="G2976" t="s">
        <v>8221</v>
      </c>
      <c r="H2976" t="s">
        <v>8243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8267</v>
      </c>
      <c r="O2976" s="8">
        <f t="shared" si="235"/>
        <v>175</v>
      </c>
      <c r="P2976">
        <f t="shared" si="236"/>
        <v>68.06</v>
      </c>
      <c r="Q2976" s="9" t="s">
        <v>8313</v>
      </c>
      <c r="R2976" t="s">
        <v>8314</v>
      </c>
      <c r="S2976" s="15">
        <f t="shared" si="237"/>
        <v>42003.948425925926</v>
      </c>
      <c r="T2976" s="15">
        <f t="shared" si="238"/>
        <v>42028.207638888889</v>
      </c>
      <c r="U2976">
        <f t="shared" si="239"/>
        <v>2014</v>
      </c>
    </row>
    <row r="2977" spans="1:21" ht="48" x14ac:dyDescent="0.2">
      <c r="A2977">
        <v>3708</v>
      </c>
      <c r="B2977" s="3" t="s">
        <v>3704</v>
      </c>
      <c r="C2977" s="3" t="s">
        <v>7816</v>
      </c>
      <c r="D2977" s="6">
        <v>700</v>
      </c>
      <c r="E2977" s="8">
        <v>2100</v>
      </c>
      <c r="F2977" t="s">
        <v>8216</v>
      </c>
      <c r="G2977" t="s">
        <v>8221</v>
      </c>
      <c r="H2977" t="s">
        <v>8243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8267</v>
      </c>
      <c r="O2977" s="8">
        <f t="shared" si="235"/>
        <v>300</v>
      </c>
      <c r="P2977">
        <f t="shared" si="236"/>
        <v>53.85</v>
      </c>
      <c r="Q2977" s="9" t="s">
        <v>8313</v>
      </c>
      <c r="R2977" t="s">
        <v>8314</v>
      </c>
      <c r="S2977" s="15">
        <f t="shared" si="237"/>
        <v>41810.142199074071</v>
      </c>
      <c r="T2977" s="15">
        <f t="shared" si="238"/>
        <v>41824.142199074071</v>
      </c>
      <c r="U2977">
        <f t="shared" si="239"/>
        <v>2014</v>
      </c>
    </row>
    <row r="2978" spans="1:21" ht="48" x14ac:dyDescent="0.2">
      <c r="A2978">
        <v>3617</v>
      </c>
      <c r="B2978" s="3" t="s">
        <v>3614</v>
      </c>
      <c r="C2978" s="3" t="s">
        <v>7725</v>
      </c>
      <c r="D2978" s="6">
        <v>740</v>
      </c>
      <c r="E2978" s="8">
        <v>880</v>
      </c>
      <c r="F2978" t="s">
        <v>8216</v>
      </c>
      <c r="G2978" t="s">
        <v>8222</v>
      </c>
      <c r="H2978" t="s">
        <v>8244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8267</v>
      </c>
      <c r="O2978" s="8">
        <f t="shared" si="235"/>
        <v>119</v>
      </c>
      <c r="P2978">
        <f t="shared" si="236"/>
        <v>17.25</v>
      </c>
      <c r="Q2978" s="9" t="s">
        <v>8313</v>
      </c>
      <c r="R2978" t="s">
        <v>8314</v>
      </c>
      <c r="S2978" s="15">
        <f t="shared" si="237"/>
        <v>42779.610289351855</v>
      </c>
      <c r="T2978" s="15">
        <f t="shared" si="238"/>
        <v>42794</v>
      </c>
      <c r="U2978">
        <f t="shared" si="239"/>
        <v>2017</v>
      </c>
    </row>
    <row r="2979" spans="1:21" ht="48" x14ac:dyDescent="0.2">
      <c r="A2979">
        <v>2978</v>
      </c>
      <c r="B2979" s="3" t="s">
        <v>2977</v>
      </c>
      <c r="C2979" s="3" t="s">
        <v>7086</v>
      </c>
      <c r="D2979" s="6">
        <v>750</v>
      </c>
      <c r="E2979" s="8">
        <v>971</v>
      </c>
      <c r="F2979" t="s">
        <v>8216</v>
      </c>
      <c r="G2979" t="s">
        <v>8221</v>
      </c>
      <c r="H2979" t="s">
        <v>8243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8267</v>
      </c>
      <c r="O2979" s="8">
        <f t="shared" si="235"/>
        <v>129</v>
      </c>
      <c r="P2979">
        <f t="shared" si="236"/>
        <v>60.69</v>
      </c>
      <c r="Q2979" s="9" t="s">
        <v>8313</v>
      </c>
      <c r="R2979" t="s">
        <v>8314</v>
      </c>
      <c r="S2979" s="15">
        <f t="shared" si="237"/>
        <v>41922.640590277777</v>
      </c>
      <c r="T2979" s="15">
        <f t="shared" si="238"/>
        <v>41932.249305555553</v>
      </c>
      <c r="U2979">
        <f t="shared" si="239"/>
        <v>2014</v>
      </c>
    </row>
    <row r="2980" spans="1:21" ht="48" x14ac:dyDescent="0.2">
      <c r="A2980">
        <v>3165</v>
      </c>
      <c r="B2980" s="3" t="s">
        <v>3164</v>
      </c>
      <c r="C2980" s="3" t="s">
        <v>7273</v>
      </c>
      <c r="D2980" s="6">
        <v>750</v>
      </c>
      <c r="E2980" s="8">
        <v>1220</v>
      </c>
      <c r="F2980" t="s">
        <v>8216</v>
      </c>
      <c r="G2980" t="s">
        <v>8221</v>
      </c>
      <c r="H2980" t="s">
        <v>8243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8267</v>
      </c>
      <c r="O2980" s="8">
        <f t="shared" si="235"/>
        <v>163</v>
      </c>
      <c r="P2980">
        <f t="shared" si="236"/>
        <v>58.1</v>
      </c>
      <c r="Q2980" s="9" t="s">
        <v>8313</v>
      </c>
      <c r="R2980" t="s">
        <v>8314</v>
      </c>
      <c r="S2980" s="15">
        <f t="shared" si="237"/>
        <v>40644.159259259257</v>
      </c>
      <c r="T2980" s="15">
        <f t="shared" si="238"/>
        <v>40666.165972222225</v>
      </c>
      <c r="U2980">
        <f t="shared" si="239"/>
        <v>2011</v>
      </c>
    </row>
    <row r="2981" spans="1:21" ht="48" x14ac:dyDescent="0.2">
      <c r="A2981">
        <v>3367</v>
      </c>
      <c r="B2981" s="3" t="s">
        <v>3365</v>
      </c>
      <c r="C2981" s="3" t="s">
        <v>7475</v>
      </c>
      <c r="D2981" s="6">
        <v>750</v>
      </c>
      <c r="E2981" s="8">
        <v>890</v>
      </c>
      <c r="F2981" t="s">
        <v>8216</v>
      </c>
      <c r="G2981" t="s">
        <v>8222</v>
      </c>
      <c r="H2981" t="s">
        <v>8244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8267</v>
      </c>
      <c r="O2981" s="8">
        <f t="shared" si="235"/>
        <v>119</v>
      </c>
      <c r="P2981">
        <f t="shared" si="236"/>
        <v>29.67</v>
      </c>
      <c r="Q2981" s="9" t="s">
        <v>8313</v>
      </c>
      <c r="R2981" t="s">
        <v>8314</v>
      </c>
      <c r="S2981" s="15">
        <f t="shared" si="237"/>
        <v>42192.933958333335</v>
      </c>
      <c r="T2981" s="15">
        <f t="shared" si="238"/>
        <v>42217.933958333335</v>
      </c>
      <c r="U2981">
        <f t="shared" si="239"/>
        <v>2015</v>
      </c>
    </row>
    <row r="2982" spans="1:21" ht="48" x14ac:dyDescent="0.2">
      <c r="A2982">
        <v>3649</v>
      </c>
      <c r="B2982" s="3" t="s">
        <v>3646</v>
      </c>
      <c r="C2982" s="3" t="s">
        <v>7757</v>
      </c>
      <c r="D2982" s="6">
        <v>750</v>
      </c>
      <c r="E2982" s="8">
        <v>780</v>
      </c>
      <c r="F2982" t="s">
        <v>8216</v>
      </c>
      <c r="G2982" t="s">
        <v>8226</v>
      </c>
      <c r="H2982" t="s">
        <v>8248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8267</v>
      </c>
      <c r="O2982" s="8">
        <f t="shared" si="235"/>
        <v>104</v>
      </c>
      <c r="P2982">
        <f t="shared" si="236"/>
        <v>97.5</v>
      </c>
      <c r="Q2982" s="9" t="s">
        <v>8313</v>
      </c>
      <c r="R2982" t="s">
        <v>8314</v>
      </c>
      <c r="S2982" s="15">
        <f t="shared" si="237"/>
        <v>41780.712893518517</v>
      </c>
      <c r="T2982" s="15">
        <f t="shared" si="238"/>
        <v>41806.712893518517</v>
      </c>
      <c r="U2982">
        <f t="shared" si="239"/>
        <v>2014</v>
      </c>
    </row>
    <row r="2983" spans="1:21" ht="48" x14ac:dyDescent="0.2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8">
        <f t="shared" si="235"/>
        <v>129</v>
      </c>
      <c r="P2983">
        <f t="shared" si="236"/>
        <v>53.16</v>
      </c>
      <c r="Q2983" s="9" t="s">
        <v>8313</v>
      </c>
      <c r="R2983" t="s">
        <v>8353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32" x14ac:dyDescent="0.2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8">
        <f t="shared" si="235"/>
        <v>102</v>
      </c>
      <c r="P2984">
        <f t="shared" si="236"/>
        <v>86.49</v>
      </c>
      <c r="Q2984" s="9" t="s">
        <v>8313</v>
      </c>
      <c r="R2984" t="s">
        <v>8353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8" x14ac:dyDescent="0.2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8">
        <f t="shared" si="235"/>
        <v>147</v>
      </c>
      <c r="P2985">
        <f t="shared" si="236"/>
        <v>155.24</v>
      </c>
      <c r="Q2985" s="9" t="s">
        <v>8313</v>
      </c>
      <c r="R2985" t="s">
        <v>8353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48" x14ac:dyDescent="0.2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8">
        <f t="shared" si="235"/>
        <v>100</v>
      </c>
      <c r="P2986">
        <f t="shared" si="236"/>
        <v>115.08</v>
      </c>
      <c r="Q2986" s="9" t="s">
        <v>8313</v>
      </c>
      <c r="R2986" t="s">
        <v>8353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48" x14ac:dyDescent="0.2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8">
        <f t="shared" si="235"/>
        <v>122</v>
      </c>
      <c r="P2987">
        <f t="shared" si="236"/>
        <v>109.59</v>
      </c>
      <c r="Q2987" s="9" t="s">
        <v>8313</v>
      </c>
      <c r="R2987" t="s">
        <v>8353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8" x14ac:dyDescent="0.2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8">
        <f t="shared" si="235"/>
        <v>106</v>
      </c>
      <c r="P2988">
        <f t="shared" si="236"/>
        <v>45.21</v>
      </c>
      <c r="Q2988" s="9" t="s">
        <v>8313</v>
      </c>
      <c r="R2988" t="s">
        <v>8353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48" x14ac:dyDescent="0.2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8">
        <f t="shared" si="235"/>
        <v>110</v>
      </c>
      <c r="P2989">
        <f t="shared" si="236"/>
        <v>104.15</v>
      </c>
      <c r="Q2989" s="9" t="s">
        <v>8313</v>
      </c>
      <c r="R2989" t="s">
        <v>8353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8" x14ac:dyDescent="0.2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8">
        <f t="shared" si="235"/>
        <v>100</v>
      </c>
      <c r="P2990">
        <f t="shared" si="236"/>
        <v>35.71</v>
      </c>
      <c r="Q2990" s="9" t="s">
        <v>8313</v>
      </c>
      <c r="R2990" t="s">
        <v>8353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ht="16" x14ac:dyDescent="0.2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8">
        <f t="shared" si="235"/>
        <v>177</v>
      </c>
      <c r="P2991">
        <f t="shared" si="236"/>
        <v>97</v>
      </c>
      <c r="Q2991" s="9" t="s">
        <v>8313</v>
      </c>
      <c r="R2991" t="s">
        <v>8353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8" x14ac:dyDescent="0.2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8">
        <f t="shared" si="235"/>
        <v>100</v>
      </c>
      <c r="P2992">
        <f t="shared" si="236"/>
        <v>370.37</v>
      </c>
      <c r="Q2992" s="9" t="s">
        <v>8313</v>
      </c>
      <c r="R2992" t="s">
        <v>8353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8" x14ac:dyDescent="0.2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8">
        <f t="shared" si="235"/>
        <v>103</v>
      </c>
      <c r="P2993">
        <f t="shared" si="236"/>
        <v>94.41</v>
      </c>
      <c r="Q2993" s="9" t="s">
        <v>8313</v>
      </c>
      <c r="R2993" t="s">
        <v>8353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8" x14ac:dyDescent="0.2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8">
        <f t="shared" si="235"/>
        <v>105</v>
      </c>
      <c r="P2994">
        <f t="shared" si="236"/>
        <v>48.98</v>
      </c>
      <c r="Q2994" s="9" t="s">
        <v>8313</v>
      </c>
      <c r="R2994" t="s">
        <v>8353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ht="16" x14ac:dyDescent="0.2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8">
        <f t="shared" si="235"/>
        <v>100</v>
      </c>
      <c r="P2995">
        <f t="shared" si="236"/>
        <v>45.59</v>
      </c>
      <c r="Q2995" s="9" t="s">
        <v>8313</v>
      </c>
      <c r="R2995" t="s">
        <v>8353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8" x14ac:dyDescent="0.2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8">
        <f t="shared" si="235"/>
        <v>458</v>
      </c>
      <c r="P2996">
        <f t="shared" si="236"/>
        <v>23.28</v>
      </c>
      <c r="Q2996" s="9" t="s">
        <v>8313</v>
      </c>
      <c r="R2996" t="s">
        <v>8353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8" x14ac:dyDescent="0.2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8">
        <f t="shared" si="235"/>
        <v>105</v>
      </c>
      <c r="P2997">
        <f t="shared" si="236"/>
        <v>63.23</v>
      </c>
      <c r="Q2997" s="9" t="s">
        <v>8313</v>
      </c>
      <c r="R2997" t="s">
        <v>8353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32" x14ac:dyDescent="0.2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8">
        <f t="shared" si="235"/>
        <v>172</v>
      </c>
      <c r="P2998">
        <f t="shared" si="236"/>
        <v>153.52000000000001</v>
      </c>
      <c r="Q2998" s="9" t="s">
        <v>8313</v>
      </c>
      <c r="R2998" t="s">
        <v>8353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8" x14ac:dyDescent="0.2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8">
        <f t="shared" si="235"/>
        <v>104</v>
      </c>
      <c r="P2999">
        <f t="shared" si="236"/>
        <v>90.2</v>
      </c>
      <c r="Q2999" s="9" t="s">
        <v>8313</v>
      </c>
      <c r="R2999" t="s">
        <v>8353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8" x14ac:dyDescent="0.2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8">
        <f t="shared" si="235"/>
        <v>103</v>
      </c>
      <c r="P3000">
        <f t="shared" si="236"/>
        <v>118.97</v>
      </c>
      <c r="Q3000" s="9" t="s">
        <v>8313</v>
      </c>
      <c r="R3000" t="s">
        <v>8353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8" x14ac:dyDescent="0.2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8">
        <f t="shared" si="235"/>
        <v>119</v>
      </c>
      <c r="P3001">
        <f t="shared" si="236"/>
        <v>80.25</v>
      </c>
      <c r="Q3001" s="9" t="s">
        <v>8313</v>
      </c>
      <c r="R3001" t="s">
        <v>8353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8" x14ac:dyDescent="0.2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8">
        <f t="shared" si="235"/>
        <v>100</v>
      </c>
      <c r="P3002">
        <f t="shared" si="236"/>
        <v>62.5</v>
      </c>
      <c r="Q3002" s="9" t="s">
        <v>8313</v>
      </c>
      <c r="R3002" t="s">
        <v>8353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8" x14ac:dyDescent="0.2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8">
        <f t="shared" si="235"/>
        <v>319</v>
      </c>
      <c r="P3003">
        <f t="shared" si="236"/>
        <v>131.38</v>
      </c>
      <c r="Q3003" s="9" t="s">
        <v>8313</v>
      </c>
      <c r="R3003" t="s">
        <v>8353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2" x14ac:dyDescent="0.2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8">
        <f t="shared" si="235"/>
        <v>109</v>
      </c>
      <c r="P3004">
        <f t="shared" si="236"/>
        <v>73.03</v>
      </c>
      <c r="Q3004" s="9" t="s">
        <v>8313</v>
      </c>
      <c r="R3004" t="s">
        <v>8353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8" x14ac:dyDescent="0.2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8">
        <f t="shared" si="235"/>
        <v>101</v>
      </c>
      <c r="P3005">
        <f t="shared" si="236"/>
        <v>178.53</v>
      </c>
      <c r="Q3005" s="9" t="s">
        <v>8313</v>
      </c>
      <c r="R3005" t="s">
        <v>8353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48" x14ac:dyDescent="0.2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8">
        <f t="shared" si="235"/>
        <v>113</v>
      </c>
      <c r="P3006">
        <f t="shared" si="236"/>
        <v>162.91</v>
      </c>
      <c r="Q3006" s="9" t="s">
        <v>8313</v>
      </c>
      <c r="R3006" t="s">
        <v>8353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8" x14ac:dyDescent="0.2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8">
        <f t="shared" si="235"/>
        <v>120</v>
      </c>
      <c r="P3007">
        <f t="shared" si="236"/>
        <v>108.24</v>
      </c>
      <c r="Q3007" s="9" t="s">
        <v>8313</v>
      </c>
      <c r="R3007" t="s">
        <v>8353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32" x14ac:dyDescent="0.2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8">
        <f t="shared" si="235"/>
        <v>108</v>
      </c>
      <c r="P3008">
        <f t="shared" si="236"/>
        <v>88.87</v>
      </c>
      <c r="Q3008" s="9" t="s">
        <v>8313</v>
      </c>
      <c r="R3008" t="s">
        <v>8353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2" x14ac:dyDescent="0.2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8">
        <f t="shared" si="235"/>
        <v>180</v>
      </c>
      <c r="P3009">
        <f t="shared" si="236"/>
        <v>54</v>
      </c>
      <c r="Q3009" s="9" t="s">
        <v>8313</v>
      </c>
      <c r="R3009" t="s">
        <v>8353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8" x14ac:dyDescent="0.2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8">
        <f t="shared" si="235"/>
        <v>101</v>
      </c>
      <c r="P3010">
        <f t="shared" si="236"/>
        <v>116.73</v>
      </c>
      <c r="Q3010" s="9" t="s">
        <v>8313</v>
      </c>
      <c r="R3010" t="s">
        <v>8353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8" x14ac:dyDescent="0.2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8">
        <f t="shared" si="235"/>
        <v>120</v>
      </c>
      <c r="P3011">
        <f t="shared" si="236"/>
        <v>233.9</v>
      </c>
      <c r="Q3011" s="9" t="s">
        <v>8313</v>
      </c>
      <c r="R3011" t="s">
        <v>8353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8">
        <f t="shared" si="235"/>
        <v>158</v>
      </c>
      <c r="P3012">
        <f t="shared" si="236"/>
        <v>158</v>
      </c>
      <c r="Q3012" s="9" t="s">
        <v>8313</v>
      </c>
      <c r="R3012" t="s">
        <v>8353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8">
        <f t="shared" si="235"/>
        <v>124</v>
      </c>
      <c r="P3013">
        <f t="shared" si="236"/>
        <v>14.84</v>
      </c>
      <c r="Q3013" s="9" t="s">
        <v>8313</v>
      </c>
      <c r="R3013" t="s">
        <v>8353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8">
        <f t="shared" si="235"/>
        <v>117</v>
      </c>
      <c r="P3014">
        <f t="shared" si="236"/>
        <v>85.18</v>
      </c>
      <c r="Q3014" s="9" t="s">
        <v>8313</v>
      </c>
      <c r="R3014" t="s">
        <v>8353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8">
        <f t="shared" si="235"/>
        <v>157</v>
      </c>
      <c r="P3015">
        <f t="shared" si="236"/>
        <v>146.69</v>
      </c>
      <c r="Q3015" s="9" t="s">
        <v>8313</v>
      </c>
      <c r="R3015" t="s">
        <v>8353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8">
        <f t="shared" si="235"/>
        <v>113</v>
      </c>
      <c r="P3016">
        <f t="shared" si="236"/>
        <v>50.76</v>
      </c>
      <c r="Q3016" s="9" t="s">
        <v>8313</v>
      </c>
      <c r="R3016" t="s">
        <v>8353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8">
        <f t="shared" si="235"/>
        <v>103</v>
      </c>
      <c r="P3017">
        <f t="shared" si="236"/>
        <v>87.7</v>
      </c>
      <c r="Q3017" s="9" t="s">
        <v>8313</v>
      </c>
      <c r="R3017" t="s">
        <v>8353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8">
        <f t="shared" ref="O3018:O3081" si="240">ROUND(E3018/D3018*100,0)</f>
        <v>103</v>
      </c>
      <c r="P3018">
        <f t="shared" ref="P3018:P3081" si="241">IFERROR(ROUND(E3018/L3018,2),0)</f>
        <v>242.28</v>
      </c>
      <c r="Q3018" s="9" t="s">
        <v>8313</v>
      </c>
      <c r="R3018" t="s">
        <v>8353</v>
      </c>
      <c r="S3018" s="15">
        <f t="shared" ref="S3018:S3081" si="242">(((J3018/60)/60/24)+DATE(1970,1,1))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x14ac:dyDescent="0.2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8">
        <f t="shared" si="240"/>
        <v>106</v>
      </c>
      <c r="P3019">
        <f t="shared" si="241"/>
        <v>146.44999999999999</v>
      </c>
      <c r="Q3019" s="9" t="s">
        <v>8313</v>
      </c>
      <c r="R3019" t="s">
        <v>8353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48" x14ac:dyDescent="0.2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8">
        <f t="shared" si="240"/>
        <v>101</v>
      </c>
      <c r="P3020">
        <f t="shared" si="241"/>
        <v>103.17</v>
      </c>
      <c r="Q3020" s="9" t="s">
        <v>8313</v>
      </c>
      <c r="R3020" t="s">
        <v>8353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48" x14ac:dyDescent="0.2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8">
        <f t="shared" si="240"/>
        <v>121</v>
      </c>
      <c r="P3021">
        <f t="shared" si="241"/>
        <v>80.459999999999994</v>
      </c>
      <c r="Q3021" s="9" t="s">
        <v>8313</v>
      </c>
      <c r="R3021" t="s">
        <v>8353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48" x14ac:dyDescent="0.2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8">
        <f t="shared" si="240"/>
        <v>101</v>
      </c>
      <c r="P3022">
        <f t="shared" si="241"/>
        <v>234.67</v>
      </c>
      <c r="Q3022" s="9" t="s">
        <v>8313</v>
      </c>
      <c r="R3022" t="s">
        <v>8353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8" x14ac:dyDescent="0.2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8">
        <f t="shared" si="240"/>
        <v>116</v>
      </c>
      <c r="P3023">
        <f t="shared" si="241"/>
        <v>50.69</v>
      </c>
      <c r="Q3023" s="9" t="s">
        <v>8313</v>
      </c>
      <c r="R3023" t="s">
        <v>8353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48" x14ac:dyDescent="0.2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8">
        <f t="shared" si="240"/>
        <v>101</v>
      </c>
      <c r="P3024">
        <f t="shared" si="241"/>
        <v>162.71</v>
      </c>
      <c r="Q3024" s="9" t="s">
        <v>8313</v>
      </c>
      <c r="R3024" t="s">
        <v>8353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48" x14ac:dyDescent="0.2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8">
        <f t="shared" si="240"/>
        <v>103</v>
      </c>
      <c r="P3025">
        <f t="shared" si="241"/>
        <v>120.17</v>
      </c>
      <c r="Q3025" s="9" t="s">
        <v>8313</v>
      </c>
      <c r="R3025" t="s">
        <v>8353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48" x14ac:dyDescent="0.2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8">
        <f t="shared" si="240"/>
        <v>246</v>
      </c>
      <c r="P3026">
        <f t="shared" si="241"/>
        <v>67.7</v>
      </c>
      <c r="Q3026" s="9" t="s">
        <v>8313</v>
      </c>
      <c r="R3026" t="s">
        <v>8353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8" x14ac:dyDescent="0.2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8">
        <f t="shared" si="240"/>
        <v>302</v>
      </c>
      <c r="P3027">
        <f t="shared" si="241"/>
        <v>52.1</v>
      </c>
      <c r="Q3027" s="9" t="s">
        <v>8313</v>
      </c>
      <c r="R3027" t="s">
        <v>8353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48" x14ac:dyDescent="0.2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8">
        <f t="shared" si="240"/>
        <v>143</v>
      </c>
      <c r="P3028">
        <f t="shared" si="241"/>
        <v>51.6</v>
      </c>
      <c r="Q3028" s="9" t="s">
        <v>8313</v>
      </c>
      <c r="R3028" t="s">
        <v>8353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32" x14ac:dyDescent="0.2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8">
        <f t="shared" si="240"/>
        <v>131</v>
      </c>
      <c r="P3029">
        <f t="shared" si="241"/>
        <v>164.3</v>
      </c>
      <c r="Q3029" s="9" t="s">
        <v>8313</v>
      </c>
      <c r="R3029" t="s">
        <v>8353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32" x14ac:dyDescent="0.2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8">
        <f t="shared" si="240"/>
        <v>168</v>
      </c>
      <c r="P3030">
        <f t="shared" si="241"/>
        <v>84.86</v>
      </c>
      <c r="Q3030" s="9" t="s">
        <v>8313</v>
      </c>
      <c r="R3030" t="s">
        <v>8353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48" x14ac:dyDescent="0.2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8">
        <f t="shared" si="240"/>
        <v>110</v>
      </c>
      <c r="P3031">
        <f t="shared" si="241"/>
        <v>94.55</v>
      </c>
      <c r="Q3031" s="9" t="s">
        <v>8313</v>
      </c>
      <c r="R3031" t="s">
        <v>8353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48" x14ac:dyDescent="0.2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8">
        <f t="shared" si="240"/>
        <v>107</v>
      </c>
      <c r="P3032">
        <f t="shared" si="241"/>
        <v>45.54</v>
      </c>
      <c r="Q3032" s="9" t="s">
        <v>8313</v>
      </c>
      <c r="R3032" t="s">
        <v>8353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80" x14ac:dyDescent="0.2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8">
        <f t="shared" si="240"/>
        <v>100</v>
      </c>
      <c r="P3033">
        <f t="shared" si="241"/>
        <v>51.72</v>
      </c>
      <c r="Q3033" s="9" t="s">
        <v>8313</v>
      </c>
      <c r="R3033" t="s">
        <v>8353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48" x14ac:dyDescent="0.2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8">
        <f t="shared" si="240"/>
        <v>127</v>
      </c>
      <c r="P3034">
        <f t="shared" si="241"/>
        <v>50.88</v>
      </c>
      <c r="Q3034" s="9" t="s">
        <v>8313</v>
      </c>
      <c r="R3034" t="s">
        <v>8353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8" x14ac:dyDescent="0.2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8">
        <f t="shared" si="240"/>
        <v>147</v>
      </c>
      <c r="P3035">
        <f t="shared" si="241"/>
        <v>191.13</v>
      </c>
      <c r="Q3035" s="9" t="s">
        <v>8313</v>
      </c>
      <c r="R3035" t="s">
        <v>8353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64" x14ac:dyDescent="0.2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8">
        <f t="shared" si="240"/>
        <v>113</v>
      </c>
      <c r="P3036">
        <f t="shared" si="241"/>
        <v>89.31</v>
      </c>
      <c r="Q3036" s="9" t="s">
        <v>8313</v>
      </c>
      <c r="R3036" t="s">
        <v>8353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32" x14ac:dyDescent="0.2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8">
        <f t="shared" si="240"/>
        <v>109</v>
      </c>
      <c r="P3037">
        <f t="shared" si="241"/>
        <v>88.59</v>
      </c>
      <c r="Q3037" s="9" t="s">
        <v>8313</v>
      </c>
      <c r="R3037" t="s">
        <v>8353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48" x14ac:dyDescent="0.2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8">
        <f t="shared" si="240"/>
        <v>127</v>
      </c>
      <c r="P3038">
        <f t="shared" si="241"/>
        <v>96.3</v>
      </c>
      <c r="Q3038" s="9" t="s">
        <v>8313</v>
      </c>
      <c r="R3038" t="s">
        <v>8353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64" x14ac:dyDescent="0.2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8">
        <f t="shared" si="240"/>
        <v>213</v>
      </c>
      <c r="P3039">
        <f t="shared" si="241"/>
        <v>33.31</v>
      </c>
      <c r="Q3039" s="9" t="s">
        <v>8313</v>
      </c>
      <c r="R3039" t="s">
        <v>8353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8" x14ac:dyDescent="0.2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8">
        <f t="shared" si="240"/>
        <v>101</v>
      </c>
      <c r="P3040">
        <f t="shared" si="241"/>
        <v>37.22</v>
      </c>
      <c r="Q3040" s="9" t="s">
        <v>8313</v>
      </c>
      <c r="R3040" t="s">
        <v>8353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8" x14ac:dyDescent="0.2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8">
        <f t="shared" si="240"/>
        <v>109</v>
      </c>
      <c r="P3041">
        <f t="shared" si="241"/>
        <v>92.13</v>
      </c>
      <c r="Q3041" s="9" t="s">
        <v>8313</v>
      </c>
      <c r="R3041" t="s">
        <v>8353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8" x14ac:dyDescent="0.2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8">
        <f t="shared" si="240"/>
        <v>108</v>
      </c>
      <c r="P3042">
        <f t="shared" si="241"/>
        <v>76.790000000000006</v>
      </c>
      <c r="Q3042" s="9" t="s">
        <v>8313</v>
      </c>
      <c r="R3042" t="s">
        <v>8353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32" x14ac:dyDescent="0.2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8">
        <f t="shared" si="240"/>
        <v>110</v>
      </c>
      <c r="P3043">
        <f t="shared" si="241"/>
        <v>96.53</v>
      </c>
      <c r="Q3043" s="9" t="s">
        <v>8313</v>
      </c>
      <c r="R3043" t="s">
        <v>8353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48" x14ac:dyDescent="0.2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8">
        <f t="shared" si="240"/>
        <v>128</v>
      </c>
      <c r="P3044">
        <f t="shared" si="241"/>
        <v>51.89</v>
      </c>
      <c r="Q3044" s="9" t="s">
        <v>8313</v>
      </c>
      <c r="R3044" t="s">
        <v>8353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8" x14ac:dyDescent="0.2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8">
        <f t="shared" si="240"/>
        <v>110</v>
      </c>
      <c r="P3045">
        <f t="shared" si="241"/>
        <v>128.91</v>
      </c>
      <c r="Q3045" s="9" t="s">
        <v>8313</v>
      </c>
      <c r="R3045" t="s">
        <v>8353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8" x14ac:dyDescent="0.2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8">
        <f t="shared" si="240"/>
        <v>109</v>
      </c>
      <c r="P3046">
        <f t="shared" si="241"/>
        <v>84.11</v>
      </c>
      <c r="Q3046" s="9" t="s">
        <v>8313</v>
      </c>
      <c r="R3046" t="s">
        <v>8353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48" x14ac:dyDescent="0.2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8">
        <f t="shared" si="240"/>
        <v>133</v>
      </c>
      <c r="P3047">
        <f t="shared" si="241"/>
        <v>82.94</v>
      </c>
      <c r="Q3047" s="9" t="s">
        <v>8313</v>
      </c>
      <c r="R3047" t="s">
        <v>8353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48" x14ac:dyDescent="0.2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8">
        <f t="shared" si="240"/>
        <v>191</v>
      </c>
      <c r="P3048">
        <f t="shared" si="241"/>
        <v>259.95</v>
      </c>
      <c r="Q3048" s="9" t="s">
        <v>8313</v>
      </c>
      <c r="R3048" t="s">
        <v>8353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8" x14ac:dyDescent="0.2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8">
        <f t="shared" si="240"/>
        <v>149</v>
      </c>
      <c r="P3049">
        <f t="shared" si="241"/>
        <v>37.25</v>
      </c>
      <c r="Q3049" s="9" t="s">
        <v>8313</v>
      </c>
      <c r="R3049" t="s">
        <v>8353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8" x14ac:dyDescent="0.2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8">
        <f t="shared" si="240"/>
        <v>166</v>
      </c>
      <c r="P3050">
        <f t="shared" si="241"/>
        <v>177.02</v>
      </c>
      <c r="Q3050" s="9" t="s">
        <v>8313</v>
      </c>
      <c r="R3050" t="s">
        <v>8353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48" x14ac:dyDescent="0.2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8">
        <f t="shared" si="240"/>
        <v>107</v>
      </c>
      <c r="P3051">
        <f t="shared" si="241"/>
        <v>74.069999999999993</v>
      </c>
      <c r="Q3051" s="9" t="s">
        <v>8313</v>
      </c>
      <c r="R3051" t="s">
        <v>8353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32" x14ac:dyDescent="0.2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8">
        <f t="shared" si="240"/>
        <v>106</v>
      </c>
      <c r="P3052">
        <f t="shared" si="241"/>
        <v>70.67</v>
      </c>
      <c r="Q3052" s="9" t="s">
        <v>8313</v>
      </c>
      <c r="R3052" t="s">
        <v>8353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48" x14ac:dyDescent="0.2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8">
        <f t="shared" si="240"/>
        <v>24</v>
      </c>
      <c r="P3053">
        <f t="shared" si="241"/>
        <v>23.63</v>
      </c>
      <c r="Q3053" s="9" t="s">
        <v>8313</v>
      </c>
      <c r="R3053" t="s">
        <v>8353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32" x14ac:dyDescent="0.2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8">
        <f t="shared" si="240"/>
        <v>0</v>
      </c>
      <c r="P3054">
        <f t="shared" si="241"/>
        <v>37.5</v>
      </c>
      <c r="Q3054" s="9" t="s">
        <v>8313</v>
      </c>
      <c r="R3054" t="s">
        <v>8353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48" x14ac:dyDescent="0.2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8">
        <f t="shared" si="240"/>
        <v>0</v>
      </c>
      <c r="P3055">
        <f t="shared" si="241"/>
        <v>13.33</v>
      </c>
      <c r="Q3055" s="9" t="s">
        <v>8313</v>
      </c>
      <c r="R3055" t="s">
        <v>8353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48" x14ac:dyDescent="0.2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8">
        <f t="shared" si="240"/>
        <v>0</v>
      </c>
      <c r="P3056">
        <f t="shared" si="241"/>
        <v>0</v>
      </c>
      <c r="Q3056" s="9" t="s">
        <v>8313</v>
      </c>
      <c r="R3056" t="s">
        <v>8353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48" x14ac:dyDescent="0.2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8">
        <f t="shared" si="240"/>
        <v>0</v>
      </c>
      <c r="P3057">
        <f t="shared" si="241"/>
        <v>1</v>
      </c>
      <c r="Q3057" s="9" t="s">
        <v>8313</v>
      </c>
      <c r="R3057" t="s">
        <v>8353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48" x14ac:dyDescent="0.2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8">
        <f t="shared" si="240"/>
        <v>0</v>
      </c>
      <c r="P3058">
        <f t="shared" si="241"/>
        <v>0</v>
      </c>
      <c r="Q3058" s="9" t="s">
        <v>8313</v>
      </c>
      <c r="R3058" t="s">
        <v>8353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8" x14ac:dyDescent="0.2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8">
        <f t="shared" si="240"/>
        <v>0</v>
      </c>
      <c r="P3059">
        <f t="shared" si="241"/>
        <v>0</v>
      </c>
      <c r="Q3059" s="9" t="s">
        <v>8313</v>
      </c>
      <c r="R3059" t="s">
        <v>8353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48" x14ac:dyDescent="0.2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8">
        <f t="shared" si="240"/>
        <v>0</v>
      </c>
      <c r="P3060">
        <f t="shared" si="241"/>
        <v>1</v>
      </c>
      <c r="Q3060" s="9" t="s">
        <v>8313</v>
      </c>
      <c r="R3060" t="s">
        <v>8353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8" x14ac:dyDescent="0.2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8">
        <f t="shared" si="240"/>
        <v>3</v>
      </c>
      <c r="P3061">
        <f t="shared" si="241"/>
        <v>41</v>
      </c>
      <c r="Q3061" s="9" t="s">
        <v>8313</v>
      </c>
      <c r="R3061" t="s">
        <v>8353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32" x14ac:dyDescent="0.2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8">
        <f t="shared" si="240"/>
        <v>0</v>
      </c>
      <c r="P3062">
        <f t="shared" si="241"/>
        <v>55.83</v>
      </c>
      <c r="Q3062" s="9" t="s">
        <v>8313</v>
      </c>
      <c r="R3062" t="s">
        <v>8353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ht="16" x14ac:dyDescent="0.2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8">
        <f t="shared" si="240"/>
        <v>0</v>
      </c>
      <c r="P3063">
        <f t="shared" si="241"/>
        <v>0</v>
      </c>
      <c r="Q3063" s="9" t="s">
        <v>8313</v>
      </c>
      <c r="R3063" t="s">
        <v>8353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48" x14ac:dyDescent="0.2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8">
        <f t="shared" si="240"/>
        <v>67</v>
      </c>
      <c r="P3064">
        <f t="shared" si="241"/>
        <v>99.76</v>
      </c>
      <c r="Q3064" s="9" t="s">
        <v>8313</v>
      </c>
      <c r="R3064" t="s">
        <v>8353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32" x14ac:dyDescent="0.2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8">
        <f t="shared" si="240"/>
        <v>20</v>
      </c>
      <c r="P3065">
        <f t="shared" si="241"/>
        <v>25.52</v>
      </c>
      <c r="Q3065" s="9" t="s">
        <v>8313</v>
      </c>
      <c r="R3065" t="s">
        <v>8353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32" x14ac:dyDescent="0.2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8">
        <f t="shared" si="240"/>
        <v>11</v>
      </c>
      <c r="P3066">
        <f t="shared" si="241"/>
        <v>117.65</v>
      </c>
      <c r="Q3066" s="9" t="s">
        <v>8313</v>
      </c>
      <c r="R3066" t="s">
        <v>8353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48" x14ac:dyDescent="0.2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8">
        <f t="shared" si="240"/>
        <v>0</v>
      </c>
      <c r="P3067">
        <f t="shared" si="241"/>
        <v>5</v>
      </c>
      <c r="Q3067" s="9" t="s">
        <v>8313</v>
      </c>
      <c r="R3067" t="s">
        <v>8353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8" x14ac:dyDescent="0.2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8">
        <f t="shared" si="240"/>
        <v>12</v>
      </c>
      <c r="P3068">
        <f t="shared" si="241"/>
        <v>2796.67</v>
      </c>
      <c r="Q3068" s="9" t="s">
        <v>8313</v>
      </c>
      <c r="R3068" t="s">
        <v>8353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8" x14ac:dyDescent="0.2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8">
        <f t="shared" si="240"/>
        <v>3</v>
      </c>
      <c r="P3069">
        <f t="shared" si="241"/>
        <v>200</v>
      </c>
      <c r="Q3069" s="9" t="s">
        <v>8313</v>
      </c>
      <c r="R3069" t="s">
        <v>8353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8" x14ac:dyDescent="0.2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8">
        <f t="shared" si="240"/>
        <v>0</v>
      </c>
      <c r="P3070">
        <f t="shared" si="241"/>
        <v>87.5</v>
      </c>
      <c r="Q3070" s="9" t="s">
        <v>8313</v>
      </c>
      <c r="R3070" t="s">
        <v>8353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8" x14ac:dyDescent="0.2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8">
        <f t="shared" si="240"/>
        <v>14</v>
      </c>
      <c r="P3071">
        <f t="shared" si="241"/>
        <v>20.14</v>
      </c>
      <c r="Q3071" s="9" t="s">
        <v>8313</v>
      </c>
      <c r="R3071" t="s">
        <v>8353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8" x14ac:dyDescent="0.2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8">
        <f t="shared" si="240"/>
        <v>3</v>
      </c>
      <c r="P3072">
        <f t="shared" si="241"/>
        <v>20.88</v>
      </c>
      <c r="Q3072" s="9" t="s">
        <v>8313</v>
      </c>
      <c r="R3072" t="s">
        <v>8353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8" x14ac:dyDescent="0.2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8">
        <f t="shared" si="240"/>
        <v>60</v>
      </c>
      <c r="P3073">
        <f t="shared" si="241"/>
        <v>61.31</v>
      </c>
      <c r="Q3073" s="9" t="s">
        <v>8313</v>
      </c>
      <c r="R3073" t="s">
        <v>8353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48" x14ac:dyDescent="0.2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8">
        <f t="shared" si="240"/>
        <v>0</v>
      </c>
      <c r="P3074">
        <f t="shared" si="241"/>
        <v>1</v>
      </c>
      <c r="Q3074" s="9" t="s">
        <v>8313</v>
      </c>
      <c r="R3074" t="s">
        <v>8353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8" x14ac:dyDescent="0.2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8">
        <f t="shared" si="240"/>
        <v>0</v>
      </c>
      <c r="P3075">
        <f t="shared" si="241"/>
        <v>92.14</v>
      </c>
      <c r="Q3075" s="9" t="s">
        <v>8313</v>
      </c>
      <c r="R3075" t="s">
        <v>8353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8">
        <f t="shared" si="240"/>
        <v>0</v>
      </c>
      <c r="P3076">
        <f t="shared" si="241"/>
        <v>7.33</v>
      </c>
      <c r="Q3076" s="9" t="s">
        <v>8313</v>
      </c>
      <c r="R3076" t="s">
        <v>8353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8">
        <f t="shared" si="240"/>
        <v>9</v>
      </c>
      <c r="P3077">
        <f t="shared" si="241"/>
        <v>64.8</v>
      </c>
      <c r="Q3077" s="9" t="s">
        <v>8313</v>
      </c>
      <c r="R3077" t="s">
        <v>8353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8">
        <f t="shared" si="240"/>
        <v>15</v>
      </c>
      <c r="P3078">
        <f t="shared" si="241"/>
        <v>30.12</v>
      </c>
      <c r="Q3078" s="9" t="s">
        <v>8313</v>
      </c>
      <c r="R3078" t="s">
        <v>8353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8">
        <f t="shared" si="240"/>
        <v>0</v>
      </c>
      <c r="P3079">
        <f t="shared" si="241"/>
        <v>52.5</v>
      </c>
      <c r="Q3079" s="9" t="s">
        <v>8313</v>
      </c>
      <c r="R3079" t="s">
        <v>8353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8">
        <f t="shared" si="240"/>
        <v>0</v>
      </c>
      <c r="P3080">
        <f t="shared" si="241"/>
        <v>23.67</v>
      </c>
      <c r="Q3080" s="9" t="s">
        <v>8313</v>
      </c>
      <c r="R3080" t="s">
        <v>8353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8">
        <f t="shared" si="240"/>
        <v>1</v>
      </c>
      <c r="P3081">
        <f t="shared" si="241"/>
        <v>415.78</v>
      </c>
      <c r="Q3081" s="9" t="s">
        <v>8313</v>
      </c>
      <c r="R3081" t="s">
        <v>8353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8">
        <f t="shared" ref="O3082:O3145" si="245">ROUND(E3082/D3082*100,0)</f>
        <v>0</v>
      </c>
      <c r="P3082">
        <f t="shared" ref="P3082:P3145" si="246">IFERROR(ROUND(E3082/L3082,2),0)</f>
        <v>53.71</v>
      </c>
      <c r="Q3082" s="9" t="s">
        <v>8313</v>
      </c>
      <c r="R3082" t="s">
        <v>8353</v>
      </c>
      <c r="S3082" s="15">
        <f t="shared" ref="S3082:S3145" si="247">(((J3082/60)/60/24)+DATE(1970,1,1))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x14ac:dyDescent="0.2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8">
        <f t="shared" si="245"/>
        <v>0</v>
      </c>
      <c r="P3083">
        <f t="shared" si="246"/>
        <v>420.6</v>
      </c>
      <c r="Q3083" s="9" t="s">
        <v>8313</v>
      </c>
      <c r="R3083" t="s">
        <v>8353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48" x14ac:dyDescent="0.2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8">
        <f t="shared" si="245"/>
        <v>0</v>
      </c>
      <c r="P3084">
        <f t="shared" si="246"/>
        <v>0</v>
      </c>
      <c r="Q3084" s="9" t="s">
        <v>8313</v>
      </c>
      <c r="R3084" t="s">
        <v>8353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64" x14ac:dyDescent="0.2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8">
        <f t="shared" si="245"/>
        <v>0</v>
      </c>
      <c r="P3085">
        <f t="shared" si="246"/>
        <v>18.670000000000002</v>
      </c>
      <c r="Q3085" s="9" t="s">
        <v>8313</v>
      </c>
      <c r="R3085" t="s">
        <v>8353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48" x14ac:dyDescent="0.2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8">
        <f t="shared" si="245"/>
        <v>12</v>
      </c>
      <c r="P3086">
        <f t="shared" si="246"/>
        <v>78.33</v>
      </c>
      <c r="Q3086" s="9" t="s">
        <v>8313</v>
      </c>
      <c r="R3086" t="s">
        <v>8353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48" x14ac:dyDescent="0.2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8">
        <f t="shared" si="245"/>
        <v>2</v>
      </c>
      <c r="P3087">
        <f t="shared" si="246"/>
        <v>67.78</v>
      </c>
      <c r="Q3087" s="9" t="s">
        <v>8313</v>
      </c>
      <c r="R3087" t="s">
        <v>8353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48" x14ac:dyDescent="0.2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8">
        <f t="shared" si="245"/>
        <v>0</v>
      </c>
      <c r="P3088">
        <f t="shared" si="246"/>
        <v>16.670000000000002</v>
      </c>
      <c r="Q3088" s="9" t="s">
        <v>8313</v>
      </c>
      <c r="R3088" t="s">
        <v>8353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48" x14ac:dyDescent="0.2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8">
        <f t="shared" si="245"/>
        <v>1</v>
      </c>
      <c r="P3089">
        <f t="shared" si="246"/>
        <v>62.5</v>
      </c>
      <c r="Q3089" s="9" t="s">
        <v>8313</v>
      </c>
      <c r="R3089" t="s">
        <v>8353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32" x14ac:dyDescent="0.2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8">
        <f t="shared" si="245"/>
        <v>0</v>
      </c>
      <c r="P3090">
        <f t="shared" si="246"/>
        <v>42</v>
      </c>
      <c r="Q3090" s="9" t="s">
        <v>8313</v>
      </c>
      <c r="R3090" t="s">
        <v>8353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32" x14ac:dyDescent="0.2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8">
        <f t="shared" si="245"/>
        <v>23</v>
      </c>
      <c r="P3091">
        <f t="shared" si="246"/>
        <v>130.09</v>
      </c>
      <c r="Q3091" s="9" t="s">
        <v>8313</v>
      </c>
      <c r="R3091" t="s">
        <v>8353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48" x14ac:dyDescent="0.2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8">
        <f t="shared" si="245"/>
        <v>5</v>
      </c>
      <c r="P3092">
        <f t="shared" si="246"/>
        <v>1270.22</v>
      </c>
      <c r="Q3092" s="9" t="s">
        <v>8313</v>
      </c>
      <c r="R3092" t="s">
        <v>8353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48" x14ac:dyDescent="0.2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8">
        <f t="shared" si="245"/>
        <v>16</v>
      </c>
      <c r="P3093">
        <f t="shared" si="246"/>
        <v>88.44</v>
      </c>
      <c r="Q3093" s="9" t="s">
        <v>8313</v>
      </c>
      <c r="R3093" t="s">
        <v>8353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8" x14ac:dyDescent="0.2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8">
        <f t="shared" si="245"/>
        <v>1</v>
      </c>
      <c r="P3094">
        <f t="shared" si="246"/>
        <v>56.34</v>
      </c>
      <c r="Q3094" s="9" t="s">
        <v>8313</v>
      </c>
      <c r="R3094" t="s">
        <v>8353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48" x14ac:dyDescent="0.2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8">
        <f t="shared" si="245"/>
        <v>23</v>
      </c>
      <c r="P3095">
        <f t="shared" si="246"/>
        <v>53.53</v>
      </c>
      <c r="Q3095" s="9" t="s">
        <v>8313</v>
      </c>
      <c r="R3095" t="s">
        <v>8353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32" x14ac:dyDescent="0.2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8">
        <f t="shared" si="245"/>
        <v>0</v>
      </c>
      <c r="P3096">
        <f t="shared" si="246"/>
        <v>25</v>
      </c>
      <c r="Q3096" s="9" t="s">
        <v>8313</v>
      </c>
      <c r="R3096" t="s">
        <v>8353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8" x14ac:dyDescent="0.2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8">
        <f t="shared" si="245"/>
        <v>0</v>
      </c>
      <c r="P3097">
        <f t="shared" si="246"/>
        <v>50</v>
      </c>
      <c r="Q3097" s="9" t="s">
        <v>8313</v>
      </c>
      <c r="R3097" t="s">
        <v>8353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8" x14ac:dyDescent="0.2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8">
        <f t="shared" si="245"/>
        <v>4</v>
      </c>
      <c r="P3098">
        <f t="shared" si="246"/>
        <v>56.79</v>
      </c>
      <c r="Q3098" s="9" t="s">
        <v>8313</v>
      </c>
      <c r="R3098" t="s">
        <v>8353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48" x14ac:dyDescent="0.2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8">
        <f t="shared" si="245"/>
        <v>17</v>
      </c>
      <c r="P3099">
        <f t="shared" si="246"/>
        <v>40.83</v>
      </c>
      <c r="Q3099" s="9" t="s">
        <v>8313</v>
      </c>
      <c r="R3099" t="s">
        <v>8353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48" x14ac:dyDescent="0.2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8">
        <f t="shared" si="245"/>
        <v>4</v>
      </c>
      <c r="P3100">
        <f t="shared" si="246"/>
        <v>65.11</v>
      </c>
      <c r="Q3100" s="9" t="s">
        <v>8313</v>
      </c>
      <c r="R3100" t="s">
        <v>8353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48" x14ac:dyDescent="0.2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8">
        <f t="shared" si="245"/>
        <v>14</v>
      </c>
      <c r="P3101">
        <f t="shared" si="246"/>
        <v>55.6</v>
      </c>
      <c r="Q3101" s="9" t="s">
        <v>8313</v>
      </c>
      <c r="R3101" t="s">
        <v>8353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48" x14ac:dyDescent="0.2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8">
        <f t="shared" si="245"/>
        <v>15</v>
      </c>
      <c r="P3102">
        <f t="shared" si="246"/>
        <v>140.54</v>
      </c>
      <c r="Q3102" s="9" t="s">
        <v>8313</v>
      </c>
      <c r="R3102" t="s">
        <v>8353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48" x14ac:dyDescent="0.2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8">
        <f t="shared" si="245"/>
        <v>12</v>
      </c>
      <c r="P3103">
        <f t="shared" si="246"/>
        <v>25</v>
      </c>
      <c r="Q3103" s="9" t="s">
        <v>8313</v>
      </c>
      <c r="R3103" t="s">
        <v>8353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48" x14ac:dyDescent="0.2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8">
        <f t="shared" si="245"/>
        <v>39</v>
      </c>
      <c r="P3104">
        <f t="shared" si="246"/>
        <v>69.53</v>
      </c>
      <c r="Q3104" s="9" t="s">
        <v>8313</v>
      </c>
      <c r="R3104" t="s">
        <v>8353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32" x14ac:dyDescent="0.2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8">
        <f t="shared" si="245"/>
        <v>0</v>
      </c>
      <c r="P3105">
        <f t="shared" si="246"/>
        <v>5.5</v>
      </c>
      <c r="Q3105" s="9" t="s">
        <v>8313</v>
      </c>
      <c r="R3105" t="s">
        <v>8353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48" x14ac:dyDescent="0.2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8">
        <f t="shared" si="245"/>
        <v>30</v>
      </c>
      <c r="P3106">
        <f t="shared" si="246"/>
        <v>237</v>
      </c>
      <c r="Q3106" s="9" t="s">
        <v>8313</v>
      </c>
      <c r="R3106" t="s">
        <v>8353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8" x14ac:dyDescent="0.2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8">
        <f t="shared" si="245"/>
        <v>42</v>
      </c>
      <c r="P3107">
        <f t="shared" si="246"/>
        <v>79.87</v>
      </c>
      <c r="Q3107" s="9" t="s">
        <v>8313</v>
      </c>
      <c r="R3107" t="s">
        <v>8353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48" x14ac:dyDescent="0.2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8">
        <f t="shared" si="245"/>
        <v>4</v>
      </c>
      <c r="P3108">
        <f t="shared" si="246"/>
        <v>10.25</v>
      </c>
      <c r="Q3108" s="9" t="s">
        <v>8313</v>
      </c>
      <c r="R3108" t="s">
        <v>8353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8" x14ac:dyDescent="0.2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8">
        <f t="shared" si="245"/>
        <v>20</v>
      </c>
      <c r="P3109">
        <f t="shared" si="246"/>
        <v>272.58999999999997</v>
      </c>
      <c r="Q3109" s="9" t="s">
        <v>8313</v>
      </c>
      <c r="R3109" t="s">
        <v>8353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ht="16" x14ac:dyDescent="0.2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8">
        <f t="shared" si="245"/>
        <v>0</v>
      </c>
      <c r="P3110">
        <f t="shared" si="246"/>
        <v>13</v>
      </c>
      <c r="Q3110" s="9" t="s">
        <v>8313</v>
      </c>
      <c r="R3110" t="s">
        <v>8353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48" x14ac:dyDescent="0.2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8">
        <f t="shared" si="245"/>
        <v>25</v>
      </c>
      <c r="P3111">
        <f t="shared" si="246"/>
        <v>58.18</v>
      </c>
      <c r="Q3111" s="9" t="s">
        <v>8313</v>
      </c>
      <c r="R3111" t="s">
        <v>8353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8" x14ac:dyDescent="0.2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8">
        <f t="shared" si="245"/>
        <v>0</v>
      </c>
      <c r="P3112">
        <f t="shared" si="246"/>
        <v>10</v>
      </c>
      <c r="Q3112" s="9" t="s">
        <v>8313</v>
      </c>
      <c r="R3112" t="s">
        <v>8353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32" x14ac:dyDescent="0.2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8">
        <f t="shared" si="245"/>
        <v>27</v>
      </c>
      <c r="P3113">
        <f t="shared" si="246"/>
        <v>70.11</v>
      </c>
      <c r="Q3113" s="9" t="s">
        <v>8313</v>
      </c>
      <c r="R3113" t="s">
        <v>8353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48" x14ac:dyDescent="0.2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8">
        <f t="shared" si="245"/>
        <v>5</v>
      </c>
      <c r="P3114">
        <f t="shared" si="246"/>
        <v>57.89</v>
      </c>
      <c r="Q3114" s="9" t="s">
        <v>8313</v>
      </c>
      <c r="R3114" t="s">
        <v>8353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48" x14ac:dyDescent="0.2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8">
        <f t="shared" si="245"/>
        <v>4</v>
      </c>
      <c r="P3115">
        <f t="shared" si="246"/>
        <v>125.27</v>
      </c>
      <c r="Q3115" s="9" t="s">
        <v>8313</v>
      </c>
      <c r="R3115" t="s">
        <v>8353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48" x14ac:dyDescent="0.2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8">
        <f t="shared" si="245"/>
        <v>0</v>
      </c>
      <c r="P3116">
        <f t="shared" si="246"/>
        <v>0</v>
      </c>
      <c r="Q3116" s="9" t="s">
        <v>8313</v>
      </c>
      <c r="R3116" t="s">
        <v>8353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48" x14ac:dyDescent="0.2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8">
        <f t="shared" si="245"/>
        <v>3</v>
      </c>
      <c r="P3117">
        <f t="shared" si="246"/>
        <v>300</v>
      </c>
      <c r="Q3117" s="9" t="s">
        <v>8313</v>
      </c>
      <c r="R3117" t="s">
        <v>8353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8" x14ac:dyDescent="0.2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8">
        <f t="shared" si="245"/>
        <v>57</v>
      </c>
      <c r="P3118">
        <f t="shared" si="246"/>
        <v>43</v>
      </c>
      <c r="Q3118" s="9" t="s">
        <v>8313</v>
      </c>
      <c r="R3118" t="s">
        <v>8353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8" x14ac:dyDescent="0.2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8">
        <f t="shared" si="245"/>
        <v>0</v>
      </c>
      <c r="P3119">
        <f t="shared" si="246"/>
        <v>1</v>
      </c>
      <c r="Q3119" s="9" t="s">
        <v>8313</v>
      </c>
      <c r="R3119" t="s">
        <v>8353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32" x14ac:dyDescent="0.2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8">
        <f t="shared" si="245"/>
        <v>0</v>
      </c>
      <c r="P3120">
        <f t="shared" si="246"/>
        <v>775</v>
      </c>
      <c r="Q3120" s="9" t="s">
        <v>8313</v>
      </c>
      <c r="R3120" t="s">
        <v>8353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48" x14ac:dyDescent="0.2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8">
        <f t="shared" si="245"/>
        <v>0</v>
      </c>
      <c r="P3121">
        <f t="shared" si="246"/>
        <v>5</v>
      </c>
      <c r="Q3121" s="9" t="s">
        <v>8313</v>
      </c>
      <c r="R3121" t="s">
        <v>8353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8" x14ac:dyDescent="0.2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8">
        <f t="shared" si="245"/>
        <v>0</v>
      </c>
      <c r="P3122">
        <f t="shared" si="246"/>
        <v>12.8</v>
      </c>
      <c r="Q3122" s="9" t="s">
        <v>8313</v>
      </c>
      <c r="R3122" t="s">
        <v>8353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32" x14ac:dyDescent="0.2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8">
        <f t="shared" si="245"/>
        <v>1</v>
      </c>
      <c r="P3123">
        <f t="shared" si="246"/>
        <v>10</v>
      </c>
      <c r="Q3123" s="9" t="s">
        <v>8313</v>
      </c>
      <c r="R3123" t="s">
        <v>8353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ht="16" x14ac:dyDescent="0.2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8">
        <f t="shared" si="245"/>
        <v>58</v>
      </c>
      <c r="P3124">
        <f t="shared" si="246"/>
        <v>58</v>
      </c>
      <c r="Q3124" s="9" t="s">
        <v>8313</v>
      </c>
      <c r="R3124" t="s">
        <v>8353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8" x14ac:dyDescent="0.2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8">
        <f t="shared" si="245"/>
        <v>68</v>
      </c>
      <c r="P3125">
        <f t="shared" si="246"/>
        <v>244.8</v>
      </c>
      <c r="Q3125" s="9" t="s">
        <v>8313</v>
      </c>
      <c r="R3125" t="s">
        <v>8353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32" x14ac:dyDescent="0.2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8">
        <f t="shared" si="245"/>
        <v>0</v>
      </c>
      <c r="P3126">
        <f t="shared" si="246"/>
        <v>6.5</v>
      </c>
      <c r="Q3126" s="9" t="s">
        <v>8313</v>
      </c>
      <c r="R3126" t="s">
        <v>8353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ht="16" x14ac:dyDescent="0.2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8">
        <f t="shared" si="245"/>
        <v>0</v>
      </c>
      <c r="P3127">
        <f t="shared" si="246"/>
        <v>0</v>
      </c>
      <c r="Q3127" s="9" t="s">
        <v>8313</v>
      </c>
      <c r="R3127" t="s">
        <v>8353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80" x14ac:dyDescent="0.2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8">
        <f t="shared" si="245"/>
        <v>4</v>
      </c>
      <c r="P3128">
        <f t="shared" si="246"/>
        <v>61.18</v>
      </c>
      <c r="Q3128" s="9" t="s">
        <v>8313</v>
      </c>
      <c r="R3128" t="s">
        <v>8353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8" x14ac:dyDescent="0.2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8">
        <f t="shared" si="245"/>
        <v>0</v>
      </c>
      <c r="P3129">
        <f t="shared" si="246"/>
        <v>0</v>
      </c>
      <c r="Q3129" s="9" t="s">
        <v>8313</v>
      </c>
      <c r="R3129" t="s">
        <v>8353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8" x14ac:dyDescent="0.2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8">
        <f t="shared" si="245"/>
        <v>109</v>
      </c>
      <c r="P3130">
        <f t="shared" si="246"/>
        <v>139.24</v>
      </c>
      <c r="Q3130" s="9" t="s">
        <v>8313</v>
      </c>
      <c r="R3130" t="s">
        <v>8314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48" x14ac:dyDescent="0.2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8">
        <f t="shared" si="245"/>
        <v>1</v>
      </c>
      <c r="P3131">
        <f t="shared" si="246"/>
        <v>10</v>
      </c>
      <c r="Q3131" s="9" t="s">
        <v>8313</v>
      </c>
      <c r="R3131" t="s">
        <v>8314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32" x14ac:dyDescent="0.2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8">
        <f t="shared" si="245"/>
        <v>4</v>
      </c>
      <c r="P3132">
        <f t="shared" si="246"/>
        <v>93.75</v>
      </c>
      <c r="Q3132" s="9" t="s">
        <v>8313</v>
      </c>
      <c r="R3132" t="s">
        <v>8314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32" x14ac:dyDescent="0.2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8">
        <f t="shared" si="245"/>
        <v>16</v>
      </c>
      <c r="P3133">
        <f t="shared" si="246"/>
        <v>53.75</v>
      </c>
      <c r="Q3133" s="9" t="s">
        <v>8313</v>
      </c>
      <c r="R3133" t="s">
        <v>8314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32" x14ac:dyDescent="0.2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8">
        <f t="shared" si="245"/>
        <v>0</v>
      </c>
      <c r="P3134">
        <f t="shared" si="246"/>
        <v>10</v>
      </c>
      <c r="Q3134" s="9" t="s">
        <v>8313</v>
      </c>
      <c r="R3134" t="s">
        <v>8314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8" x14ac:dyDescent="0.2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8">
        <f t="shared" si="245"/>
        <v>108</v>
      </c>
      <c r="P3135">
        <f t="shared" si="246"/>
        <v>33.75</v>
      </c>
      <c r="Q3135" s="9" t="s">
        <v>8313</v>
      </c>
      <c r="R3135" t="s">
        <v>8314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8" x14ac:dyDescent="0.2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8">
        <f t="shared" si="245"/>
        <v>23</v>
      </c>
      <c r="P3136">
        <f t="shared" si="246"/>
        <v>18.75</v>
      </c>
      <c r="Q3136" s="9" t="s">
        <v>8313</v>
      </c>
      <c r="R3136" t="s">
        <v>8314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8" x14ac:dyDescent="0.2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8">
        <f t="shared" si="245"/>
        <v>21</v>
      </c>
      <c r="P3137">
        <f t="shared" si="246"/>
        <v>23.14</v>
      </c>
      <c r="Q3137" s="9" t="s">
        <v>8313</v>
      </c>
      <c r="R3137" t="s">
        <v>8314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8" x14ac:dyDescent="0.2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8">
        <f t="shared" si="245"/>
        <v>128</v>
      </c>
      <c r="P3138">
        <f t="shared" si="246"/>
        <v>29.05</v>
      </c>
      <c r="Q3138" s="9" t="s">
        <v>8313</v>
      </c>
      <c r="R3138" t="s">
        <v>8314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32" x14ac:dyDescent="0.2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8">
        <f t="shared" si="245"/>
        <v>3</v>
      </c>
      <c r="P3139">
        <f t="shared" si="246"/>
        <v>50</v>
      </c>
      <c r="Q3139" s="9" t="s">
        <v>8313</v>
      </c>
      <c r="R3139" t="s">
        <v>8314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8">
        <f t="shared" si="245"/>
        <v>0</v>
      </c>
      <c r="P3140">
        <f t="shared" si="246"/>
        <v>0</v>
      </c>
      <c r="Q3140" s="9" t="s">
        <v>8313</v>
      </c>
      <c r="R3140" t="s">
        <v>8314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8">
        <f t="shared" si="245"/>
        <v>5</v>
      </c>
      <c r="P3141">
        <f t="shared" si="246"/>
        <v>450</v>
      </c>
      <c r="Q3141" s="9" t="s">
        <v>8313</v>
      </c>
      <c r="R3141" t="s">
        <v>8314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8">
        <f t="shared" si="245"/>
        <v>1</v>
      </c>
      <c r="P3142">
        <f t="shared" si="246"/>
        <v>24</v>
      </c>
      <c r="Q3142" s="9" t="s">
        <v>8313</v>
      </c>
      <c r="R3142" t="s">
        <v>8314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8">
        <f t="shared" si="245"/>
        <v>52</v>
      </c>
      <c r="P3143">
        <f t="shared" si="246"/>
        <v>32.25</v>
      </c>
      <c r="Q3143" s="9" t="s">
        <v>8313</v>
      </c>
      <c r="R3143" t="s">
        <v>8314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8">
        <f t="shared" si="245"/>
        <v>2</v>
      </c>
      <c r="P3144">
        <f t="shared" si="246"/>
        <v>15</v>
      </c>
      <c r="Q3144" s="9" t="s">
        <v>8313</v>
      </c>
      <c r="R3144" t="s">
        <v>8314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8">
        <f t="shared" si="245"/>
        <v>0</v>
      </c>
      <c r="P3145">
        <f t="shared" si="246"/>
        <v>0</v>
      </c>
      <c r="Q3145" s="9" t="s">
        <v>8313</v>
      </c>
      <c r="R3145" t="s">
        <v>8314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8">
        <f t="shared" ref="O3146:O3209" si="250">ROUND(E3146/D3146*100,0)</f>
        <v>75</v>
      </c>
      <c r="P3146">
        <f t="shared" ref="P3146:P3209" si="251">IFERROR(ROUND(E3146/L3146,2),0)</f>
        <v>251.33</v>
      </c>
      <c r="Q3146" s="9" t="s">
        <v>8313</v>
      </c>
      <c r="R3146" t="s">
        <v>8314</v>
      </c>
      <c r="S3146" s="15">
        <f t="shared" ref="S3146:S3209" si="252">(((J3146/60)/60/24)+DATE(1970,1,1))</f>
        <v>42796.538275462968</v>
      </c>
      <c r="T3146" s="15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32" x14ac:dyDescent="0.2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8">
        <f t="shared" si="250"/>
        <v>0</v>
      </c>
      <c r="P3147">
        <f t="shared" si="251"/>
        <v>0</v>
      </c>
      <c r="Q3147" s="9" t="s">
        <v>8313</v>
      </c>
      <c r="R3147" t="s">
        <v>8314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32" x14ac:dyDescent="0.2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8">
        <f t="shared" si="250"/>
        <v>11</v>
      </c>
      <c r="P3148">
        <f t="shared" si="251"/>
        <v>437.5</v>
      </c>
      <c r="Q3148" s="9" t="s">
        <v>8313</v>
      </c>
      <c r="R3148" t="s">
        <v>8314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8" x14ac:dyDescent="0.2">
      <c r="A3149">
        <v>3684</v>
      </c>
      <c r="B3149" s="3" t="s">
        <v>3680</v>
      </c>
      <c r="C3149" s="3" t="s">
        <v>7792</v>
      </c>
      <c r="D3149" s="6">
        <v>750</v>
      </c>
      <c r="E3149" s="8">
        <v>1043</v>
      </c>
      <c r="F3149" t="s">
        <v>8216</v>
      </c>
      <c r="G3149" t="s">
        <v>8221</v>
      </c>
      <c r="H3149" t="s">
        <v>8243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8267</v>
      </c>
      <c r="O3149" s="8">
        <f t="shared" si="250"/>
        <v>139</v>
      </c>
      <c r="P3149">
        <f t="shared" si="251"/>
        <v>45.35</v>
      </c>
      <c r="Q3149" s="9" t="s">
        <v>8313</v>
      </c>
      <c r="R3149" t="s">
        <v>8314</v>
      </c>
      <c r="S3149" s="15">
        <f t="shared" si="252"/>
        <v>42219.180393518516</v>
      </c>
      <c r="T3149" s="15">
        <f t="shared" si="253"/>
        <v>42249.180393518516</v>
      </c>
      <c r="U3149">
        <f t="shared" si="254"/>
        <v>2015</v>
      </c>
    </row>
    <row r="3150" spans="1:21" ht="48" x14ac:dyDescent="0.2">
      <c r="A3150">
        <v>3552</v>
      </c>
      <c r="B3150" s="3" t="s">
        <v>3550</v>
      </c>
      <c r="C3150" s="3" t="s">
        <v>7660</v>
      </c>
      <c r="D3150" s="6">
        <v>773</v>
      </c>
      <c r="E3150" s="8">
        <v>773</v>
      </c>
      <c r="F3150" t="s">
        <v>8216</v>
      </c>
      <c r="G3150" t="s">
        <v>8222</v>
      </c>
      <c r="H3150" t="s">
        <v>8244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8267</v>
      </c>
      <c r="O3150" s="8">
        <f t="shared" si="250"/>
        <v>100</v>
      </c>
      <c r="P3150">
        <f t="shared" si="251"/>
        <v>38.65</v>
      </c>
      <c r="Q3150" s="9" t="s">
        <v>8313</v>
      </c>
      <c r="R3150" t="s">
        <v>8314</v>
      </c>
      <c r="S3150" s="15">
        <f t="shared" si="252"/>
        <v>41788.587083333332</v>
      </c>
      <c r="T3150" s="15">
        <f t="shared" si="253"/>
        <v>41818.587083333332</v>
      </c>
      <c r="U3150">
        <f t="shared" si="254"/>
        <v>2014</v>
      </c>
    </row>
    <row r="3151" spans="1:21" ht="48" x14ac:dyDescent="0.2">
      <c r="A3151">
        <v>2796</v>
      </c>
      <c r="B3151" s="3" t="s">
        <v>2795</v>
      </c>
      <c r="C3151" s="3" t="s">
        <v>6904</v>
      </c>
      <c r="D3151" s="6">
        <v>800</v>
      </c>
      <c r="E3151" s="8">
        <v>924</v>
      </c>
      <c r="F3151" t="s">
        <v>8216</v>
      </c>
      <c r="G3151" t="s">
        <v>8222</v>
      </c>
      <c r="H3151" t="s">
        <v>8244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8267</v>
      </c>
      <c r="O3151" s="8">
        <f t="shared" si="250"/>
        <v>116</v>
      </c>
      <c r="P3151">
        <f t="shared" si="251"/>
        <v>44</v>
      </c>
      <c r="Q3151" s="9" t="s">
        <v>8313</v>
      </c>
      <c r="R3151" t="s">
        <v>8314</v>
      </c>
      <c r="S3151" s="15">
        <f t="shared" si="252"/>
        <v>41795.528101851851</v>
      </c>
      <c r="T3151" s="15">
        <f t="shared" si="253"/>
        <v>41825.528101851851</v>
      </c>
      <c r="U3151">
        <f t="shared" si="254"/>
        <v>2014</v>
      </c>
    </row>
    <row r="3152" spans="1:21" ht="48" x14ac:dyDescent="0.2">
      <c r="A3152">
        <v>2834</v>
      </c>
      <c r="B3152" s="3" t="s">
        <v>2833</v>
      </c>
      <c r="C3152" s="3" t="s">
        <v>6942</v>
      </c>
      <c r="D3152" s="6">
        <v>800</v>
      </c>
      <c r="E3152" s="8">
        <v>1360</v>
      </c>
      <c r="F3152" t="s">
        <v>8216</v>
      </c>
      <c r="G3152" t="s">
        <v>8222</v>
      </c>
      <c r="H3152" t="s">
        <v>8244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8267</v>
      </c>
      <c r="O3152" s="8">
        <f t="shared" si="250"/>
        <v>170</v>
      </c>
      <c r="P3152">
        <f t="shared" si="251"/>
        <v>64.760000000000005</v>
      </c>
      <c r="Q3152" s="9" t="s">
        <v>8313</v>
      </c>
      <c r="R3152" t="s">
        <v>8314</v>
      </c>
      <c r="S3152" s="15">
        <f t="shared" si="252"/>
        <v>42019.959837962961</v>
      </c>
      <c r="T3152" s="15">
        <f t="shared" si="253"/>
        <v>42034.959837962961</v>
      </c>
      <c r="U3152">
        <f t="shared" si="254"/>
        <v>2015</v>
      </c>
    </row>
    <row r="3153" spans="1:21" ht="48" x14ac:dyDescent="0.2">
      <c r="A3153">
        <v>3283</v>
      </c>
      <c r="B3153" s="3" t="s">
        <v>3282</v>
      </c>
      <c r="C3153" s="3" t="s">
        <v>7391</v>
      </c>
      <c r="D3153" s="6">
        <v>800</v>
      </c>
      <c r="E3153" s="8">
        <v>838</v>
      </c>
      <c r="F3153" t="s">
        <v>8216</v>
      </c>
      <c r="G3153" t="s">
        <v>8222</v>
      </c>
      <c r="H3153" t="s">
        <v>8244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8267</v>
      </c>
      <c r="O3153" s="8">
        <f t="shared" si="250"/>
        <v>105</v>
      </c>
      <c r="P3153">
        <f t="shared" si="251"/>
        <v>17.829999999999998</v>
      </c>
      <c r="Q3153" s="9" t="s">
        <v>8313</v>
      </c>
      <c r="R3153" t="s">
        <v>8314</v>
      </c>
      <c r="S3153" s="15">
        <f t="shared" si="252"/>
        <v>42379.74418981481</v>
      </c>
      <c r="T3153" s="15">
        <f t="shared" si="253"/>
        <v>42410.875</v>
      </c>
      <c r="U3153">
        <f t="shared" si="254"/>
        <v>2016</v>
      </c>
    </row>
    <row r="3154" spans="1:21" ht="48" x14ac:dyDescent="0.2">
      <c r="A3154">
        <v>3314</v>
      </c>
      <c r="B3154" s="3" t="s">
        <v>3313</v>
      </c>
      <c r="C3154" s="3" t="s">
        <v>7422</v>
      </c>
      <c r="D3154" s="6">
        <v>800</v>
      </c>
      <c r="E3154" s="8">
        <v>1686</v>
      </c>
      <c r="F3154" t="s">
        <v>8216</v>
      </c>
      <c r="G3154" t="s">
        <v>8222</v>
      </c>
      <c r="H3154" t="s">
        <v>8244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8267</v>
      </c>
      <c r="O3154" s="8">
        <f t="shared" si="250"/>
        <v>211</v>
      </c>
      <c r="P3154">
        <f t="shared" si="251"/>
        <v>29.07</v>
      </c>
      <c r="Q3154" s="9" t="s">
        <v>8313</v>
      </c>
      <c r="R3154" t="s">
        <v>8314</v>
      </c>
      <c r="S3154" s="15">
        <f t="shared" si="252"/>
        <v>42105.267488425925</v>
      </c>
      <c r="T3154" s="15">
        <f t="shared" si="253"/>
        <v>42132.836805555555</v>
      </c>
      <c r="U3154">
        <f t="shared" si="254"/>
        <v>2015</v>
      </c>
    </row>
    <row r="3155" spans="1:21" ht="48" x14ac:dyDescent="0.2">
      <c r="A3155">
        <v>3327</v>
      </c>
      <c r="B3155" s="3" t="s">
        <v>3326</v>
      </c>
      <c r="C3155" s="3" t="s">
        <v>7435</v>
      </c>
      <c r="D3155" s="6">
        <v>800</v>
      </c>
      <c r="E3155" s="8">
        <v>810</v>
      </c>
      <c r="F3155" t="s">
        <v>8216</v>
      </c>
      <c r="G3155" t="s">
        <v>8222</v>
      </c>
      <c r="H3155" t="s">
        <v>8244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8267</v>
      </c>
      <c r="O3155" s="8">
        <f t="shared" si="250"/>
        <v>101</v>
      </c>
      <c r="P3155">
        <f t="shared" si="251"/>
        <v>24.55</v>
      </c>
      <c r="Q3155" s="9" t="s">
        <v>8313</v>
      </c>
      <c r="R3155" t="s">
        <v>8314</v>
      </c>
      <c r="S3155" s="15">
        <f t="shared" si="252"/>
        <v>42468.374606481477</v>
      </c>
      <c r="T3155" s="15">
        <f t="shared" si="253"/>
        <v>42498.374606481477</v>
      </c>
      <c r="U3155">
        <f t="shared" si="254"/>
        <v>2016</v>
      </c>
    </row>
    <row r="3156" spans="1:21" ht="48" x14ac:dyDescent="0.2">
      <c r="A3156">
        <v>3449</v>
      </c>
      <c r="B3156" s="3" t="s">
        <v>3447</v>
      </c>
      <c r="C3156" s="3" t="s">
        <v>7557</v>
      </c>
      <c r="D3156" s="6">
        <v>800</v>
      </c>
      <c r="E3156" s="8">
        <v>1365</v>
      </c>
      <c r="F3156" t="s">
        <v>8216</v>
      </c>
      <c r="G3156" t="s">
        <v>8221</v>
      </c>
      <c r="H3156" t="s">
        <v>8243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8267</v>
      </c>
      <c r="O3156" s="8">
        <f t="shared" si="250"/>
        <v>171</v>
      </c>
      <c r="P3156">
        <f t="shared" si="251"/>
        <v>68.25</v>
      </c>
      <c r="Q3156" s="9" t="s">
        <v>8313</v>
      </c>
      <c r="R3156" t="s">
        <v>8314</v>
      </c>
      <c r="S3156" s="15">
        <f t="shared" si="252"/>
        <v>42532.052523148144</v>
      </c>
      <c r="T3156" s="15">
        <f t="shared" si="253"/>
        <v>42560.166666666672</v>
      </c>
      <c r="U3156">
        <f t="shared" si="254"/>
        <v>2016</v>
      </c>
    </row>
    <row r="3157" spans="1:21" ht="48" x14ac:dyDescent="0.2">
      <c r="A3157">
        <v>3608</v>
      </c>
      <c r="B3157" s="3" t="s">
        <v>3606</v>
      </c>
      <c r="C3157" s="3" t="s">
        <v>7716</v>
      </c>
      <c r="D3157" s="6">
        <v>800</v>
      </c>
      <c r="E3157" s="8">
        <v>800</v>
      </c>
      <c r="F3157" t="s">
        <v>8216</v>
      </c>
      <c r="G3157" t="s">
        <v>8222</v>
      </c>
      <c r="H3157" t="s">
        <v>8244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8267</v>
      </c>
      <c r="O3157" s="8">
        <f t="shared" si="250"/>
        <v>100</v>
      </c>
      <c r="P3157">
        <f t="shared" si="251"/>
        <v>29.63</v>
      </c>
      <c r="Q3157" s="9" t="s">
        <v>8313</v>
      </c>
      <c r="R3157" t="s">
        <v>8314</v>
      </c>
      <c r="S3157" s="15">
        <f t="shared" si="252"/>
        <v>42506.709375000006</v>
      </c>
      <c r="T3157" s="15">
        <f t="shared" si="253"/>
        <v>42538.583333333328</v>
      </c>
      <c r="U3157">
        <f t="shared" si="254"/>
        <v>2016</v>
      </c>
    </row>
    <row r="3158" spans="1:21" ht="48" x14ac:dyDescent="0.2">
      <c r="A3158">
        <v>3664</v>
      </c>
      <c r="B3158" s="3" t="s">
        <v>3660</v>
      </c>
      <c r="C3158" s="3" t="s">
        <v>7772</v>
      </c>
      <c r="D3158" s="6">
        <v>800</v>
      </c>
      <c r="E3158" s="8">
        <v>875</v>
      </c>
      <c r="F3158" t="s">
        <v>8216</v>
      </c>
      <c r="G3158" t="s">
        <v>8221</v>
      </c>
      <c r="H3158" t="s">
        <v>8243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8267</v>
      </c>
      <c r="O3158" s="8">
        <f t="shared" si="250"/>
        <v>109</v>
      </c>
      <c r="P3158">
        <f t="shared" si="251"/>
        <v>46.05</v>
      </c>
      <c r="Q3158" s="9" t="s">
        <v>8313</v>
      </c>
      <c r="R3158" t="s">
        <v>8314</v>
      </c>
      <c r="S3158" s="15">
        <f t="shared" si="252"/>
        <v>42523.248715277776</v>
      </c>
      <c r="T3158" s="15">
        <f t="shared" si="253"/>
        <v>42537.248715277776</v>
      </c>
      <c r="U3158">
        <f t="shared" si="254"/>
        <v>2016</v>
      </c>
    </row>
    <row r="3159" spans="1:21" ht="48" x14ac:dyDescent="0.2">
      <c r="A3159">
        <v>3676</v>
      </c>
      <c r="B3159" s="3" t="s">
        <v>3672</v>
      </c>
      <c r="C3159" s="3" t="s">
        <v>7784</v>
      </c>
      <c r="D3159" s="6">
        <v>800</v>
      </c>
      <c r="E3159" s="8">
        <v>1030</v>
      </c>
      <c r="F3159" t="s">
        <v>8216</v>
      </c>
      <c r="G3159" t="s">
        <v>8221</v>
      </c>
      <c r="H3159" t="s">
        <v>8243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8267</v>
      </c>
      <c r="O3159" s="8">
        <f t="shared" si="250"/>
        <v>129</v>
      </c>
      <c r="P3159">
        <f t="shared" si="251"/>
        <v>64.38</v>
      </c>
      <c r="Q3159" s="9" t="s">
        <v>8313</v>
      </c>
      <c r="R3159" t="s">
        <v>8314</v>
      </c>
      <c r="S3159" s="15">
        <f t="shared" si="252"/>
        <v>41876.815787037034</v>
      </c>
      <c r="T3159" s="15">
        <f t="shared" si="253"/>
        <v>41894.815787037034</v>
      </c>
      <c r="U3159">
        <f t="shared" si="254"/>
        <v>2014</v>
      </c>
    </row>
    <row r="3160" spans="1:21" ht="48" x14ac:dyDescent="0.2">
      <c r="A3160">
        <v>3716</v>
      </c>
      <c r="B3160" s="3" t="s">
        <v>3712</v>
      </c>
      <c r="C3160" s="3" t="s">
        <v>7824</v>
      </c>
      <c r="D3160" s="6">
        <v>800</v>
      </c>
      <c r="E3160" s="8">
        <v>1246</v>
      </c>
      <c r="F3160" t="s">
        <v>8216</v>
      </c>
      <c r="G3160" t="s">
        <v>8221</v>
      </c>
      <c r="H3160" t="s">
        <v>8243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8267</v>
      </c>
      <c r="O3160" s="8">
        <f t="shared" si="250"/>
        <v>156</v>
      </c>
      <c r="P3160">
        <f t="shared" si="251"/>
        <v>51.92</v>
      </c>
      <c r="Q3160" s="9" t="s">
        <v>8313</v>
      </c>
      <c r="R3160" t="s">
        <v>8314</v>
      </c>
      <c r="S3160" s="15">
        <f t="shared" si="252"/>
        <v>42360.887835648144</v>
      </c>
      <c r="T3160" s="15">
        <f t="shared" si="253"/>
        <v>42390.887835648144</v>
      </c>
      <c r="U3160">
        <f t="shared" si="254"/>
        <v>2015</v>
      </c>
    </row>
    <row r="3161" spans="1:21" ht="48" x14ac:dyDescent="0.2">
      <c r="A3161">
        <v>3836</v>
      </c>
      <c r="B3161" s="3" t="s">
        <v>3832</v>
      </c>
      <c r="C3161" s="3" t="s">
        <v>7943</v>
      </c>
      <c r="D3161" s="6">
        <v>800</v>
      </c>
      <c r="E3161" s="8">
        <v>900</v>
      </c>
      <c r="F3161" t="s">
        <v>8216</v>
      </c>
      <c r="G3161" t="s">
        <v>8221</v>
      </c>
      <c r="H3161" t="s">
        <v>8243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8267</v>
      </c>
      <c r="O3161" s="8">
        <f t="shared" si="250"/>
        <v>113</v>
      </c>
      <c r="P3161">
        <f t="shared" si="251"/>
        <v>64.290000000000006</v>
      </c>
      <c r="Q3161" s="9" t="s">
        <v>8313</v>
      </c>
      <c r="R3161" t="s">
        <v>8314</v>
      </c>
      <c r="S3161" s="15">
        <f t="shared" si="252"/>
        <v>42553.926527777774</v>
      </c>
      <c r="T3161" s="15">
        <f t="shared" si="253"/>
        <v>42585.172916666663</v>
      </c>
      <c r="U3161">
        <f t="shared" si="254"/>
        <v>2016</v>
      </c>
    </row>
    <row r="3162" spans="1:21" ht="48" x14ac:dyDescent="0.2">
      <c r="A3162">
        <v>1296</v>
      </c>
      <c r="B3162" s="3" t="s">
        <v>1296</v>
      </c>
      <c r="C3162" s="3" t="s">
        <v>5404</v>
      </c>
      <c r="D3162" s="6">
        <v>850</v>
      </c>
      <c r="E3162" s="8">
        <v>1200</v>
      </c>
      <c r="F3162" t="s">
        <v>8216</v>
      </c>
      <c r="G3162" t="s">
        <v>8222</v>
      </c>
      <c r="H3162" t="s">
        <v>8244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8267</v>
      </c>
      <c r="O3162" s="8">
        <f t="shared" si="250"/>
        <v>141</v>
      </c>
      <c r="P3162">
        <f t="shared" si="251"/>
        <v>52.17</v>
      </c>
      <c r="Q3162" s="9" t="s">
        <v>8313</v>
      </c>
      <c r="R3162" t="s">
        <v>8314</v>
      </c>
      <c r="S3162" s="15">
        <f t="shared" si="252"/>
        <v>42423.050613425927</v>
      </c>
      <c r="T3162" s="15">
        <f t="shared" si="253"/>
        <v>42443.008946759262</v>
      </c>
      <c r="U3162">
        <f t="shared" si="254"/>
        <v>2016</v>
      </c>
    </row>
    <row r="3163" spans="1:21" ht="64" x14ac:dyDescent="0.2">
      <c r="A3163">
        <v>2837</v>
      </c>
      <c r="B3163" s="3" t="s">
        <v>2836</v>
      </c>
      <c r="C3163" s="3" t="s">
        <v>6945</v>
      </c>
      <c r="D3163" s="6">
        <v>850</v>
      </c>
      <c r="E3163" s="8">
        <v>850</v>
      </c>
      <c r="F3163" t="s">
        <v>8216</v>
      </c>
      <c r="G3163" t="s">
        <v>8226</v>
      </c>
      <c r="H3163" t="s">
        <v>8248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8267</v>
      </c>
      <c r="O3163" s="8">
        <f t="shared" si="250"/>
        <v>100</v>
      </c>
      <c r="P3163">
        <f t="shared" si="251"/>
        <v>40.479999999999997</v>
      </c>
      <c r="Q3163" s="9" t="s">
        <v>8313</v>
      </c>
      <c r="R3163" t="s">
        <v>8314</v>
      </c>
      <c r="S3163" s="15">
        <f t="shared" si="252"/>
        <v>42307.908379629633</v>
      </c>
      <c r="T3163" s="15">
        <f t="shared" si="253"/>
        <v>42347.950046296297</v>
      </c>
      <c r="U3163">
        <f t="shared" si="254"/>
        <v>2015</v>
      </c>
    </row>
    <row r="3164" spans="1:21" ht="48" x14ac:dyDescent="0.2">
      <c r="A3164">
        <v>3726</v>
      </c>
      <c r="B3164" s="3" t="s">
        <v>3722</v>
      </c>
      <c r="C3164" s="3" t="s">
        <v>7834</v>
      </c>
      <c r="D3164" s="6">
        <v>850</v>
      </c>
      <c r="E3164" s="8">
        <v>2879</v>
      </c>
      <c r="F3164" t="s">
        <v>8216</v>
      </c>
      <c r="G3164" t="s">
        <v>8221</v>
      </c>
      <c r="H3164" t="s">
        <v>8243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8267</v>
      </c>
      <c r="O3164" s="8">
        <f t="shared" si="250"/>
        <v>339</v>
      </c>
      <c r="P3164">
        <f t="shared" si="251"/>
        <v>62.59</v>
      </c>
      <c r="Q3164" s="9" t="s">
        <v>8313</v>
      </c>
      <c r="R3164" t="s">
        <v>8314</v>
      </c>
      <c r="S3164" s="15">
        <f t="shared" si="252"/>
        <v>42462.140868055561</v>
      </c>
      <c r="T3164" s="15">
        <f t="shared" si="253"/>
        <v>42489.875</v>
      </c>
      <c r="U3164">
        <f t="shared" si="254"/>
        <v>2016</v>
      </c>
    </row>
    <row r="3165" spans="1:21" ht="48" x14ac:dyDescent="0.2">
      <c r="A3165">
        <v>3510</v>
      </c>
      <c r="B3165" s="3" t="s">
        <v>3508</v>
      </c>
      <c r="C3165" s="3" t="s">
        <v>7618</v>
      </c>
      <c r="D3165" s="6">
        <v>900</v>
      </c>
      <c r="E3165" s="8">
        <v>905</v>
      </c>
      <c r="F3165" t="s">
        <v>8216</v>
      </c>
      <c r="G3165" t="s">
        <v>8221</v>
      </c>
      <c r="H3165" t="s">
        <v>8243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8267</v>
      </c>
      <c r="O3165" s="8">
        <f t="shared" si="250"/>
        <v>101</v>
      </c>
      <c r="P3165">
        <f t="shared" si="251"/>
        <v>60.33</v>
      </c>
      <c r="Q3165" s="9" t="s">
        <v>8313</v>
      </c>
      <c r="R3165" t="s">
        <v>8314</v>
      </c>
      <c r="S3165" s="15">
        <f t="shared" si="252"/>
        <v>41802.62090277778</v>
      </c>
      <c r="T3165" s="15">
        <f t="shared" si="253"/>
        <v>41822.62090277778</v>
      </c>
      <c r="U3165">
        <f t="shared" si="254"/>
        <v>2014</v>
      </c>
    </row>
    <row r="3166" spans="1:21" ht="48" x14ac:dyDescent="0.2">
      <c r="A3166">
        <v>3565</v>
      </c>
      <c r="B3166" s="3" t="s">
        <v>3563</v>
      </c>
      <c r="C3166" s="3" t="s">
        <v>7673</v>
      </c>
      <c r="D3166" s="6">
        <v>900</v>
      </c>
      <c r="E3166" s="8">
        <v>1175</v>
      </c>
      <c r="F3166" t="s">
        <v>8216</v>
      </c>
      <c r="G3166" t="s">
        <v>8221</v>
      </c>
      <c r="H3166" t="s">
        <v>8243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8267</v>
      </c>
      <c r="O3166" s="8">
        <f t="shared" si="250"/>
        <v>131</v>
      </c>
      <c r="P3166">
        <f t="shared" si="251"/>
        <v>97.92</v>
      </c>
      <c r="Q3166" s="9" t="s">
        <v>8313</v>
      </c>
      <c r="R3166" t="s">
        <v>8314</v>
      </c>
      <c r="S3166" s="15">
        <f t="shared" si="252"/>
        <v>41974.743148148147</v>
      </c>
      <c r="T3166" s="15">
        <f t="shared" si="253"/>
        <v>42004.743148148147</v>
      </c>
      <c r="U3166">
        <f t="shared" si="254"/>
        <v>2014</v>
      </c>
    </row>
    <row r="3167" spans="1:21" ht="48" x14ac:dyDescent="0.2">
      <c r="A3167">
        <v>3580</v>
      </c>
      <c r="B3167" s="3" t="s">
        <v>3578</v>
      </c>
      <c r="C3167" s="3" t="s">
        <v>7688</v>
      </c>
      <c r="D3167" s="6">
        <v>900</v>
      </c>
      <c r="E3167" s="8">
        <v>1025</v>
      </c>
      <c r="F3167" t="s">
        <v>8216</v>
      </c>
      <c r="G3167" t="s">
        <v>8221</v>
      </c>
      <c r="H3167" t="s">
        <v>8243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8267</v>
      </c>
      <c r="O3167" s="8">
        <f t="shared" si="250"/>
        <v>114</v>
      </c>
      <c r="P3167">
        <f t="shared" si="251"/>
        <v>37.96</v>
      </c>
      <c r="Q3167" s="9" t="s">
        <v>8313</v>
      </c>
      <c r="R3167" t="s">
        <v>8314</v>
      </c>
      <c r="S3167" s="15">
        <f t="shared" si="252"/>
        <v>42026.176180555558</v>
      </c>
      <c r="T3167" s="15">
        <f t="shared" si="253"/>
        <v>42064.207638888889</v>
      </c>
      <c r="U3167">
        <f t="shared" si="254"/>
        <v>2015</v>
      </c>
    </row>
    <row r="3168" spans="1:21" ht="48" x14ac:dyDescent="0.2">
      <c r="A3168">
        <v>3532</v>
      </c>
      <c r="B3168" s="3" t="s">
        <v>3530</v>
      </c>
      <c r="C3168" s="3" t="s">
        <v>7640</v>
      </c>
      <c r="D3168" s="6">
        <v>960</v>
      </c>
      <c r="E3168" s="8">
        <v>1142</v>
      </c>
      <c r="F3168" t="s">
        <v>8216</v>
      </c>
      <c r="G3168" t="s">
        <v>8221</v>
      </c>
      <c r="H3168" t="s">
        <v>8243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8267</v>
      </c>
      <c r="O3168" s="8">
        <f t="shared" si="250"/>
        <v>119</v>
      </c>
      <c r="P3168">
        <f t="shared" si="251"/>
        <v>42.3</v>
      </c>
      <c r="Q3168" s="9" t="s">
        <v>8313</v>
      </c>
      <c r="R3168" t="s">
        <v>8314</v>
      </c>
      <c r="S3168" s="15">
        <f t="shared" si="252"/>
        <v>41884.599849537037</v>
      </c>
      <c r="T3168" s="15">
        <f t="shared" si="253"/>
        <v>41900.165972222225</v>
      </c>
      <c r="U3168">
        <f t="shared" si="254"/>
        <v>2014</v>
      </c>
    </row>
    <row r="3169" spans="1:21" ht="48" x14ac:dyDescent="0.2">
      <c r="A3169">
        <v>3458</v>
      </c>
      <c r="B3169" s="3" t="s">
        <v>3456</v>
      </c>
      <c r="C3169" s="3" t="s">
        <v>7566</v>
      </c>
      <c r="D3169" s="6">
        <v>978</v>
      </c>
      <c r="E3169" s="8">
        <v>1216</v>
      </c>
      <c r="F3169" t="s">
        <v>8216</v>
      </c>
      <c r="G3169" t="s">
        <v>8221</v>
      </c>
      <c r="H3169" t="s">
        <v>8243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8267</v>
      </c>
      <c r="O3169" s="8">
        <f t="shared" si="250"/>
        <v>124</v>
      </c>
      <c r="P3169">
        <f t="shared" si="251"/>
        <v>45.04</v>
      </c>
      <c r="Q3169" s="9" t="s">
        <v>8313</v>
      </c>
      <c r="R3169" t="s">
        <v>8314</v>
      </c>
      <c r="S3169" s="15">
        <f t="shared" si="252"/>
        <v>42011.202581018515</v>
      </c>
      <c r="T3169" s="15">
        <f t="shared" si="253"/>
        <v>42038.185416666667</v>
      </c>
      <c r="U3169">
        <f t="shared" si="254"/>
        <v>2015</v>
      </c>
    </row>
    <row r="3170" spans="1:21" ht="32" x14ac:dyDescent="0.2">
      <c r="A3170">
        <v>2782</v>
      </c>
      <c r="B3170" s="3" t="s">
        <v>2781</v>
      </c>
      <c r="C3170" s="3" t="s">
        <v>6890</v>
      </c>
      <c r="D3170" s="6">
        <v>1000</v>
      </c>
      <c r="E3170" s="8">
        <v>1200</v>
      </c>
      <c r="F3170" t="s">
        <v>8216</v>
      </c>
      <c r="G3170" t="s">
        <v>8221</v>
      </c>
      <c r="H3170" t="s">
        <v>8243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8267</v>
      </c>
      <c r="O3170" s="8">
        <f t="shared" si="250"/>
        <v>120</v>
      </c>
      <c r="P3170">
        <f t="shared" si="251"/>
        <v>66.67</v>
      </c>
      <c r="Q3170" s="9" t="s">
        <v>8313</v>
      </c>
      <c r="R3170" t="s">
        <v>8314</v>
      </c>
      <c r="S3170" s="15">
        <f t="shared" si="252"/>
        <v>42026.924976851849</v>
      </c>
      <c r="T3170" s="15">
        <f t="shared" si="253"/>
        <v>42052.207638888889</v>
      </c>
      <c r="U3170">
        <f t="shared" si="254"/>
        <v>2015</v>
      </c>
    </row>
    <row r="3171" spans="1:21" ht="48" x14ac:dyDescent="0.2">
      <c r="A3171">
        <v>2783</v>
      </c>
      <c r="B3171" s="3" t="s">
        <v>2782</v>
      </c>
      <c r="C3171" s="3" t="s">
        <v>6891</v>
      </c>
      <c r="D3171" s="6">
        <v>1000</v>
      </c>
      <c r="E3171" s="8">
        <v>1145</v>
      </c>
      <c r="F3171" t="s">
        <v>8216</v>
      </c>
      <c r="G3171" t="s">
        <v>8222</v>
      </c>
      <c r="H3171" t="s">
        <v>8244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8267</v>
      </c>
      <c r="O3171" s="8">
        <f t="shared" si="250"/>
        <v>115</v>
      </c>
      <c r="P3171">
        <f t="shared" si="251"/>
        <v>18.77</v>
      </c>
      <c r="Q3171" s="9" t="s">
        <v>8313</v>
      </c>
      <c r="R3171" t="s">
        <v>8314</v>
      </c>
      <c r="S3171" s="15">
        <f t="shared" si="252"/>
        <v>42103.535254629634</v>
      </c>
      <c r="T3171" s="15">
        <f t="shared" si="253"/>
        <v>42117.535254629634</v>
      </c>
      <c r="U3171">
        <f t="shared" si="254"/>
        <v>2015</v>
      </c>
    </row>
    <row r="3172" spans="1:21" ht="48" x14ac:dyDescent="0.2">
      <c r="A3172">
        <v>2787</v>
      </c>
      <c r="B3172" s="3" t="s">
        <v>2786</v>
      </c>
      <c r="C3172" s="3" t="s">
        <v>6895</v>
      </c>
      <c r="D3172" s="6">
        <v>1000</v>
      </c>
      <c r="E3172" s="8">
        <v>1197</v>
      </c>
      <c r="F3172" t="s">
        <v>8216</v>
      </c>
      <c r="G3172" t="s">
        <v>8221</v>
      </c>
      <c r="H3172" t="s">
        <v>8243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8267</v>
      </c>
      <c r="O3172" s="8">
        <f t="shared" si="250"/>
        <v>120</v>
      </c>
      <c r="P3172">
        <f t="shared" si="251"/>
        <v>31.5</v>
      </c>
      <c r="Q3172" s="9" t="s">
        <v>8313</v>
      </c>
      <c r="R3172" t="s">
        <v>8314</v>
      </c>
      <c r="S3172" s="15">
        <f t="shared" si="252"/>
        <v>41808.198518518519</v>
      </c>
      <c r="T3172" s="15">
        <f t="shared" si="253"/>
        <v>41838.198518518519</v>
      </c>
      <c r="U3172">
        <f t="shared" si="254"/>
        <v>2014</v>
      </c>
    </row>
    <row r="3173" spans="1:21" ht="48" x14ac:dyDescent="0.2">
      <c r="A3173">
        <v>2800</v>
      </c>
      <c r="B3173" s="3" t="s">
        <v>2799</v>
      </c>
      <c r="C3173" s="3" t="s">
        <v>6908</v>
      </c>
      <c r="D3173" s="6">
        <v>1000</v>
      </c>
      <c r="E3173" s="8">
        <v>1330</v>
      </c>
      <c r="F3173" t="s">
        <v>8216</v>
      </c>
      <c r="G3173" t="s">
        <v>8222</v>
      </c>
      <c r="H3173" t="s">
        <v>8244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8267</v>
      </c>
      <c r="O3173" s="8">
        <f t="shared" si="250"/>
        <v>133</v>
      </c>
      <c r="P3173">
        <f t="shared" si="251"/>
        <v>42.9</v>
      </c>
      <c r="Q3173" s="9" t="s">
        <v>8313</v>
      </c>
      <c r="R3173" t="s">
        <v>8314</v>
      </c>
      <c r="S3173" s="15">
        <f t="shared" si="252"/>
        <v>41948.552847222221</v>
      </c>
      <c r="T3173" s="15">
        <f t="shared" si="253"/>
        <v>42008.552847222221</v>
      </c>
      <c r="U3173">
        <f t="shared" si="254"/>
        <v>2014</v>
      </c>
    </row>
    <row r="3174" spans="1:21" ht="48" x14ac:dyDescent="0.2">
      <c r="A3174">
        <v>2804</v>
      </c>
      <c r="B3174" s="3" t="s">
        <v>2803</v>
      </c>
      <c r="C3174" s="3" t="s">
        <v>6912</v>
      </c>
      <c r="D3174" s="6">
        <v>1000</v>
      </c>
      <c r="E3174" s="8">
        <v>1150</v>
      </c>
      <c r="F3174" t="s">
        <v>8216</v>
      </c>
      <c r="G3174" t="s">
        <v>8222</v>
      </c>
      <c r="H3174" t="s">
        <v>8244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8267</v>
      </c>
      <c r="O3174" s="8">
        <f t="shared" si="250"/>
        <v>115</v>
      </c>
      <c r="P3174">
        <f t="shared" si="251"/>
        <v>50</v>
      </c>
      <c r="Q3174" s="9" t="s">
        <v>8313</v>
      </c>
      <c r="R3174" t="s">
        <v>8314</v>
      </c>
      <c r="S3174" s="15">
        <f t="shared" si="252"/>
        <v>41881.453587962962</v>
      </c>
      <c r="T3174" s="15">
        <f t="shared" si="253"/>
        <v>41911.453587962962</v>
      </c>
      <c r="U3174">
        <f t="shared" si="254"/>
        <v>2014</v>
      </c>
    </row>
    <row r="3175" spans="1:21" ht="48" x14ac:dyDescent="0.2">
      <c r="A3175">
        <v>2821</v>
      </c>
      <c r="B3175" s="3" t="s">
        <v>2820</v>
      </c>
      <c r="C3175" s="3" t="s">
        <v>6929</v>
      </c>
      <c r="D3175" s="6">
        <v>1000</v>
      </c>
      <c r="E3175" s="8">
        <v>1000</v>
      </c>
      <c r="F3175" t="s">
        <v>8216</v>
      </c>
      <c r="G3175" t="s">
        <v>8222</v>
      </c>
      <c r="H3175" t="s">
        <v>8244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8267</v>
      </c>
      <c r="O3175" s="8">
        <f t="shared" si="250"/>
        <v>100</v>
      </c>
      <c r="P3175">
        <f t="shared" si="251"/>
        <v>28.57</v>
      </c>
      <c r="Q3175" s="9" t="s">
        <v>8313</v>
      </c>
      <c r="R3175" t="s">
        <v>8314</v>
      </c>
      <c r="S3175" s="15">
        <f t="shared" si="252"/>
        <v>41875.922858796301</v>
      </c>
      <c r="T3175" s="15">
        <f t="shared" si="253"/>
        <v>41905.922858796301</v>
      </c>
      <c r="U3175">
        <f t="shared" si="254"/>
        <v>2014</v>
      </c>
    </row>
    <row r="3176" spans="1:21" ht="48" x14ac:dyDescent="0.2">
      <c r="A3176">
        <v>2835</v>
      </c>
      <c r="B3176" s="3" t="s">
        <v>2834</v>
      </c>
      <c r="C3176" s="3" t="s">
        <v>6943</v>
      </c>
      <c r="D3176" s="6">
        <v>1000</v>
      </c>
      <c r="E3176" s="8">
        <v>1870.99</v>
      </c>
      <c r="F3176" t="s">
        <v>8216</v>
      </c>
      <c r="G3176" t="s">
        <v>8222</v>
      </c>
      <c r="H3176" t="s">
        <v>8244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8267</v>
      </c>
      <c r="O3176" s="8">
        <f t="shared" si="250"/>
        <v>187</v>
      </c>
      <c r="P3176">
        <f t="shared" si="251"/>
        <v>20.12</v>
      </c>
      <c r="Q3176" s="9" t="s">
        <v>8313</v>
      </c>
      <c r="R3176" t="s">
        <v>8314</v>
      </c>
      <c r="S3176" s="15">
        <f t="shared" si="252"/>
        <v>42313.703900462962</v>
      </c>
      <c r="T3176" s="15">
        <f t="shared" si="253"/>
        <v>42343</v>
      </c>
      <c r="U3176">
        <f t="shared" si="254"/>
        <v>2015</v>
      </c>
    </row>
    <row r="3177" spans="1:21" ht="48" x14ac:dyDescent="0.2">
      <c r="A3177">
        <v>2962</v>
      </c>
      <c r="B3177" s="3" t="s">
        <v>2961</v>
      </c>
      <c r="C3177" s="3" t="s">
        <v>7070</v>
      </c>
      <c r="D3177" s="6">
        <v>1000</v>
      </c>
      <c r="E3177" s="8">
        <v>1218</v>
      </c>
      <c r="F3177" t="s">
        <v>8216</v>
      </c>
      <c r="G3177" t="s">
        <v>8221</v>
      </c>
      <c r="H3177" t="s">
        <v>8243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8267</v>
      </c>
      <c r="O3177" s="8">
        <f t="shared" si="250"/>
        <v>122</v>
      </c>
      <c r="P3177">
        <f t="shared" si="251"/>
        <v>60.9</v>
      </c>
      <c r="Q3177" s="9" t="s">
        <v>8313</v>
      </c>
      <c r="R3177" t="s">
        <v>8314</v>
      </c>
      <c r="S3177" s="15">
        <f t="shared" si="252"/>
        <v>42036.24428240741</v>
      </c>
      <c r="T3177" s="15">
        <f t="shared" si="253"/>
        <v>42064.290972222225</v>
      </c>
      <c r="U3177">
        <f t="shared" si="254"/>
        <v>2015</v>
      </c>
    </row>
    <row r="3178" spans="1:21" ht="48" x14ac:dyDescent="0.2">
      <c r="A3178">
        <v>2969</v>
      </c>
      <c r="B3178" s="3" t="s">
        <v>2968</v>
      </c>
      <c r="C3178" s="3" t="s">
        <v>7077</v>
      </c>
      <c r="D3178" s="6">
        <v>1000</v>
      </c>
      <c r="E3178" s="8">
        <v>1625</v>
      </c>
      <c r="F3178" t="s">
        <v>8216</v>
      </c>
      <c r="G3178" t="s">
        <v>8226</v>
      </c>
      <c r="H3178" t="s">
        <v>8248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8267</v>
      </c>
      <c r="O3178" s="8">
        <f t="shared" si="250"/>
        <v>163</v>
      </c>
      <c r="P3178">
        <f t="shared" si="251"/>
        <v>95.59</v>
      </c>
      <c r="Q3178" s="9" t="s">
        <v>8313</v>
      </c>
      <c r="R3178" t="s">
        <v>8314</v>
      </c>
      <c r="S3178" s="15">
        <f t="shared" si="252"/>
        <v>42097.786493055552</v>
      </c>
      <c r="T3178" s="15">
        <f t="shared" si="253"/>
        <v>42127.952083333337</v>
      </c>
      <c r="U3178">
        <f t="shared" si="254"/>
        <v>2015</v>
      </c>
    </row>
    <row r="3179" spans="1:21" ht="48" x14ac:dyDescent="0.2">
      <c r="A3179">
        <v>3185</v>
      </c>
      <c r="B3179" s="3" t="s">
        <v>3184</v>
      </c>
      <c r="C3179" s="3" t="s">
        <v>7293</v>
      </c>
      <c r="D3179" s="6">
        <v>1000</v>
      </c>
      <c r="E3179" s="8">
        <v>1000</v>
      </c>
      <c r="F3179" t="s">
        <v>8216</v>
      </c>
      <c r="G3179" t="s">
        <v>8222</v>
      </c>
      <c r="H3179" t="s">
        <v>8244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8267</v>
      </c>
      <c r="O3179" s="8">
        <f t="shared" si="250"/>
        <v>100</v>
      </c>
      <c r="P3179">
        <f t="shared" si="251"/>
        <v>41.67</v>
      </c>
      <c r="Q3179" s="9" t="s">
        <v>8313</v>
      </c>
      <c r="R3179" t="s">
        <v>8314</v>
      </c>
      <c r="S3179" s="15">
        <f t="shared" si="252"/>
        <v>41829.977326388893</v>
      </c>
      <c r="T3179" s="15">
        <f t="shared" si="253"/>
        <v>41836.977326388893</v>
      </c>
      <c r="U3179">
        <f t="shared" si="254"/>
        <v>2014</v>
      </c>
    </row>
    <row r="3180" spans="1:21" ht="48" x14ac:dyDescent="0.2">
      <c r="A3180">
        <v>3231</v>
      </c>
      <c r="B3180" s="3" t="s">
        <v>3230</v>
      </c>
      <c r="C3180" s="3" t="s">
        <v>7339</v>
      </c>
      <c r="D3180" s="6">
        <v>1000</v>
      </c>
      <c r="E3180" s="8">
        <v>1610</v>
      </c>
      <c r="F3180" t="s">
        <v>8216</v>
      </c>
      <c r="G3180" t="s">
        <v>8221</v>
      </c>
      <c r="H3180" t="s">
        <v>8243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8267</v>
      </c>
      <c r="O3180" s="8">
        <f t="shared" si="250"/>
        <v>161</v>
      </c>
      <c r="P3180">
        <f t="shared" si="251"/>
        <v>57.5</v>
      </c>
      <c r="Q3180" s="9" t="s">
        <v>8313</v>
      </c>
      <c r="R3180" t="s">
        <v>8314</v>
      </c>
      <c r="S3180" s="15">
        <f t="shared" si="252"/>
        <v>42446.943831018521</v>
      </c>
      <c r="T3180" s="15">
        <f t="shared" si="253"/>
        <v>42476.943831018521</v>
      </c>
      <c r="U3180">
        <f t="shared" si="254"/>
        <v>2016</v>
      </c>
    </row>
    <row r="3181" spans="1:21" ht="48" x14ac:dyDescent="0.2">
      <c r="A3181">
        <v>3232</v>
      </c>
      <c r="B3181" s="3" t="s">
        <v>3231</v>
      </c>
      <c r="C3181" s="3" t="s">
        <v>7340</v>
      </c>
      <c r="D3181" s="6">
        <v>1000</v>
      </c>
      <c r="E3181" s="8">
        <v>1312</v>
      </c>
      <c r="F3181" t="s">
        <v>8216</v>
      </c>
      <c r="G3181" t="s">
        <v>8221</v>
      </c>
      <c r="H3181" t="s">
        <v>8243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8267</v>
      </c>
      <c r="O3181" s="8">
        <f t="shared" si="250"/>
        <v>131</v>
      </c>
      <c r="P3181">
        <f t="shared" si="251"/>
        <v>50.46</v>
      </c>
      <c r="Q3181" s="9" t="s">
        <v>8313</v>
      </c>
      <c r="R3181" t="s">
        <v>8314</v>
      </c>
      <c r="S3181" s="15">
        <f t="shared" si="252"/>
        <v>42463.81385416667</v>
      </c>
      <c r="T3181" s="15">
        <f t="shared" si="253"/>
        <v>42494.165972222225</v>
      </c>
      <c r="U3181">
        <f t="shared" si="254"/>
        <v>2016</v>
      </c>
    </row>
    <row r="3182" spans="1:21" ht="48" x14ac:dyDescent="0.2">
      <c r="A3182">
        <v>3307</v>
      </c>
      <c r="B3182" s="3" t="s">
        <v>3306</v>
      </c>
      <c r="C3182" s="3" t="s">
        <v>7415</v>
      </c>
      <c r="D3182" s="6">
        <v>1000</v>
      </c>
      <c r="E3182" s="8">
        <v>1066.8</v>
      </c>
      <c r="F3182" t="s">
        <v>8216</v>
      </c>
      <c r="G3182" t="s">
        <v>8221</v>
      </c>
      <c r="H3182" t="s">
        <v>8243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8267</v>
      </c>
      <c r="O3182" s="8">
        <f t="shared" si="250"/>
        <v>107</v>
      </c>
      <c r="P3182">
        <f t="shared" si="251"/>
        <v>53.34</v>
      </c>
      <c r="Q3182" s="9" t="s">
        <v>8313</v>
      </c>
      <c r="R3182" t="s">
        <v>8314</v>
      </c>
      <c r="S3182" s="15">
        <f t="shared" si="252"/>
        <v>42475.057164351849</v>
      </c>
      <c r="T3182" s="15">
        <f t="shared" si="253"/>
        <v>42505.057164351849</v>
      </c>
      <c r="U3182">
        <f t="shared" si="254"/>
        <v>2016</v>
      </c>
    </row>
    <row r="3183" spans="1:21" ht="48" x14ac:dyDescent="0.2">
      <c r="A3183">
        <v>3323</v>
      </c>
      <c r="B3183" s="3" t="s">
        <v>3322</v>
      </c>
      <c r="C3183" s="3" t="s">
        <v>7431</v>
      </c>
      <c r="D3183" s="6">
        <v>1000</v>
      </c>
      <c r="E3183" s="8">
        <v>1259</v>
      </c>
      <c r="F3183" t="s">
        <v>8216</v>
      </c>
      <c r="G3183" t="s">
        <v>8222</v>
      </c>
      <c r="H3183" t="s">
        <v>8244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8267</v>
      </c>
      <c r="O3183" s="8">
        <f t="shared" si="250"/>
        <v>126</v>
      </c>
      <c r="P3183">
        <f t="shared" si="251"/>
        <v>25.69</v>
      </c>
      <c r="Q3183" s="9" t="s">
        <v>8313</v>
      </c>
      <c r="R3183" t="s">
        <v>8314</v>
      </c>
      <c r="S3183" s="15">
        <f t="shared" si="252"/>
        <v>42608.36583333333</v>
      </c>
      <c r="T3183" s="15">
        <f t="shared" si="253"/>
        <v>42638.36583333333</v>
      </c>
      <c r="U3183">
        <f t="shared" si="254"/>
        <v>2016</v>
      </c>
    </row>
    <row r="3184" spans="1:21" ht="48" x14ac:dyDescent="0.2">
      <c r="A3184">
        <v>3329</v>
      </c>
      <c r="B3184" s="3" t="s">
        <v>3328</v>
      </c>
      <c r="C3184" s="3" t="s">
        <v>7437</v>
      </c>
      <c r="D3184" s="6">
        <v>1000</v>
      </c>
      <c r="E3184" s="8">
        <v>1168</v>
      </c>
      <c r="F3184" t="s">
        <v>8216</v>
      </c>
      <c r="G3184" t="s">
        <v>8222</v>
      </c>
      <c r="H3184" t="s">
        <v>8244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8267</v>
      </c>
      <c r="O3184" s="8">
        <f t="shared" si="250"/>
        <v>117</v>
      </c>
      <c r="P3184">
        <f t="shared" si="251"/>
        <v>44.92</v>
      </c>
      <c r="Q3184" s="9" t="s">
        <v>8313</v>
      </c>
      <c r="R3184" t="s">
        <v>8314</v>
      </c>
      <c r="S3184" s="15">
        <f t="shared" si="252"/>
        <v>41837.323009259257</v>
      </c>
      <c r="T3184" s="15">
        <f t="shared" si="253"/>
        <v>41847.958333333336</v>
      </c>
      <c r="U3184">
        <f t="shared" si="254"/>
        <v>2014</v>
      </c>
    </row>
    <row r="3185" spans="1:21" ht="48" x14ac:dyDescent="0.2">
      <c r="A3185">
        <v>3349</v>
      </c>
      <c r="B3185" s="3" t="s">
        <v>3347</v>
      </c>
      <c r="C3185" s="3" t="s">
        <v>7457</v>
      </c>
      <c r="D3185" s="6">
        <v>1000</v>
      </c>
      <c r="E3185" s="8">
        <v>1534</v>
      </c>
      <c r="F3185" t="s">
        <v>8216</v>
      </c>
      <c r="G3185" t="s">
        <v>8221</v>
      </c>
      <c r="H3185" t="s">
        <v>8243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8267</v>
      </c>
      <c r="O3185" s="8">
        <f t="shared" si="250"/>
        <v>153</v>
      </c>
      <c r="P3185">
        <f t="shared" si="251"/>
        <v>109.57</v>
      </c>
      <c r="Q3185" s="9" t="s">
        <v>8313</v>
      </c>
      <c r="R3185" t="s">
        <v>8314</v>
      </c>
      <c r="S3185" s="15">
        <f t="shared" si="252"/>
        <v>42513.110787037032</v>
      </c>
      <c r="T3185" s="15">
        <f t="shared" si="253"/>
        <v>42534.708333333328</v>
      </c>
      <c r="U3185">
        <f t="shared" si="254"/>
        <v>2016</v>
      </c>
    </row>
    <row r="3186" spans="1:21" ht="48" x14ac:dyDescent="0.2">
      <c r="A3186">
        <v>3368</v>
      </c>
      <c r="B3186" s="3" t="s">
        <v>3366</v>
      </c>
      <c r="C3186" s="3" t="s">
        <v>7476</v>
      </c>
      <c r="D3186" s="6">
        <v>1000</v>
      </c>
      <c r="E3186" s="8">
        <v>1046</v>
      </c>
      <c r="F3186" t="s">
        <v>8216</v>
      </c>
      <c r="G3186" t="s">
        <v>8221</v>
      </c>
      <c r="H3186" t="s">
        <v>8243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8267</v>
      </c>
      <c r="O3186" s="8">
        <f t="shared" si="250"/>
        <v>105</v>
      </c>
      <c r="P3186">
        <f t="shared" si="251"/>
        <v>45.48</v>
      </c>
      <c r="Q3186" s="9" t="s">
        <v>8313</v>
      </c>
      <c r="R3186" t="s">
        <v>8314</v>
      </c>
      <c r="S3186" s="15">
        <f t="shared" si="252"/>
        <v>41969.199756944443</v>
      </c>
      <c r="T3186" s="15">
        <f t="shared" si="253"/>
        <v>42005.208333333328</v>
      </c>
      <c r="U3186">
        <f t="shared" si="254"/>
        <v>2014</v>
      </c>
    </row>
    <row r="3187" spans="1:21" ht="48" x14ac:dyDescent="0.2">
      <c r="A3187">
        <v>3372</v>
      </c>
      <c r="B3187" s="3" t="s">
        <v>3370</v>
      </c>
      <c r="C3187" s="3" t="s">
        <v>7480</v>
      </c>
      <c r="D3187" s="6">
        <v>1000</v>
      </c>
      <c r="E3187" s="8">
        <v>1035</v>
      </c>
      <c r="F3187" t="s">
        <v>8216</v>
      </c>
      <c r="G3187" t="s">
        <v>8221</v>
      </c>
      <c r="H3187" t="s">
        <v>8243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8267</v>
      </c>
      <c r="O3187" s="8">
        <f t="shared" si="250"/>
        <v>104</v>
      </c>
      <c r="P3187">
        <f t="shared" si="251"/>
        <v>38.33</v>
      </c>
      <c r="Q3187" s="9" t="s">
        <v>8313</v>
      </c>
      <c r="R3187" t="s">
        <v>8314</v>
      </c>
      <c r="S3187" s="15">
        <f t="shared" si="252"/>
        <v>41855.548101851848</v>
      </c>
      <c r="T3187" s="15">
        <f t="shared" si="253"/>
        <v>41876.207638888889</v>
      </c>
      <c r="U3187">
        <f t="shared" si="254"/>
        <v>2014</v>
      </c>
    </row>
    <row r="3188" spans="1:21" ht="48" x14ac:dyDescent="0.2">
      <c r="A3188">
        <v>3435</v>
      </c>
      <c r="B3188" s="3" t="s">
        <v>3433</v>
      </c>
      <c r="C3188" s="3" t="s">
        <v>7543</v>
      </c>
      <c r="D3188" s="6">
        <v>1000</v>
      </c>
      <c r="E3188" s="8">
        <v>1120</v>
      </c>
      <c r="F3188" t="s">
        <v>8216</v>
      </c>
      <c r="G3188" t="s">
        <v>8221</v>
      </c>
      <c r="H3188" t="s">
        <v>8243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8267</v>
      </c>
      <c r="O3188" s="8">
        <f t="shared" si="250"/>
        <v>112</v>
      </c>
      <c r="P3188">
        <f t="shared" si="251"/>
        <v>58.95</v>
      </c>
      <c r="Q3188" s="9" t="s">
        <v>8313</v>
      </c>
      <c r="R3188" t="s">
        <v>8314</v>
      </c>
      <c r="S3188" s="15">
        <f t="shared" si="252"/>
        <v>42572.61681712963</v>
      </c>
      <c r="T3188" s="15">
        <f t="shared" si="253"/>
        <v>42589.125</v>
      </c>
      <c r="U3188">
        <f t="shared" si="254"/>
        <v>2016</v>
      </c>
    </row>
    <row r="3189" spans="1:21" ht="48" x14ac:dyDescent="0.2">
      <c r="A3189">
        <v>3443</v>
      </c>
      <c r="B3189" s="3" t="s">
        <v>3441</v>
      </c>
      <c r="C3189" s="3" t="s">
        <v>7551</v>
      </c>
      <c r="D3189" s="6">
        <v>1000</v>
      </c>
      <c r="E3189" s="8">
        <v>1855</v>
      </c>
      <c r="F3189" t="s">
        <v>8216</v>
      </c>
      <c r="G3189" t="s">
        <v>8221</v>
      </c>
      <c r="H3189" t="s">
        <v>8243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8267</v>
      </c>
      <c r="O3189" s="8">
        <f t="shared" si="250"/>
        <v>186</v>
      </c>
      <c r="P3189">
        <f t="shared" si="251"/>
        <v>41.22</v>
      </c>
      <c r="Q3189" s="9" t="s">
        <v>8313</v>
      </c>
      <c r="R3189" t="s">
        <v>8314</v>
      </c>
      <c r="S3189" s="15">
        <f t="shared" si="252"/>
        <v>41861.524837962963</v>
      </c>
      <c r="T3189" s="15">
        <f t="shared" si="253"/>
        <v>41891.524837962963</v>
      </c>
      <c r="U3189">
        <f t="shared" si="254"/>
        <v>2014</v>
      </c>
    </row>
    <row r="3190" spans="1:21" ht="48" x14ac:dyDescent="0.2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8">
        <f t="shared" si="250"/>
        <v>65</v>
      </c>
      <c r="P3190">
        <f t="shared" si="251"/>
        <v>14.44</v>
      </c>
      <c r="Q3190" s="9" t="s">
        <v>8313</v>
      </c>
      <c r="R3190" t="s">
        <v>8355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48" x14ac:dyDescent="0.2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8">
        <f t="shared" si="250"/>
        <v>12</v>
      </c>
      <c r="P3191">
        <f t="shared" si="251"/>
        <v>356.84</v>
      </c>
      <c r="Q3191" s="9" t="s">
        <v>8313</v>
      </c>
      <c r="R3191" t="s">
        <v>8355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8" x14ac:dyDescent="0.2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8">
        <f t="shared" si="250"/>
        <v>0</v>
      </c>
      <c r="P3192">
        <f t="shared" si="251"/>
        <v>0</v>
      </c>
      <c r="Q3192" s="9" t="s">
        <v>8313</v>
      </c>
      <c r="R3192" t="s">
        <v>8355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8" x14ac:dyDescent="0.2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8">
        <f t="shared" si="250"/>
        <v>4</v>
      </c>
      <c r="P3193">
        <f t="shared" si="251"/>
        <v>37.75</v>
      </c>
      <c r="Q3193" s="9" t="s">
        <v>8313</v>
      </c>
      <c r="R3193" t="s">
        <v>8355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8" x14ac:dyDescent="0.2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8">
        <f t="shared" si="250"/>
        <v>1</v>
      </c>
      <c r="P3194">
        <f t="shared" si="251"/>
        <v>12.75</v>
      </c>
      <c r="Q3194" s="9" t="s">
        <v>8313</v>
      </c>
      <c r="R3194" t="s">
        <v>8355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8" x14ac:dyDescent="0.2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8">
        <f t="shared" si="250"/>
        <v>12</v>
      </c>
      <c r="P3195">
        <f t="shared" si="251"/>
        <v>24.46</v>
      </c>
      <c r="Q3195" s="9" t="s">
        <v>8313</v>
      </c>
      <c r="R3195" t="s">
        <v>8355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48" x14ac:dyDescent="0.2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8">
        <f t="shared" si="250"/>
        <v>0</v>
      </c>
      <c r="P3196">
        <f t="shared" si="251"/>
        <v>0</v>
      </c>
      <c r="Q3196" s="9" t="s">
        <v>8313</v>
      </c>
      <c r="R3196" t="s">
        <v>8355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48" x14ac:dyDescent="0.2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8">
        <f t="shared" si="250"/>
        <v>59</v>
      </c>
      <c r="P3197">
        <f t="shared" si="251"/>
        <v>53.08</v>
      </c>
      <c r="Q3197" s="9" t="s">
        <v>8313</v>
      </c>
      <c r="R3197" t="s">
        <v>8355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8" x14ac:dyDescent="0.2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8">
        <f t="shared" si="250"/>
        <v>0</v>
      </c>
      <c r="P3198">
        <f t="shared" si="251"/>
        <v>300</v>
      </c>
      <c r="Q3198" s="9" t="s">
        <v>8313</v>
      </c>
      <c r="R3198" t="s">
        <v>8355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32" x14ac:dyDescent="0.2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8">
        <f t="shared" si="250"/>
        <v>11</v>
      </c>
      <c r="P3199">
        <f t="shared" si="251"/>
        <v>286.25</v>
      </c>
      <c r="Q3199" s="9" t="s">
        <v>8313</v>
      </c>
      <c r="R3199" t="s">
        <v>8355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48" x14ac:dyDescent="0.2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8">
        <f t="shared" si="250"/>
        <v>0</v>
      </c>
      <c r="P3200">
        <f t="shared" si="251"/>
        <v>36.67</v>
      </c>
      <c r="Q3200" s="9" t="s">
        <v>8313</v>
      </c>
      <c r="R3200" t="s">
        <v>8355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8" x14ac:dyDescent="0.2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8">
        <f t="shared" si="250"/>
        <v>52</v>
      </c>
      <c r="P3201">
        <f t="shared" si="251"/>
        <v>49.21</v>
      </c>
      <c r="Q3201" s="9" t="s">
        <v>8313</v>
      </c>
      <c r="R3201" t="s">
        <v>8355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48" x14ac:dyDescent="0.2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8">
        <f t="shared" si="250"/>
        <v>0</v>
      </c>
      <c r="P3202">
        <f t="shared" si="251"/>
        <v>1</v>
      </c>
      <c r="Q3202" s="9" t="s">
        <v>8313</v>
      </c>
      <c r="R3202" t="s">
        <v>8355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8" x14ac:dyDescent="0.2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8">
        <f t="shared" si="250"/>
        <v>1</v>
      </c>
      <c r="P3203">
        <f t="shared" si="251"/>
        <v>12.5</v>
      </c>
      <c r="Q3203" s="9" t="s">
        <v>8313</v>
      </c>
      <c r="R3203" t="s">
        <v>8355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8">
        <f t="shared" si="250"/>
        <v>55</v>
      </c>
      <c r="P3204">
        <f t="shared" si="251"/>
        <v>109.04</v>
      </c>
      <c r="Q3204" s="9" t="s">
        <v>8313</v>
      </c>
      <c r="R3204" t="s">
        <v>8355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8">
        <f t="shared" si="250"/>
        <v>25</v>
      </c>
      <c r="P3205">
        <f t="shared" si="251"/>
        <v>41.67</v>
      </c>
      <c r="Q3205" s="9" t="s">
        <v>8313</v>
      </c>
      <c r="R3205" t="s">
        <v>8355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8">
        <f t="shared" si="250"/>
        <v>0</v>
      </c>
      <c r="P3206">
        <f t="shared" si="251"/>
        <v>0</v>
      </c>
      <c r="Q3206" s="9" t="s">
        <v>8313</v>
      </c>
      <c r="R3206" t="s">
        <v>8355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8">
        <f t="shared" si="250"/>
        <v>3</v>
      </c>
      <c r="P3207">
        <f t="shared" si="251"/>
        <v>22.75</v>
      </c>
      <c r="Q3207" s="9" t="s">
        <v>8313</v>
      </c>
      <c r="R3207" t="s">
        <v>8355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8">
        <f t="shared" si="250"/>
        <v>0</v>
      </c>
      <c r="P3208">
        <f t="shared" si="251"/>
        <v>0</v>
      </c>
      <c r="Q3208" s="9" t="s">
        <v>8313</v>
      </c>
      <c r="R3208" t="s">
        <v>8355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8">
        <f t="shared" si="250"/>
        <v>46</v>
      </c>
      <c r="P3209">
        <f t="shared" si="251"/>
        <v>70.83</v>
      </c>
      <c r="Q3209" s="9" t="s">
        <v>8313</v>
      </c>
      <c r="R3209" t="s">
        <v>8355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3446</v>
      </c>
      <c r="B3210" s="3" t="s">
        <v>3444</v>
      </c>
      <c r="C3210" s="3" t="s">
        <v>7554</v>
      </c>
      <c r="D3210" s="6">
        <v>1000</v>
      </c>
      <c r="E3210" s="8">
        <v>1082</v>
      </c>
      <c r="F3210" t="s">
        <v>8216</v>
      </c>
      <c r="G3210" t="s">
        <v>8222</v>
      </c>
      <c r="H3210" t="s">
        <v>8244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8267</v>
      </c>
      <c r="O3210" s="8">
        <f t="shared" ref="O3210:O3273" si="255">ROUND(E3210/D3210*100,0)</f>
        <v>108</v>
      </c>
      <c r="P3210">
        <f t="shared" ref="P3210:P3273" si="256">IFERROR(ROUND(E3210/L3210,2),0)</f>
        <v>43.28</v>
      </c>
      <c r="Q3210" s="9" t="s">
        <v>8313</v>
      </c>
      <c r="R3210" t="s">
        <v>8314</v>
      </c>
      <c r="S3210" s="15">
        <f t="shared" ref="S3210:S3273" si="257">(((J3210/60)/60/24)+DATE(1970,1,1))</f>
        <v>42016.832465277781</v>
      </c>
      <c r="T3210" s="15">
        <f t="shared" ref="T3210:T3273" si="258">(((I3210/60)/60)/24)+DATE(1970,1,1)</f>
        <v>42040.513888888891</v>
      </c>
      <c r="U3210">
        <f t="shared" ref="U3210:U3273" si="259">YEAR(S3210)</f>
        <v>2015</v>
      </c>
    </row>
    <row r="3211" spans="1:21" ht="32" x14ac:dyDescent="0.2">
      <c r="A3211">
        <v>3447</v>
      </c>
      <c r="B3211" s="3" t="s">
        <v>3445</v>
      </c>
      <c r="C3211" s="3" t="s">
        <v>7555</v>
      </c>
      <c r="D3211" s="6">
        <v>1000</v>
      </c>
      <c r="E3211" s="8">
        <v>1078</v>
      </c>
      <c r="F3211" t="s">
        <v>8216</v>
      </c>
      <c r="G3211" t="s">
        <v>8221</v>
      </c>
      <c r="H3211" t="s">
        <v>8243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8267</v>
      </c>
      <c r="O3211" s="8">
        <f t="shared" si="255"/>
        <v>108</v>
      </c>
      <c r="P3211">
        <f t="shared" si="256"/>
        <v>77</v>
      </c>
      <c r="Q3211" s="9" t="s">
        <v>8313</v>
      </c>
      <c r="R3211" t="s">
        <v>8314</v>
      </c>
      <c r="S3211" s="15">
        <f t="shared" si="257"/>
        <v>42402.889027777783</v>
      </c>
      <c r="T3211" s="15">
        <f t="shared" si="258"/>
        <v>42447.847361111111</v>
      </c>
      <c r="U3211">
        <f t="shared" si="259"/>
        <v>2016</v>
      </c>
    </row>
    <row r="3212" spans="1:21" ht="48" x14ac:dyDescent="0.2">
      <c r="A3212">
        <v>3452</v>
      </c>
      <c r="B3212" s="3" t="s">
        <v>3450</v>
      </c>
      <c r="C3212" s="3" t="s">
        <v>7560</v>
      </c>
      <c r="D3212" s="6">
        <v>1000</v>
      </c>
      <c r="E3212" s="8">
        <v>1532</v>
      </c>
      <c r="F3212" t="s">
        <v>8216</v>
      </c>
      <c r="G3212" t="s">
        <v>8221</v>
      </c>
      <c r="H3212" t="s">
        <v>8243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8267</v>
      </c>
      <c r="O3212" s="8">
        <f t="shared" si="255"/>
        <v>153</v>
      </c>
      <c r="P3212">
        <f t="shared" si="256"/>
        <v>41.41</v>
      </c>
      <c r="Q3212" s="9" t="s">
        <v>8313</v>
      </c>
      <c r="R3212" t="s">
        <v>8314</v>
      </c>
      <c r="S3212" s="15">
        <f t="shared" si="257"/>
        <v>41820.639189814814</v>
      </c>
      <c r="T3212" s="15">
        <f t="shared" si="258"/>
        <v>41843.165972222225</v>
      </c>
      <c r="U3212">
        <f t="shared" si="259"/>
        <v>2014</v>
      </c>
    </row>
    <row r="3213" spans="1:21" ht="48" x14ac:dyDescent="0.2">
      <c r="A3213">
        <v>3490</v>
      </c>
      <c r="B3213" s="3" t="s">
        <v>3488</v>
      </c>
      <c r="C3213" s="3" t="s">
        <v>7598</v>
      </c>
      <c r="D3213" s="6">
        <v>1000</v>
      </c>
      <c r="E3213" s="8">
        <v>1275</v>
      </c>
      <c r="F3213" t="s">
        <v>8216</v>
      </c>
      <c r="G3213" t="s">
        <v>8221</v>
      </c>
      <c r="H3213" t="s">
        <v>8243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8267</v>
      </c>
      <c r="O3213" s="8">
        <f t="shared" si="255"/>
        <v>128</v>
      </c>
      <c r="P3213">
        <f t="shared" si="256"/>
        <v>47.22</v>
      </c>
      <c r="Q3213" s="9" t="s">
        <v>8313</v>
      </c>
      <c r="R3213" t="s">
        <v>8314</v>
      </c>
      <c r="S3213" s="15">
        <f t="shared" si="257"/>
        <v>42443.802361111113</v>
      </c>
      <c r="T3213" s="15">
        <f t="shared" si="258"/>
        <v>42473.802361111113</v>
      </c>
      <c r="U3213">
        <f t="shared" si="259"/>
        <v>2016</v>
      </c>
    </row>
    <row r="3214" spans="1:21" ht="48" x14ac:dyDescent="0.2">
      <c r="A3214">
        <v>3500</v>
      </c>
      <c r="B3214" s="3" t="s">
        <v>3498</v>
      </c>
      <c r="C3214" s="3" t="s">
        <v>7608</v>
      </c>
      <c r="D3214" s="6">
        <v>1000</v>
      </c>
      <c r="E3214" s="8">
        <v>1063</v>
      </c>
      <c r="F3214" t="s">
        <v>8216</v>
      </c>
      <c r="G3214" t="s">
        <v>8221</v>
      </c>
      <c r="H3214" t="s">
        <v>8243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8267</v>
      </c>
      <c r="O3214" s="8">
        <f t="shared" si="255"/>
        <v>106</v>
      </c>
      <c r="P3214">
        <f t="shared" si="256"/>
        <v>25.31</v>
      </c>
      <c r="Q3214" s="9" t="s">
        <v>8313</v>
      </c>
      <c r="R3214" t="s">
        <v>8314</v>
      </c>
      <c r="S3214" s="15">
        <f t="shared" si="257"/>
        <v>42419.91942129629</v>
      </c>
      <c r="T3214" s="15">
        <f t="shared" si="258"/>
        <v>42436.207638888889</v>
      </c>
      <c r="U3214">
        <f t="shared" si="259"/>
        <v>2016</v>
      </c>
    </row>
    <row r="3215" spans="1:21" ht="48" x14ac:dyDescent="0.2">
      <c r="A3215">
        <v>3504</v>
      </c>
      <c r="B3215" s="3" t="s">
        <v>3502</v>
      </c>
      <c r="C3215" s="3" t="s">
        <v>7612</v>
      </c>
      <c r="D3215" s="6">
        <v>1000</v>
      </c>
      <c r="E3215" s="8">
        <v>1000</v>
      </c>
      <c r="F3215" t="s">
        <v>8216</v>
      </c>
      <c r="G3215" t="s">
        <v>8221</v>
      </c>
      <c r="H3215" t="s">
        <v>8243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8267</v>
      </c>
      <c r="O3215" s="8">
        <f t="shared" si="255"/>
        <v>100</v>
      </c>
      <c r="P3215">
        <f t="shared" si="256"/>
        <v>125</v>
      </c>
      <c r="Q3215" s="9" t="s">
        <v>8313</v>
      </c>
      <c r="R3215" t="s">
        <v>8314</v>
      </c>
      <c r="S3215" s="15">
        <f t="shared" si="257"/>
        <v>42297.748738425929</v>
      </c>
      <c r="T3215" s="15">
        <f t="shared" si="258"/>
        <v>42327.790405092594</v>
      </c>
      <c r="U3215">
        <f t="shared" si="259"/>
        <v>2015</v>
      </c>
    </row>
    <row r="3216" spans="1:21" ht="48" x14ac:dyDescent="0.2">
      <c r="A3216">
        <v>3512</v>
      </c>
      <c r="B3216" s="3" t="s">
        <v>3510</v>
      </c>
      <c r="C3216" s="3" t="s">
        <v>7620</v>
      </c>
      <c r="D3216" s="6">
        <v>1000</v>
      </c>
      <c r="E3216" s="8">
        <v>1000</v>
      </c>
      <c r="F3216" t="s">
        <v>8216</v>
      </c>
      <c r="G3216" t="s">
        <v>8222</v>
      </c>
      <c r="H3216" t="s">
        <v>8244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8267</v>
      </c>
      <c r="O3216" s="8">
        <f t="shared" si="255"/>
        <v>100</v>
      </c>
      <c r="P3216">
        <f t="shared" si="256"/>
        <v>58.82</v>
      </c>
      <c r="Q3216" s="9" t="s">
        <v>8313</v>
      </c>
      <c r="R3216" t="s">
        <v>8314</v>
      </c>
      <c r="S3216" s="15">
        <f t="shared" si="257"/>
        <v>42057.536944444444</v>
      </c>
      <c r="T3216" s="15">
        <f t="shared" si="258"/>
        <v>42117.49527777778</v>
      </c>
      <c r="U3216">
        <f t="shared" si="259"/>
        <v>2015</v>
      </c>
    </row>
    <row r="3217" spans="1:21" ht="16" x14ac:dyDescent="0.2">
      <c r="A3217">
        <v>3531</v>
      </c>
      <c r="B3217" s="3" t="s">
        <v>3529</v>
      </c>
      <c r="C3217" s="3" t="s">
        <v>7639</v>
      </c>
      <c r="D3217" s="6">
        <v>1000</v>
      </c>
      <c r="E3217" s="8">
        <v>1280</v>
      </c>
      <c r="F3217" t="s">
        <v>8216</v>
      </c>
      <c r="G3217" t="s">
        <v>8221</v>
      </c>
      <c r="H3217" t="s">
        <v>8243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8267</v>
      </c>
      <c r="O3217" s="8">
        <f t="shared" si="255"/>
        <v>128</v>
      </c>
      <c r="P3217">
        <f t="shared" si="256"/>
        <v>49.23</v>
      </c>
      <c r="Q3217" s="9" t="s">
        <v>8313</v>
      </c>
      <c r="R3217" t="s">
        <v>8314</v>
      </c>
      <c r="S3217" s="15">
        <f t="shared" si="257"/>
        <v>42521.654328703706</v>
      </c>
      <c r="T3217" s="15">
        <f t="shared" si="258"/>
        <v>42551.654328703706</v>
      </c>
      <c r="U3217">
        <f t="shared" si="259"/>
        <v>2016</v>
      </c>
    </row>
    <row r="3218" spans="1:21" ht="48" x14ac:dyDescent="0.2">
      <c r="A3218">
        <v>3549</v>
      </c>
      <c r="B3218" s="3" t="s">
        <v>3547</v>
      </c>
      <c r="C3218" s="3" t="s">
        <v>7657</v>
      </c>
      <c r="D3218" s="6">
        <v>1000</v>
      </c>
      <c r="E3218" s="8">
        <v>1020</v>
      </c>
      <c r="F3218" t="s">
        <v>8216</v>
      </c>
      <c r="G3218" t="s">
        <v>8222</v>
      </c>
      <c r="H3218" t="s">
        <v>8244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8267</v>
      </c>
      <c r="O3218" s="8">
        <f t="shared" si="255"/>
        <v>102</v>
      </c>
      <c r="P3218">
        <f t="shared" si="256"/>
        <v>24.29</v>
      </c>
      <c r="Q3218" s="9" t="s">
        <v>8313</v>
      </c>
      <c r="R3218" t="s">
        <v>8314</v>
      </c>
      <c r="S3218" s="15">
        <f t="shared" si="257"/>
        <v>42223.394363425927</v>
      </c>
      <c r="T3218" s="15">
        <f t="shared" si="258"/>
        <v>42251.394363425927</v>
      </c>
      <c r="U3218">
        <f t="shared" si="259"/>
        <v>2015</v>
      </c>
    </row>
    <row r="3219" spans="1:21" ht="48" x14ac:dyDescent="0.2">
      <c r="A3219">
        <v>3559</v>
      </c>
      <c r="B3219" s="3" t="s">
        <v>3557</v>
      </c>
      <c r="C3219" s="3" t="s">
        <v>7667</v>
      </c>
      <c r="D3219" s="6">
        <v>1000</v>
      </c>
      <c r="E3219" s="8">
        <v>1035</v>
      </c>
      <c r="F3219" t="s">
        <v>8216</v>
      </c>
      <c r="G3219" t="s">
        <v>8223</v>
      </c>
      <c r="H3219" t="s">
        <v>8245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8267</v>
      </c>
      <c r="O3219" s="8">
        <f t="shared" si="255"/>
        <v>104</v>
      </c>
      <c r="P3219">
        <f t="shared" si="256"/>
        <v>43.13</v>
      </c>
      <c r="Q3219" s="9" t="s">
        <v>8313</v>
      </c>
      <c r="R3219" t="s">
        <v>8314</v>
      </c>
      <c r="S3219" s="15">
        <f t="shared" si="257"/>
        <v>42194.096157407403</v>
      </c>
      <c r="T3219" s="15">
        <f t="shared" si="258"/>
        <v>42216.373611111107</v>
      </c>
      <c r="U3219">
        <f t="shared" si="259"/>
        <v>2015</v>
      </c>
    </row>
    <row r="3220" spans="1:21" ht="32" x14ac:dyDescent="0.2">
      <c r="A3220">
        <v>3564</v>
      </c>
      <c r="B3220" s="3" t="s">
        <v>3562</v>
      </c>
      <c r="C3220" s="3" t="s">
        <v>7672</v>
      </c>
      <c r="D3220" s="6">
        <v>1000</v>
      </c>
      <c r="E3220" s="8">
        <v>1005</v>
      </c>
      <c r="F3220" t="s">
        <v>8216</v>
      </c>
      <c r="G3220" t="s">
        <v>8222</v>
      </c>
      <c r="H3220" t="s">
        <v>8244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8267</v>
      </c>
      <c r="O3220" s="8">
        <f t="shared" si="255"/>
        <v>101</v>
      </c>
      <c r="P3220">
        <f t="shared" si="256"/>
        <v>59.12</v>
      </c>
      <c r="Q3220" s="9" t="s">
        <v>8313</v>
      </c>
      <c r="R3220" t="s">
        <v>8314</v>
      </c>
      <c r="S3220" s="15">
        <f t="shared" si="257"/>
        <v>42236.623252314821</v>
      </c>
      <c r="T3220" s="15">
        <f t="shared" si="258"/>
        <v>42282.666666666672</v>
      </c>
      <c r="U3220">
        <f t="shared" si="259"/>
        <v>2015</v>
      </c>
    </row>
    <row r="3221" spans="1:21" ht="48" x14ac:dyDescent="0.2">
      <c r="A3221">
        <v>3567</v>
      </c>
      <c r="B3221" s="3" t="s">
        <v>3565</v>
      </c>
      <c r="C3221" s="3" t="s">
        <v>7675</v>
      </c>
      <c r="D3221" s="6">
        <v>1000</v>
      </c>
      <c r="E3221" s="8">
        <v>1088</v>
      </c>
      <c r="F3221" t="s">
        <v>8216</v>
      </c>
      <c r="G3221" t="s">
        <v>8222</v>
      </c>
      <c r="H3221" t="s">
        <v>8244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8267</v>
      </c>
      <c r="O3221" s="8">
        <f t="shared" si="255"/>
        <v>109</v>
      </c>
      <c r="P3221">
        <f t="shared" si="256"/>
        <v>26.54</v>
      </c>
      <c r="Q3221" s="9" t="s">
        <v>8313</v>
      </c>
      <c r="R3221" t="s">
        <v>8314</v>
      </c>
      <c r="S3221" s="15">
        <f t="shared" si="257"/>
        <v>42135.810694444444</v>
      </c>
      <c r="T3221" s="15">
        <f t="shared" si="258"/>
        <v>42165.810694444444</v>
      </c>
      <c r="U3221">
        <f t="shared" si="259"/>
        <v>2015</v>
      </c>
    </row>
    <row r="3222" spans="1:21" ht="48" x14ac:dyDescent="0.2">
      <c r="A3222">
        <v>3568</v>
      </c>
      <c r="B3222" s="3" t="s">
        <v>3566</v>
      </c>
      <c r="C3222" s="3" t="s">
        <v>7676</v>
      </c>
      <c r="D3222" s="6">
        <v>1000</v>
      </c>
      <c r="E3222" s="8">
        <v>1110</v>
      </c>
      <c r="F3222" t="s">
        <v>8216</v>
      </c>
      <c r="G3222" t="s">
        <v>8221</v>
      </c>
      <c r="H3222" t="s">
        <v>8243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8267</v>
      </c>
      <c r="O3222" s="8">
        <f t="shared" si="255"/>
        <v>111</v>
      </c>
      <c r="P3222">
        <f t="shared" si="256"/>
        <v>58.42</v>
      </c>
      <c r="Q3222" s="9" t="s">
        <v>8313</v>
      </c>
      <c r="R3222" t="s">
        <v>8314</v>
      </c>
      <c r="S3222" s="15">
        <f t="shared" si="257"/>
        <v>41869.740671296298</v>
      </c>
      <c r="T3222" s="15">
        <f t="shared" si="258"/>
        <v>41899.740671296298</v>
      </c>
      <c r="U3222">
        <f t="shared" si="259"/>
        <v>2014</v>
      </c>
    </row>
    <row r="3223" spans="1:21" ht="48" x14ac:dyDescent="0.2">
      <c r="A3223">
        <v>3582</v>
      </c>
      <c r="B3223" s="3" t="s">
        <v>3580</v>
      </c>
      <c r="C3223" s="3" t="s">
        <v>7690</v>
      </c>
      <c r="D3223" s="6">
        <v>1000</v>
      </c>
      <c r="E3223" s="8">
        <v>2870</v>
      </c>
      <c r="F3223" t="s">
        <v>8216</v>
      </c>
      <c r="G3223" t="s">
        <v>8221</v>
      </c>
      <c r="H3223" t="s">
        <v>8243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8267</v>
      </c>
      <c r="O3223" s="8">
        <f t="shared" si="255"/>
        <v>287</v>
      </c>
      <c r="P3223">
        <f t="shared" si="256"/>
        <v>58.57</v>
      </c>
      <c r="Q3223" s="9" t="s">
        <v>8313</v>
      </c>
      <c r="R3223" t="s">
        <v>8314</v>
      </c>
      <c r="S3223" s="15">
        <f t="shared" si="257"/>
        <v>42451.095856481479</v>
      </c>
      <c r="T3223" s="15">
        <f t="shared" si="258"/>
        <v>42465.095856481479</v>
      </c>
      <c r="U3223">
        <f t="shared" si="259"/>
        <v>2016</v>
      </c>
    </row>
    <row r="3224" spans="1:21" ht="48" x14ac:dyDescent="0.2">
      <c r="A3224">
        <v>3598</v>
      </c>
      <c r="B3224" s="3" t="s">
        <v>3596</v>
      </c>
      <c r="C3224" s="3" t="s">
        <v>7706</v>
      </c>
      <c r="D3224" s="6">
        <v>1000</v>
      </c>
      <c r="E3224" s="8">
        <v>1101</v>
      </c>
      <c r="F3224" t="s">
        <v>8216</v>
      </c>
      <c r="G3224" t="s">
        <v>8221</v>
      </c>
      <c r="H3224" t="s">
        <v>8243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8267</v>
      </c>
      <c r="O3224" s="8">
        <f t="shared" si="255"/>
        <v>110</v>
      </c>
      <c r="P3224">
        <f t="shared" si="256"/>
        <v>40.78</v>
      </c>
      <c r="Q3224" s="9" t="s">
        <v>8313</v>
      </c>
      <c r="R3224" t="s">
        <v>8314</v>
      </c>
      <c r="S3224" s="15">
        <f t="shared" si="257"/>
        <v>41866.79886574074</v>
      </c>
      <c r="T3224" s="15">
        <f t="shared" si="258"/>
        <v>41885.207638888889</v>
      </c>
      <c r="U3224">
        <f t="shared" si="259"/>
        <v>2014</v>
      </c>
    </row>
    <row r="3225" spans="1:21" ht="48" x14ac:dyDescent="0.2">
      <c r="A3225">
        <v>3610</v>
      </c>
      <c r="B3225" s="3" t="s">
        <v>3608</v>
      </c>
      <c r="C3225" s="3" t="s">
        <v>7718</v>
      </c>
      <c r="D3225" s="6">
        <v>1000</v>
      </c>
      <c r="E3225" s="8">
        <v>1623</v>
      </c>
      <c r="F3225" t="s">
        <v>8216</v>
      </c>
      <c r="G3225" t="s">
        <v>8222</v>
      </c>
      <c r="H3225" t="s">
        <v>8244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8267</v>
      </c>
      <c r="O3225" s="8">
        <f t="shared" si="255"/>
        <v>162</v>
      </c>
      <c r="P3225">
        <f t="shared" si="256"/>
        <v>52.35</v>
      </c>
      <c r="Q3225" s="9" t="s">
        <v>8313</v>
      </c>
      <c r="R3225" t="s">
        <v>8314</v>
      </c>
      <c r="S3225" s="15">
        <f t="shared" si="257"/>
        <v>42203.432129629626</v>
      </c>
      <c r="T3225" s="15">
        <f t="shared" si="258"/>
        <v>42233.432129629626</v>
      </c>
      <c r="U3225">
        <f t="shared" si="259"/>
        <v>2015</v>
      </c>
    </row>
    <row r="3226" spans="1:21" ht="48" x14ac:dyDescent="0.2">
      <c r="A3226">
        <v>3619</v>
      </c>
      <c r="B3226" s="3" t="s">
        <v>3616</v>
      </c>
      <c r="C3226" s="3" t="s">
        <v>7727</v>
      </c>
      <c r="D3226" s="6">
        <v>1000</v>
      </c>
      <c r="E3226" s="8">
        <v>1130</v>
      </c>
      <c r="F3226" t="s">
        <v>8216</v>
      </c>
      <c r="G3226" t="s">
        <v>8221</v>
      </c>
      <c r="H3226" t="s">
        <v>8243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8267</v>
      </c>
      <c r="O3226" s="8">
        <f t="shared" si="255"/>
        <v>113</v>
      </c>
      <c r="P3226">
        <f t="shared" si="256"/>
        <v>66.47</v>
      </c>
      <c r="Q3226" s="9" t="s">
        <v>8313</v>
      </c>
      <c r="R3226" t="s">
        <v>8314</v>
      </c>
      <c r="S3226" s="15">
        <f t="shared" si="257"/>
        <v>42661.132245370376</v>
      </c>
      <c r="T3226" s="15">
        <f t="shared" si="258"/>
        <v>42693.916666666672</v>
      </c>
      <c r="U3226">
        <f t="shared" si="259"/>
        <v>2016</v>
      </c>
    </row>
    <row r="3227" spans="1:21" ht="32" x14ac:dyDescent="0.2">
      <c r="A3227">
        <v>3622</v>
      </c>
      <c r="B3227" s="3" t="s">
        <v>3619</v>
      </c>
      <c r="C3227" s="3" t="s">
        <v>7730</v>
      </c>
      <c r="D3227" s="6">
        <v>1000</v>
      </c>
      <c r="E3227" s="8">
        <v>1000.99</v>
      </c>
      <c r="F3227" t="s">
        <v>8216</v>
      </c>
      <c r="G3227" t="s">
        <v>8221</v>
      </c>
      <c r="H3227" t="s">
        <v>8243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8267</v>
      </c>
      <c r="O3227" s="8">
        <f t="shared" si="255"/>
        <v>100</v>
      </c>
      <c r="P3227">
        <f t="shared" si="256"/>
        <v>47.67</v>
      </c>
      <c r="Q3227" s="9" t="s">
        <v>8313</v>
      </c>
      <c r="R3227" t="s">
        <v>8314</v>
      </c>
      <c r="S3227" s="15">
        <f t="shared" si="257"/>
        <v>41877.221886574072</v>
      </c>
      <c r="T3227" s="15">
        <f t="shared" si="258"/>
        <v>41910.140972222223</v>
      </c>
      <c r="U3227">
        <f t="shared" si="259"/>
        <v>2014</v>
      </c>
    </row>
    <row r="3228" spans="1:21" ht="48" x14ac:dyDescent="0.2">
      <c r="A3228">
        <v>3668</v>
      </c>
      <c r="B3228" s="3" t="s">
        <v>3664</v>
      </c>
      <c r="C3228" s="3" t="s">
        <v>7776</v>
      </c>
      <c r="D3228" s="6">
        <v>1000</v>
      </c>
      <c r="E3228" s="8">
        <v>1035</v>
      </c>
      <c r="F3228" t="s">
        <v>8216</v>
      </c>
      <c r="G3228" t="s">
        <v>8221</v>
      </c>
      <c r="H3228" t="s">
        <v>8243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8267</v>
      </c>
      <c r="O3228" s="8">
        <f t="shared" si="255"/>
        <v>104</v>
      </c>
      <c r="P3228">
        <f t="shared" si="256"/>
        <v>36.96</v>
      </c>
      <c r="Q3228" s="9" t="s">
        <v>8313</v>
      </c>
      <c r="R3228" t="s">
        <v>8314</v>
      </c>
      <c r="S3228" s="15">
        <f t="shared" si="257"/>
        <v>42185.556157407409</v>
      </c>
      <c r="T3228" s="15">
        <f t="shared" si="258"/>
        <v>42208.772916666669</v>
      </c>
      <c r="U3228">
        <f t="shared" si="259"/>
        <v>2015</v>
      </c>
    </row>
    <row r="3229" spans="1:21" ht="48" x14ac:dyDescent="0.2">
      <c r="A3229">
        <v>3669</v>
      </c>
      <c r="B3229" s="3" t="s">
        <v>3665</v>
      </c>
      <c r="C3229" s="3" t="s">
        <v>7777</v>
      </c>
      <c r="D3229" s="6">
        <v>1000</v>
      </c>
      <c r="E3229" s="8">
        <v>1382</v>
      </c>
      <c r="F3229" t="s">
        <v>8216</v>
      </c>
      <c r="G3229" t="s">
        <v>8222</v>
      </c>
      <c r="H3229" t="s">
        <v>8244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8267</v>
      </c>
      <c r="O3229" s="8">
        <f t="shared" si="255"/>
        <v>138</v>
      </c>
      <c r="P3229">
        <f t="shared" si="256"/>
        <v>81.290000000000006</v>
      </c>
      <c r="Q3229" s="9" t="s">
        <v>8313</v>
      </c>
      <c r="R3229" t="s">
        <v>8314</v>
      </c>
      <c r="S3229" s="15">
        <f t="shared" si="257"/>
        <v>42136.675196759257</v>
      </c>
      <c r="T3229" s="15">
        <f t="shared" si="258"/>
        <v>42166.675196759257</v>
      </c>
      <c r="U3229">
        <f t="shared" si="259"/>
        <v>2015</v>
      </c>
    </row>
    <row r="3230" spans="1:21" ht="64" x14ac:dyDescent="0.2">
      <c r="A3230">
        <v>3681</v>
      </c>
      <c r="B3230" s="3" t="s">
        <v>3677</v>
      </c>
      <c r="C3230" s="3" t="s">
        <v>7789</v>
      </c>
      <c r="D3230" s="6">
        <v>1000</v>
      </c>
      <c r="E3230" s="8">
        <v>1119</v>
      </c>
      <c r="F3230" t="s">
        <v>8216</v>
      </c>
      <c r="G3230" t="s">
        <v>8221</v>
      </c>
      <c r="H3230" t="s">
        <v>8243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8267</v>
      </c>
      <c r="O3230" s="8">
        <f t="shared" si="255"/>
        <v>112</v>
      </c>
      <c r="P3230">
        <f t="shared" si="256"/>
        <v>62.17</v>
      </c>
      <c r="Q3230" s="9" t="s">
        <v>8313</v>
      </c>
      <c r="R3230" t="s">
        <v>8314</v>
      </c>
      <c r="S3230" s="15">
        <f t="shared" si="257"/>
        <v>42374.651504629626</v>
      </c>
      <c r="T3230" s="15">
        <f t="shared" si="258"/>
        <v>42384.651504629626</v>
      </c>
      <c r="U3230">
        <f t="shared" si="259"/>
        <v>2016</v>
      </c>
    </row>
    <row r="3231" spans="1:21" ht="32" x14ac:dyDescent="0.2">
      <c r="A3231">
        <v>3692</v>
      </c>
      <c r="B3231" s="3" t="s">
        <v>3688</v>
      </c>
      <c r="C3231" s="3" t="s">
        <v>7800</v>
      </c>
      <c r="D3231" s="6">
        <v>1000</v>
      </c>
      <c r="E3231" s="8">
        <v>1260</v>
      </c>
      <c r="F3231" t="s">
        <v>8216</v>
      </c>
      <c r="G3231" t="s">
        <v>8221</v>
      </c>
      <c r="H3231" t="s">
        <v>8243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8267</v>
      </c>
      <c r="O3231" s="8">
        <f t="shared" si="255"/>
        <v>126</v>
      </c>
      <c r="P3231">
        <f t="shared" si="256"/>
        <v>74.12</v>
      </c>
      <c r="Q3231" s="9" t="s">
        <v>8313</v>
      </c>
      <c r="R3231" t="s">
        <v>8314</v>
      </c>
      <c r="S3231" s="15">
        <f t="shared" si="257"/>
        <v>41891.96503472222</v>
      </c>
      <c r="T3231" s="15">
        <f t="shared" si="258"/>
        <v>41901</v>
      </c>
      <c r="U3231">
        <f t="shared" si="259"/>
        <v>2014</v>
      </c>
    </row>
    <row r="3232" spans="1:21" ht="32" x14ac:dyDescent="0.2">
      <c r="A3232">
        <v>3707</v>
      </c>
      <c r="B3232" s="3" t="s">
        <v>3703</v>
      </c>
      <c r="C3232" s="3" t="s">
        <v>7815</v>
      </c>
      <c r="D3232" s="6">
        <v>1000</v>
      </c>
      <c r="E3232" s="8">
        <v>1860</v>
      </c>
      <c r="F3232" t="s">
        <v>8216</v>
      </c>
      <c r="G3232" t="s">
        <v>8221</v>
      </c>
      <c r="H3232" t="s">
        <v>8243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8267</v>
      </c>
      <c r="O3232" s="8">
        <f t="shared" si="255"/>
        <v>186</v>
      </c>
      <c r="P3232">
        <f t="shared" si="256"/>
        <v>80.87</v>
      </c>
      <c r="Q3232" s="9" t="s">
        <v>8313</v>
      </c>
      <c r="R3232" t="s">
        <v>8314</v>
      </c>
      <c r="S3232" s="15">
        <f t="shared" si="257"/>
        <v>42552.048356481479</v>
      </c>
      <c r="T3232" s="15">
        <f t="shared" si="258"/>
        <v>42573.226388888885</v>
      </c>
      <c r="U3232">
        <f t="shared" si="259"/>
        <v>2016</v>
      </c>
    </row>
    <row r="3233" spans="1:21" ht="48" x14ac:dyDescent="0.2">
      <c r="A3233">
        <v>3709</v>
      </c>
      <c r="B3233" s="3" t="s">
        <v>3705</v>
      </c>
      <c r="C3233" s="3" t="s">
        <v>7817</v>
      </c>
      <c r="D3233" s="6">
        <v>1000</v>
      </c>
      <c r="E3233" s="8">
        <v>1082.5</v>
      </c>
      <c r="F3233" t="s">
        <v>8216</v>
      </c>
      <c r="G3233" t="s">
        <v>8222</v>
      </c>
      <c r="H3233" t="s">
        <v>8244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8267</v>
      </c>
      <c r="O3233" s="8">
        <f t="shared" si="255"/>
        <v>108</v>
      </c>
      <c r="P3233">
        <f t="shared" si="256"/>
        <v>30.93</v>
      </c>
      <c r="Q3233" s="9" t="s">
        <v>8313</v>
      </c>
      <c r="R3233" t="s">
        <v>8314</v>
      </c>
      <c r="S3233" s="15">
        <f t="shared" si="257"/>
        <v>41785.707708333335</v>
      </c>
      <c r="T3233" s="15">
        <f t="shared" si="258"/>
        <v>41815.707708333335</v>
      </c>
      <c r="U3233">
        <f t="shared" si="259"/>
        <v>2014</v>
      </c>
    </row>
    <row r="3234" spans="1:21" ht="48" x14ac:dyDescent="0.2">
      <c r="A3234">
        <v>3808</v>
      </c>
      <c r="B3234" s="3" t="s">
        <v>3804</v>
      </c>
      <c r="C3234" s="3" t="s">
        <v>7916</v>
      </c>
      <c r="D3234" s="6">
        <v>1000</v>
      </c>
      <c r="E3234" s="8">
        <v>1000</v>
      </c>
      <c r="F3234" t="s">
        <v>8216</v>
      </c>
      <c r="G3234" t="s">
        <v>8222</v>
      </c>
      <c r="H3234" t="s">
        <v>8244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8267</v>
      </c>
      <c r="O3234" s="8">
        <f t="shared" si="255"/>
        <v>100</v>
      </c>
      <c r="P3234">
        <f t="shared" si="256"/>
        <v>41.67</v>
      </c>
      <c r="Q3234" s="9" t="s">
        <v>8313</v>
      </c>
      <c r="R3234" t="s">
        <v>8314</v>
      </c>
      <c r="S3234" s="15">
        <f t="shared" si="257"/>
        <v>42059.453923611116</v>
      </c>
      <c r="T3234" s="15">
        <f t="shared" si="258"/>
        <v>42119.412256944444</v>
      </c>
      <c r="U3234">
        <f t="shared" si="259"/>
        <v>2015</v>
      </c>
    </row>
    <row r="3235" spans="1:21" ht="32" x14ac:dyDescent="0.2">
      <c r="A3235">
        <v>3815</v>
      </c>
      <c r="B3235" s="3" t="s">
        <v>3811</v>
      </c>
      <c r="C3235" s="3" t="s">
        <v>7923</v>
      </c>
      <c r="D3235" s="6">
        <v>1000</v>
      </c>
      <c r="E3235" s="8">
        <v>1000.01</v>
      </c>
      <c r="F3235" t="s">
        <v>8216</v>
      </c>
      <c r="G3235" t="s">
        <v>8222</v>
      </c>
      <c r="H3235" t="s">
        <v>8244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8267</v>
      </c>
      <c r="O3235" s="8">
        <f t="shared" si="255"/>
        <v>100</v>
      </c>
      <c r="P3235">
        <f t="shared" si="256"/>
        <v>50</v>
      </c>
      <c r="Q3235" s="9" t="s">
        <v>8313</v>
      </c>
      <c r="R3235" t="s">
        <v>8314</v>
      </c>
      <c r="S3235" s="15">
        <f t="shared" si="257"/>
        <v>42207.259918981479</v>
      </c>
      <c r="T3235" s="15">
        <f t="shared" si="258"/>
        <v>42236.958333333328</v>
      </c>
      <c r="U3235">
        <f t="shared" si="259"/>
        <v>2015</v>
      </c>
    </row>
    <row r="3236" spans="1:21" ht="32" x14ac:dyDescent="0.2">
      <c r="A3236">
        <v>3819</v>
      </c>
      <c r="B3236" s="3" t="s">
        <v>3815</v>
      </c>
      <c r="C3236" s="3" t="s">
        <v>7815</v>
      </c>
      <c r="D3236" s="6">
        <v>1000</v>
      </c>
      <c r="E3236" s="8">
        <v>1064</v>
      </c>
      <c r="F3236" t="s">
        <v>8216</v>
      </c>
      <c r="G3236" t="s">
        <v>8221</v>
      </c>
      <c r="H3236" t="s">
        <v>8243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8267</v>
      </c>
      <c r="O3236" s="8">
        <f t="shared" si="255"/>
        <v>106</v>
      </c>
      <c r="P3236">
        <f t="shared" si="256"/>
        <v>40.92</v>
      </c>
      <c r="Q3236" s="9" t="s">
        <v>8313</v>
      </c>
      <c r="R3236" t="s">
        <v>8314</v>
      </c>
      <c r="S3236" s="15">
        <f t="shared" si="257"/>
        <v>42184.209537037037</v>
      </c>
      <c r="T3236" s="15">
        <f t="shared" si="258"/>
        <v>42202.876388888893</v>
      </c>
      <c r="U3236">
        <f t="shared" si="259"/>
        <v>2015</v>
      </c>
    </row>
    <row r="3237" spans="1:21" ht="48" x14ac:dyDescent="0.2">
      <c r="A3237">
        <v>3317</v>
      </c>
      <c r="B3237" s="3" t="s">
        <v>3316</v>
      </c>
      <c r="C3237" s="3" t="s">
        <v>7425</v>
      </c>
      <c r="D3237" s="6">
        <v>1050</v>
      </c>
      <c r="E3237" s="8">
        <v>1115</v>
      </c>
      <c r="F3237" t="s">
        <v>8216</v>
      </c>
      <c r="G3237" t="s">
        <v>8221</v>
      </c>
      <c r="H3237" t="s">
        <v>8243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8267</v>
      </c>
      <c r="O3237" s="8">
        <f t="shared" si="255"/>
        <v>106</v>
      </c>
      <c r="P3237">
        <f t="shared" si="256"/>
        <v>61.94</v>
      </c>
      <c r="Q3237" s="9" t="s">
        <v>8313</v>
      </c>
      <c r="R3237" t="s">
        <v>8314</v>
      </c>
      <c r="S3237" s="15">
        <f t="shared" si="257"/>
        <v>42499.039629629624</v>
      </c>
      <c r="T3237" s="15">
        <f t="shared" si="258"/>
        <v>42529.039629629624</v>
      </c>
      <c r="U3237">
        <f t="shared" si="259"/>
        <v>2016</v>
      </c>
    </row>
    <row r="3238" spans="1:21" ht="48" x14ac:dyDescent="0.2">
      <c r="A3238">
        <v>3703</v>
      </c>
      <c r="B3238" s="3" t="s">
        <v>3699</v>
      </c>
      <c r="C3238" s="3" t="s">
        <v>7811</v>
      </c>
      <c r="D3238" s="6">
        <v>1050</v>
      </c>
      <c r="E3238" s="8">
        <v>1296</v>
      </c>
      <c r="F3238" t="s">
        <v>8216</v>
      </c>
      <c r="G3238" t="s">
        <v>8221</v>
      </c>
      <c r="H3238" t="s">
        <v>8243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8267</v>
      </c>
      <c r="O3238" s="8">
        <f t="shared" si="255"/>
        <v>123</v>
      </c>
      <c r="P3238">
        <f t="shared" si="256"/>
        <v>43.2</v>
      </c>
      <c r="Q3238" s="9" t="s">
        <v>8313</v>
      </c>
      <c r="R3238" t="s">
        <v>8314</v>
      </c>
      <c r="S3238" s="15">
        <f t="shared" si="257"/>
        <v>42556.504490740743</v>
      </c>
      <c r="T3238" s="15">
        <f t="shared" si="258"/>
        <v>42595.290972222225</v>
      </c>
      <c r="U3238">
        <f t="shared" si="259"/>
        <v>2016</v>
      </c>
    </row>
    <row r="3239" spans="1:21" ht="48" x14ac:dyDescent="0.2">
      <c r="A3239">
        <v>3546</v>
      </c>
      <c r="B3239" s="3" t="s">
        <v>3544</v>
      </c>
      <c r="C3239" s="3" t="s">
        <v>7654</v>
      </c>
      <c r="D3239" s="6">
        <v>1100</v>
      </c>
      <c r="E3239" s="8">
        <v>1125</v>
      </c>
      <c r="F3239" t="s">
        <v>8216</v>
      </c>
      <c r="G3239" t="s">
        <v>8221</v>
      </c>
      <c r="H3239" t="s">
        <v>8243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8267</v>
      </c>
      <c r="O3239" s="8">
        <f t="shared" si="255"/>
        <v>102</v>
      </c>
      <c r="P3239">
        <f t="shared" si="256"/>
        <v>59.21</v>
      </c>
      <c r="Q3239" s="9" t="s">
        <v>8313</v>
      </c>
      <c r="R3239" t="s">
        <v>8314</v>
      </c>
      <c r="S3239" s="15">
        <f t="shared" si="257"/>
        <v>42073.660694444443</v>
      </c>
      <c r="T3239" s="15">
        <f t="shared" si="258"/>
        <v>42095.165972222225</v>
      </c>
      <c r="U3239">
        <f t="shared" si="259"/>
        <v>2015</v>
      </c>
    </row>
    <row r="3240" spans="1:21" ht="48" x14ac:dyDescent="0.2">
      <c r="A3240">
        <v>3596</v>
      </c>
      <c r="B3240" s="3" t="s">
        <v>3594</v>
      </c>
      <c r="C3240" s="3" t="s">
        <v>7704</v>
      </c>
      <c r="D3240" s="6">
        <v>1100</v>
      </c>
      <c r="E3240" s="8">
        <v>1185</v>
      </c>
      <c r="F3240" t="s">
        <v>8216</v>
      </c>
      <c r="G3240" t="s">
        <v>8226</v>
      </c>
      <c r="H3240" t="s">
        <v>8248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8267</v>
      </c>
      <c r="O3240" s="8">
        <f t="shared" si="255"/>
        <v>108</v>
      </c>
      <c r="P3240">
        <f t="shared" si="256"/>
        <v>79</v>
      </c>
      <c r="Q3240" s="9" t="s">
        <v>8313</v>
      </c>
      <c r="R3240" t="s">
        <v>8314</v>
      </c>
      <c r="S3240" s="15">
        <f t="shared" si="257"/>
        <v>41856.715069444443</v>
      </c>
      <c r="T3240" s="15">
        <f t="shared" si="258"/>
        <v>41877.715069444443</v>
      </c>
      <c r="U3240">
        <f t="shared" si="259"/>
        <v>2014</v>
      </c>
    </row>
    <row r="3241" spans="1:21" ht="16" x14ac:dyDescent="0.2">
      <c r="A3241">
        <v>528</v>
      </c>
      <c r="B3241" s="3" t="s">
        <v>528</v>
      </c>
      <c r="C3241" s="3" t="s">
        <v>4636</v>
      </c>
      <c r="D3241" s="6">
        <v>1150</v>
      </c>
      <c r="E3241" s="8">
        <v>1330</v>
      </c>
      <c r="F3241" t="s">
        <v>8216</v>
      </c>
      <c r="G3241" t="s">
        <v>8221</v>
      </c>
      <c r="H3241" t="s">
        <v>8243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8267</v>
      </c>
      <c r="O3241" s="8">
        <f t="shared" si="255"/>
        <v>116</v>
      </c>
      <c r="P3241">
        <f t="shared" si="256"/>
        <v>44.33</v>
      </c>
      <c r="Q3241" s="9" t="s">
        <v>8313</v>
      </c>
      <c r="R3241" t="s">
        <v>8314</v>
      </c>
      <c r="S3241" s="15">
        <f t="shared" si="257"/>
        <v>42155.920219907406</v>
      </c>
      <c r="T3241" s="15">
        <f t="shared" si="258"/>
        <v>42176.888888888891</v>
      </c>
      <c r="U3241">
        <f t="shared" si="259"/>
        <v>2015</v>
      </c>
    </row>
    <row r="3242" spans="1:21" ht="48" x14ac:dyDescent="0.2">
      <c r="A3242">
        <v>529</v>
      </c>
      <c r="B3242" s="3" t="s">
        <v>529</v>
      </c>
      <c r="C3242" s="3" t="s">
        <v>4637</v>
      </c>
      <c r="D3242" s="6">
        <v>1200</v>
      </c>
      <c r="E3242" s="8">
        <v>1565</v>
      </c>
      <c r="F3242" t="s">
        <v>8216</v>
      </c>
      <c r="G3242" t="s">
        <v>8226</v>
      </c>
      <c r="H3242" t="s">
        <v>8248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8267</v>
      </c>
      <c r="O3242" s="8">
        <f t="shared" si="255"/>
        <v>130</v>
      </c>
      <c r="P3242">
        <f t="shared" si="256"/>
        <v>86.94</v>
      </c>
      <c r="Q3242" s="9" t="s">
        <v>8313</v>
      </c>
      <c r="R3242" t="s">
        <v>8314</v>
      </c>
      <c r="S3242" s="15">
        <f t="shared" si="257"/>
        <v>42725.031180555554</v>
      </c>
      <c r="T3242" s="15">
        <f t="shared" si="258"/>
        <v>42746.208333333328</v>
      </c>
      <c r="U3242">
        <f t="shared" si="259"/>
        <v>2016</v>
      </c>
    </row>
    <row r="3243" spans="1:21" ht="48" x14ac:dyDescent="0.2">
      <c r="A3243">
        <v>3180</v>
      </c>
      <c r="B3243" s="3" t="s">
        <v>3179</v>
      </c>
      <c r="C3243" s="3" t="s">
        <v>7288</v>
      </c>
      <c r="D3243" s="6">
        <v>1200</v>
      </c>
      <c r="E3243" s="8">
        <v>1437</v>
      </c>
      <c r="F3243" t="s">
        <v>8216</v>
      </c>
      <c r="G3243" t="s">
        <v>8222</v>
      </c>
      <c r="H3243" t="s">
        <v>8244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8267</v>
      </c>
      <c r="O3243" s="8">
        <f t="shared" si="255"/>
        <v>120</v>
      </c>
      <c r="P3243">
        <f t="shared" si="256"/>
        <v>31.93</v>
      </c>
      <c r="Q3243" s="9" t="s">
        <v>8313</v>
      </c>
      <c r="R3243" t="s">
        <v>8314</v>
      </c>
      <c r="S3243" s="15">
        <f t="shared" si="257"/>
        <v>41780.412604166668</v>
      </c>
      <c r="T3243" s="15">
        <f t="shared" si="258"/>
        <v>41810.412604166668</v>
      </c>
      <c r="U3243">
        <f t="shared" si="259"/>
        <v>2014</v>
      </c>
    </row>
    <row r="3244" spans="1:21" ht="48" x14ac:dyDescent="0.2">
      <c r="A3244">
        <v>3226</v>
      </c>
      <c r="B3244" s="3" t="s">
        <v>3225</v>
      </c>
      <c r="C3244" s="3" t="s">
        <v>7334</v>
      </c>
      <c r="D3244" s="6">
        <v>1200</v>
      </c>
      <c r="E3244" s="8">
        <v>1250</v>
      </c>
      <c r="F3244" t="s">
        <v>8216</v>
      </c>
      <c r="G3244" t="s">
        <v>8222</v>
      </c>
      <c r="H3244" t="s">
        <v>8244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8267</v>
      </c>
      <c r="O3244" s="8">
        <f t="shared" si="255"/>
        <v>104</v>
      </c>
      <c r="P3244">
        <f t="shared" si="256"/>
        <v>59.52</v>
      </c>
      <c r="Q3244" s="9" t="s">
        <v>8313</v>
      </c>
      <c r="R3244" t="s">
        <v>8314</v>
      </c>
      <c r="S3244" s="15">
        <f t="shared" si="257"/>
        <v>42277.583472222221</v>
      </c>
      <c r="T3244" s="15">
        <f t="shared" si="258"/>
        <v>42307.583472222221</v>
      </c>
      <c r="U3244">
        <f t="shared" si="259"/>
        <v>2015</v>
      </c>
    </row>
    <row r="3245" spans="1:21" ht="48" x14ac:dyDescent="0.2">
      <c r="A3245">
        <v>3227</v>
      </c>
      <c r="B3245" s="3" t="s">
        <v>3226</v>
      </c>
      <c r="C3245" s="3" t="s">
        <v>7335</v>
      </c>
      <c r="D3245" s="6">
        <v>1200</v>
      </c>
      <c r="E3245" s="8">
        <v>1500</v>
      </c>
      <c r="F3245" t="s">
        <v>8216</v>
      </c>
      <c r="G3245" t="s">
        <v>8222</v>
      </c>
      <c r="H3245" t="s">
        <v>8244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8267</v>
      </c>
      <c r="O3245" s="8">
        <f t="shared" si="255"/>
        <v>125</v>
      </c>
      <c r="P3245">
        <f t="shared" si="256"/>
        <v>50</v>
      </c>
      <c r="Q3245" s="9" t="s">
        <v>8313</v>
      </c>
      <c r="R3245" t="s">
        <v>8314</v>
      </c>
      <c r="S3245" s="15">
        <f t="shared" si="257"/>
        <v>42722.882361111115</v>
      </c>
      <c r="T3245" s="15">
        <f t="shared" si="258"/>
        <v>42752.882361111115</v>
      </c>
      <c r="U3245">
        <f t="shared" si="259"/>
        <v>2016</v>
      </c>
    </row>
    <row r="3246" spans="1:21" ht="48" x14ac:dyDescent="0.2">
      <c r="A3246">
        <v>3399</v>
      </c>
      <c r="B3246" s="3" t="s">
        <v>3397</v>
      </c>
      <c r="C3246" s="3" t="s">
        <v>7507</v>
      </c>
      <c r="D3246" s="6">
        <v>1200</v>
      </c>
      <c r="E3246" s="8">
        <v>1245</v>
      </c>
      <c r="F3246" t="s">
        <v>8216</v>
      </c>
      <c r="G3246" t="s">
        <v>8222</v>
      </c>
      <c r="H3246" t="s">
        <v>8244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8267</v>
      </c>
      <c r="O3246" s="8">
        <f t="shared" si="255"/>
        <v>104</v>
      </c>
      <c r="P3246">
        <f t="shared" si="256"/>
        <v>27.07</v>
      </c>
      <c r="Q3246" s="9" t="s">
        <v>8313</v>
      </c>
      <c r="R3246" t="s">
        <v>8314</v>
      </c>
      <c r="S3246" s="15">
        <f t="shared" si="257"/>
        <v>42026.920428240745</v>
      </c>
      <c r="T3246" s="15">
        <f t="shared" si="258"/>
        <v>42056.920428240745</v>
      </c>
      <c r="U3246">
        <f t="shared" si="259"/>
        <v>2015</v>
      </c>
    </row>
    <row r="3247" spans="1:21" ht="32" x14ac:dyDescent="0.2">
      <c r="A3247">
        <v>3439</v>
      </c>
      <c r="B3247" s="3" t="s">
        <v>3437</v>
      </c>
      <c r="C3247" s="3" t="s">
        <v>7547</v>
      </c>
      <c r="D3247" s="6">
        <v>1200</v>
      </c>
      <c r="E3247" s="8">
        <v>1616.14</v>
      </c>
      <c r="F3247" t="s">
        <v>8216</v>
      </c>
      <c r="G3247" t="s">
        <v>8221</v>
      </c>
      <c r="H3247" t="s">
        <v>8243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8267</v>
      </c>
      <c r="O3247" s="8">
        <f t="shared" si="255"/>
        <v>135</v>
      </c>
      <c r="P3247">
        <f t="shared" si="256"/>
        <v>89.79</v>
      </c>
      <c r="Q3247" s="9" t="s">
        <v>8313</v>
      </c>
      <c r="R3247" t="s">
        <v>8314</v>
      </c>
      <c r="S3247" s="15">
        <f t="shared" si="257"/>
        <v>42374.911226851851</v>
      </c>
      <c r="T3247" s="15">
        <f t="shared" si="258"/>
        <v>42388.207638888889</v>
      </c>
      <c r="U3247">
        <f t="shared" si="259"/>
        <v>2016</v>
      </c>
    </row>
    <row r="3248" spans="1:21" ht="48" x14ac:dyDescent="0.2">
      <c r="A3248">
        <v>3541</v>
      </c>
      <c r="B3248" s="3" t="s">
        <v>3539</v>
      </c>
      <c r="C3248" s="3" t="s">
        <v>7649</v>
      </c>
      <c r="D3248" s="6">
        <v>1200</v>
      </c>
      <c r="E3248" s="8">
        <v>1260</v>
      </c>
      <c r="F3248" t="s">
        <v>8216</v>
      </c>
      <c r="G3248" t="s">
        <v>8222</v>
      </c>
      <c r="H3248" t="s">
        <v>8244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8267</v>
      </c>
      <c r="O3248" s="8">
        <f t="shared" si="255"/>
        <v>105</v>
      </c>
      <c r="P3248">
        <f t="shared" si="256"/>
        <v>39.380000000000003</v>
      </c>
      <c r="Q3248" s="9" t="s">
        <v>8313</v>
      </c>
      <c r="R3248" t="s">
        <v>8314</v>
      </c>
      <c r="S3248" s="15">
        <f t="shared" si="257"/>
        <v>42222.730034722219</v>
      </c>
      <c r="T3248" s="15">
        <f t="shared" si="258"/>
        <v>42247.730034722219</v>
      </c>
      <c r="U3248">
        <f t="shared" si="259"/>
        <v>2015</v>
      </c>
    </row>
    <row r="3249" spans="1:21" ht="16" x14ac:dyDescent="0.2">
      <c r="A3249">
        <v>3666</v>
      </c>
      <c r="B3249" s="3" t="s">
        <v>3662</v>
      </c>
      <c r="C3249" s="3" t="s">
        <v>7774</v>
      </c>
      <c r="D3249" s="6">
        <v>1200</v>
      </c>
      <c r="E3249" s="8">
        <v>1200</v>
      </c>
      <c r="F3249" t="s">
        <v>8216</v>
      </c>
      <c r="G3249" t="s">
        <v>8221</v>
      </c>
      <c r="H3249" t="s">
        <v>8243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8267</v>
      </c>
      <c r="O3249" s="8">
        <f t="shared" si="255"/>
        <v>100</v>
      </c>
      <c r="P3249">
        <f t="shared" si="256"/>
        <v>31.58</v>
      </c>
      <c r="Q3249" s="9" t="s">
        <v>8313</v>
      </c>
      <c r="R3249" t="s">
        <v>8314</v>
      </c>
      <c r="S3249" s="15">
        <f t="shared" si="257"/>
        <v>41822.90488425926</v>
      </c>
      <c r="T3249" s="15">
        <f t="shared" si="258"/>
        <v>41844.291666666664</v>
      </c>
      <c r="U3249">
        <f t="shared" si="259"/>
        <v>2014</v>
      </c>
    </row>
    <row r="3250" spans="1:21" ht="48" x14ac:dyDescent="0.2">
      <c r="A3250">
        <v>3832</v>
      </c>
      <c r="B3250" s="3" t="s">
        <v>3828</v>
      </c>
      <c r="C3250" s="3" t="s">
        <v>7939</v>
      </c>
      <c r="D3250" s="6">
        <v>1200</v>
      </c>
      <c r="E3250" s="8">
        <v>1256</v>
      </c>
      <c r="F3250" t="s">
        <v>8216</v>
      </c>
      <c r="G3250" t="s">
        <v>8221</v>
      </c>
      <c r="H3250" t="s">
        <v>8243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8267</v>
      </c>
      <c r="O3250" s="8">
        <f t="shared" si="255"/>
        <v>105</v>
      </c>
      <c r="P3250">
        <f t="shared" si="256"/>
        <v>139.56</v>
      </c>
      <c r="Q3250" s="9" t="s">
        <v>8313</v>
      </c>
      <c r="R3250" t="s">
        <v>8314</v>
      </c>
      <c r="S3250" s="15">
        <f t="shared" si="257"/>
        <v>42375.114988425921</v>
      </c>
      <c r="T3250" s="15">
        <f t="shared" si="258"/>
        <v>42420.114988425921</v>
      </c>
      <c r="U3250">
        <f t="shared" si="259"/>
        <v>2016</v>
      </c>
    </row>
    <row r="3251" spans="1:21" ht="48" x14ac:dyDescent="0.2">
      <c r="A3251">
        <v>3833</v>
      </c>
      <c r="B3251" s="3" t="s">
        <v>3829</v>
      </c>
      <c r="C3251" s="3" t="s">
        <v>7940</v>
      </c>
      <c r="D3251" s="6">
        <v>1200</v>
      </c>
      <c r="E3251" s="8">
        <v>1400</v>
      </c>
      <c r="F3251" t="s">
        <v>8216</v>
      </c>
      <c r="G3251" t="s">
        <v>8226</v>
      </c>
      <c r="H3251" t="s">
        <v>8248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8267</v>
      </c>
      <c r="O3251" s="8">
        <f t="shared" si="255"/>
        <v>117</v>
      </c>
      <c r="P3251">
        <f t="shared" si="256"/>
        <v>70</v>
      </c>
      <c r="Q3251" s="9" t="s">
        <v>8313</v>
      </c>
      <c r="R3251" t="s">
        <v>8314</v>
      </c>
      <c r="S3251" s="15">
        <f t="shared" si="257"/>
        <v>41963.872361111105</v>
      </c>
      <c r="T3251" s="15">
        <f t="shared" si="258"/>
        <v>41974.797916666663</v>
      </c>
      <c r="U3251">
        <f t="shared" si="259"/>
        <v>2014</v>
      </c>
    </row>
    <row r="3252" spans="1:21" ht="32" x14ac:dyDescent="0.2">
      <c r="A3252">
        <v>2781</v>
      </c>
      <c r="B3252" s="3" t="s">
        <v>2780</v>
      </c>
      <c r="C3252" s="3" t="s">
        <v>6889</v>
      </c>
      <c r="D3252" s="6">
        <v>1250</v>
      </c>
      <c r="E3252" s="8">
        <v>1316</v>
      </c>
      <c r="F3252" t="s">
        <v>8216</v>
      </c>
      <c r="G3252" t="s">
        <v>8221</v>
      </c>
      <c r="H3252" t="s">
        <v>8243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8267</v>
      </c>
      <c r="O3252" s="8">
        <f t="shared" si="255"/>
        <v>105</v>
      </c>
      <c r="P3252">
        <f t="shared" si="256"/>
        <v>47</v>
      </c>
      <c r="Q3252" s="9" t="s">
        <v>8313</v>
      </c>
      <c r="R3252" t="s">
        <v>8314</v>
      </c>
      <c r="S3252" s="15">
        <f t="shared" si="257"/>
        <v>42018.94159722222</v>
      </c>
      <c r="T3252" s="15">
        <f t="shared" si="258"/>
        <v>42047.291666666672</v>
      </c>
      <c r="U3252">
        <f t="shared" si="259"/>
        <v>2015</v>
      </c>
    </row>
    <row r="3253" spans="1:21" ht="48" x14ac:dyDescent="0.2">
      <c r="A3253">
        <v>3149</v>
      </c>
      <c r="B3253" s="3" t="s">
        <v>3148</v>
      </c>
      <c r="C3253" s="3" t="s">
        <v>7257</v>
      </c>
      <c r="D3253" s="6">
        <v>1250</v>
      </c>
      <c r="E3253" s="8">
        <v>1300</v>
      </c>
      <c r="F3253" t="s">
        <v>8216</v>
      </c>
      <c r="G3253" t="s">
        <v>8221</v>
      </c>
      <c r="H3253" t="s">
        <v>8243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8267</v>
      </c>
      <c r="O3253" s="8">
        <f t="shared" si="255"/>
        <v>104</v>
      </c>
      <c r="P3253">
        <f t="shared" si="256"/>
        <v>52</v>
      </c>
      <c r="Q3253" s="9" t="s">
        <v>8313</v>
      </c>
      <c r="R3253" t="s">
        <v>8314</v>
      </c>
      <c r="S3253" s="15">
        <f t="shared" si="257"/>
        <v>41226.017361111109</v>
      </c>
      <c r="T3253" s="15">
        <f t="shared" si="258"/>
        <v>41250.083333333336</v>
      </c>
      <c r="U3253">
        <f t="shared" si="259"/>
        <v>2012</v>
      </c>
    </row>
    <row r="3254" spans="1:21" ht="32" x14ac:dyDescent="0.2">
      <c r="A3254">
        <v>3613</v>
      </c>
      <c r="B3254" s="3" t="s">
        <v>3611</v>
      </c>
      <c r="C3254" s="3" t="s">
        <v>7721</v>
      </c>
      <c r="D3254" s="6">
        <v>1250</v>
      </c>
      <c r="E3254" s="8">
        <v>1250</v>
      </c>
      <c r="F3254" t="s">
        <v>8216</v>
      </c>
      <c r="G3254" t="s">
        <v>8221</v>
      </c>
      <c r="H3254" t="s">
        <v>8243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8267</v>
      </c>
      <c r="O3254" s="8">
        <f t="shared" si="255"/>
        <v>100</v>
      </c>
      <c r="P3254">
        <f t="shared" si="256"/>
        <v>62.5</v>
      </c>
      <c r="Q3254" s="9" t="s">
        <v>8313</v>
      </c>
      <c r="R3254" t="s">
        <v>8314</v>
      </c>
      <c r="S3254" s="15">
        <f t="shared" si="257"/>
        <v>41788.58997685185</v>
      </c>
      <c r="T3254" s="15">
        <f t="shared" si="258"/>
        <v>41818.58997685185</v>
      </c>
      <c r="U3254">
        <f t="shared" si="259"/>
        <v>2014</v>
      </c>
    </row>
    <row r="3255" spans="1:21" ht="32" x14ac:dyDescent="0.2">
      <c r="A3255">
        <v>3710</v>
      </c>
      <c r="B3255" s="3" t="s">
        <v>3706</v>
      </c>
      <c r="C3255" s="3" t="s">
        <v>7818</v>
      </c>
      <c r="D3255" s="6">
        <v>1300</v>
      </c>
      <c r="E3255" s="8">
        <v>1835</v>
      </c>
      <c r="F3255" t="s">
        <v>8216</v>
      </c>
      <c r="G3255" t="s">
        <v>8221</v>
      </c>
      <c r="H3255" t="s">
        <v>8243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8267</v>
      </c>
      <c r="O3255" s="8">
        <f t="shared" si="255"/>
        <v>141</v>
      </c>
      <c r="P3255">
        <f t="shared" si="256"/>
        <v>67.959999999999994</v>
      </c>
      <c r="Q3255" s="9" t="s">
        <v>8313</v>
      </c>
      <c r="R3255" t="s">
        <v>8314</v>
      </c>
      <c r="S3255" s="15">
        <f t="shared" si="257"/>
        <v>42072.576249999998</v>
      </c>
      <c r="T3255" s="15">
        <f t="shared" si="258"/>
        <v>42097.576249999998</v>
      </c>
      <c r="U3255">
        <f t="shared" si="259"/>
        <v>2015</v>
      </c>
    </row>
    <row r="3256" spans="1:21" ht="48" x14ac:dyDescent="0.2">
      <c r="A3256">
        <v>3522</v>
      </c>
      <c r="B3256" s="3" t="s">
        <v>3520</v>
      </c>
      <c r="C3256" s="3" t="s">
        <v>7630</v>
      </c>
      <c r="D3256" s="6">
        <v>1395</v>
      </c>
      <c r="E3256" s="8">
        <v>1395</v>
      </c>
      <c r="F3256" t="s">
        <v>8216</v>
      </c>
      <c r="G3256" t="s">
        <v>8222</v>
      </c>
      <c r="H3256" t="s">
        <v>8244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8267</v>
      </c>
      <c r="O3256" s="8">
        <f t="shared" si="255"/>
        <v>100</v>
      </c>
      <c r="P3256">
        <f t="shared" si="256"/>
        <v>41.03</v>
      </c>
      <c r="Q3256" s="9" t="s">
        <v>8313</v>
      </c>
      <c r="R3256" t="s">
        <v>8314</v>
      </c>
      <c r="S3256" s="15">
        <f t="shared" si="257"/>
        <v>42234.789884259255</v>
      </c>
      <c r="T3256" s="15">
        <f t="shared" si="258"/>
        <v>42262.420833333337</v>
      </c>
      <c r="U3256">
        <f t="shared" si="259"/>
        <v>2015</v>
      </c>
    </row>
    <row r="3257" spans="1:21" ht="48" x14ac:dyDescent="0.2">
      <c r="A3257">
        <v>526</v>
      </c>
      <c r="B3257" s="3" t="s">
        <v>526</v>
      </c>
      <c r="C3257" s="3" t="s">
        <v>4634</v>
      </c>
      <c r="D3257" s="6">
        <v>1500</v>
      </c>
      <c r="E3257" s="8">
        <v>1710</v>
      </c>
      <c r="F3257" t="s">
        <v>8216</v>
      </c>
      <c r="G3257" t="s">
        <v>8222</v>
      </c>
      <c r="H3257" t="s">
        <v>8244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8267</v>
      </c>
      <c r="O3257" s="8">
        <f t="shared" si="255"/>
        <v>114</v>
      </c>
      <c r="P3257">
        <f t="shared" si="256"/>
        <v>74.349999999999994</v>
      </c>
      <c r="Q3257" s="9" t="s">
        <v>8313</v>
      </c>
      <c r="R3257" t="s">
        <v>8314</v>
      </c>
      <c r="S3257" s="15">
        <f t="shared" si="257"/>
        <v>42192.591944444444</v>
      </c>
      <c r="T3257" s="15">
        <f t="shared" si="258"/>
        <v>42223.708333333328</v>
      </c>
      <c r="U3257">
        <f t="shared" si="259"/>
        <v>2015</v>
      </c>
    </row>
    <row r="3258" spans="1:21" ht="48" x14ac:dyDescent="0.2">
      <c r="A3258">
        <v>1286</v>
      </c>
      <c r="B3258" s="3" t="s">
        <v>1286</v>
      </c>
      <c r="C3258" s="3" t="s">
        <v>5394</v>
      </c>
      <c r="D3258" s="6">
        <v>1500</v>
      </c>
      <c r="E3258" s="8">
        <v>1625</v>
      </c>
      <c r="F3258" t="s">
        <v>8216</v>
      </c>
      <c r="G3258" t="s">
        <v>8222</v>
      </c>
      <c r="H3258" t="s">
        <v>8244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8267</v>
      </c>
      <c r="O3258" s="8">
        <f t="shared" si="255"/>
        <v>108</v>
      </c>
      <c r="P3258">
        <f t="shared" si="256"/>
        <v>81.25</v>
      </c>
      <c r="Q3258" s="9" t="s">
        <v>8313</v>
      </c>
      <c r="R3258" t="s">
        <v>8314</v>
      </c>
      <c r="S3258" s="15">
        <f t="shared" si="257"/>
        <v>42039.384571759263</v>
      </c>
      <c r="T3258" s="15">
        <f t="shared" si="258"/>
        <v>42052.583333333328</v>
      </c>
      <c r="U3258">
        <f t="shared" si="259"/>
        <v>2015</v>
      </c>
    </row>
    <row r="3259" spans="1:21" ht="48" x14ac:dyDescent="0.2">
      <c r="A3259">
        <v>1289</v>
      </c>
      <c r="B3259" s="3" t="s">
        <v>1289</v>
      </c>
      <c r="C3259" s="3" t="s">
        <v>5397</v>
      </c>
      <c r="D3259" s="6">
        <v>1500</v>
      </c>
      <c r="E3259" s="8">
        <v>1876</v>
      </c>
      <c r="F3259" t="s">
        <v>8216</v>
      </c>
      <c r="G3259" t="s">
        <v>8221</v>
      </c>
      <c r="H3259" t="s">
        <v>8243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8267</v>
      </c>
      <c r="O3259" s="8">
        <f t="shared" si="255"/>
        <v>125</v>
      </c>
      <c r="P3259">
        <f t="shared" si="256"/>
        <v>36.08</v>
      </c>
      <c r="Q3259" s="9" t="s">
        <v>8313</v>
      </c>
      <c r="R3259" t="s">
        <v>8314</v>
      </c>
      <c r="S3259" s="15">
        <f t="shared" si="257"/>
        <v>42709.134780092587</v>
      </c>
      <c r="T3259" s="15">
        <f t="shared" si="258"/>
        <v>42739.134780092587</v>
      </c>
      <c r="U3259">
        <f t="shared" si="259"/>
        <v>2016</v>
      </c>
    </row>
    <row r="3260" spans="1:21" ht="48" x14ac:dyDescent="0.2">
      <c r="A3260">
        <v>2814</v>
      </c>
      <c r="B3260" s="3" t="s">
        <v>2813</v>
      </c>
      <c r="C3260" s="3" t="s">
        <v>6922</v>
      </c>
      <c r="D3260" s="6">
        <v>1500</v>
      </c>
      <c r="E3260" s="8">
        <v>1616</v>
      </c>
      <c r="F3260" t="s">
        <v>8216</v>
      </c>
      <c r="G3260" t="s">
        <v>8222</v>
      </c>
      <c r="H3260" t="s">
        <v>8244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8267</v>
      </c>
      <c r="O3260" s="8">
        <f t="shared" si="255"/>
        <v>108</v>
      </c>
      <c r="P3260">
        <f t="shared" si="256"/>
        <v>25.25</v>
      </c>
      <c r="Q3260" s="9" t="s">
        <v>8313</v>
      </c>
      <c r="R3260" t="s">
        <v>8314</v>
      </c>
      <c r="S3260" s="15">
        <f t="shared" si="257"/>
        <v>42103.399479166663</v>
      </c>
      <c r="T3260" s="15">
        <f t="shared" si="258"/>
        <v>42133.399479166663</v>
      </c>
      <c r="U3260">
        <f t="shared" si="259"/>
        <v>2015</v>
      </c>
    </row>
    <row r="3261" spans="1:21" ht="48" x14ac:dyDescent="0.2">
      <c r="A3261">
        <v>2965</v>
      </c>
      <c r="B3261" s="3" t="s">
        <v>2964</v>
      </c>
      <c r="C3261" s="3" t="s">
        <v>7073</v>
      </c>
      <c r="D3261" s="6">
        <v>1500</v>
      </c>
      <c r="E3261" s="8">
        <v>1635</v>
      </c>
      <c r="F3261" t="s">
        <v>8216</v>
      </c>
      <c r="G3261" t="s">
        <v>8221</v>
      </c>
      <c r="H3261" t="s">
        <v>8243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8267</v>
      </c>
      <c r="O3261" s="8">
        <f t="shared" si="255"/>
        <v>109</v>
      </c>
      <c r="P3261">
        <f t="shared" si="256"/>
        <v>41.92</v>
      </c>
      <c r="Q3261" s="9" t="s">
        <v>8313</v>
      </c>
      <c r="R3261" t="s">
        <v>8314</v>
      </c>
      <c r="S3261" s="15">
        <f t="shared" si="257"/>
        <v>42162.729548611111</v>
      </c>
      <c r="T3261" s="15">
        <f t="shared" si="258"/>
        <v>42192.729548611111</v>
      </c>
      <c r="U3261">
        <f t="shared" si="259"/>
        <v>2015</v>
      </c>
    </row>
    <row r="3262" spans="1:21" ht="32" x14ac:dyDescent="0.2">
      <c r="A3262">
        <v>3159</v>
      </c>
      <c r="B3262" s="3" t="s">
        <v>3158</v>
      </c>
      <c r="C3262" s="3" t="s">
        <v>7267</v>
      </c>
      <c r="D3262" s="6">
        <v>1500</v>
      </c>
      <c r="E3262" s="8">
        <v>2002.22</v>
      </c>
      <c r="F3262" t="s">
        <v>8216</v>
      </c>
      <c r="G3262" t="s">
        <v>8221</v>
      </c>
      <c r="H3262" t="s">
        <v>8243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8267</v>
      </c>
      <c r="O3262" s="8">
        <f t="shared" si="255"/>
        <v>133</v>
      </c>
      <c r="P3262">
        <f t="shared" si="256"/>
        <v>38.5</v>
      </c>
      <c r="Q3262" s="9" t="s">
        <v>8313</v>
      </c>
      <c r="R3262" t="s">
        <v>8314</v>
      </c>
      <c r="S3262" s="15">
        <f t="shared" si="257"/>
        <v>40884.066678240742</v>
      </c>
      <c r="T3262" s="15">
        <f t="shared" si="258"/>
        <v>40926.958333333336</v>
      </c>
      <c r="U3262">
        <f t="shared" si="259"/>
        <v>2011</v>
      </c>
    </row>
    <row r="3263" spans="1:21" ht="48" x14ac:dyDescent="0.2">
      <c r="A3263">
        <v>3178</v>
      </c>
      <c r="B3263" s="3" t="s">
        <v>3177</v>
      </c>
      <c r="C3263" s="3" t="s">
        <v>7286</v>
      </c>
      <c r="D3263" s="6">
        <v>1500</v>
      </c>
      <c r="E3263" s="8">
        <v>2576</v>
      </c>
      <c r="F3263" t="s">
        <v>8216</v>
      </c>
      <c r="G3263" t="s">
        <v>8222</v>
      </c>
      <c r="H3263" t="s">
        <v>8244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8267</v>
      </c>
      <c r="O3263" s="8">
        <f t="shared" si="255"/>
        <v>172</v>
      </c>
      <c r="P3263">
        <f t="shared" si="256"/>
        <v>33.03</v>
      </c>
      <c r="Q3263" s="9" t="s">
        <v>8313</v>
      </c>
      <c r="R3263" t="s">
        <v>8314</v>
      </c>
      <c r="S3263" s="15">
        <f t="shared" si="257"/>
        <v>41806.605034722219</v>
      </c>
      <c r="T3263" s="15">
        <f t="shared" si="258"/>
        <v>41836.605034722219</v>
      </c>
      <c r="U3263">
        <f t="shared" si="259"/>
        <v>2014</v>
      </c>
    </row>
    <row r="3264" spans="1:21" ht="48" x14ac:dyDescent="0.2">
      <c r="A3264">
        <v>3251</v>
      </c>
      <c r="B3264" s="3" t="s">
        <v>3250</v>
      </c>
      <c r="C3264" s="3" t="s">
        <v>7359</v>
      </c>
      <c r="D3264" s="6">
        <v>1500</v>
      </c>
      <c r="E3264" s="8">
        <v>1661</v>
      </c>
      <c r="F3264" t="s">
        <v>8216</v>
      </c>
      <c r="G3264" t="s">
        <v>8221</v>
      </c>
      <c r="H3264" t="s">
        <v>8243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8267</v>
      </c>
      <c r="O3264" s="8">
        <f t="shared" si="255"/>
        <v>111</v>
      </c>
      <c r="P3264">
        <f t="shared" si="256"/>
        <v>83.05</v>
      </c>
      <c r="Q3264" s="9" t="s">
        <v>8313</v>
      </c>
      <c r="R3264" t="s">
        <v>8314</v>
      </c>
      <c r="S3264" s="15">
        <f t="shared" si="257"/>
        <v>42146.731087962966</v>
      </c>
      <c r="T3264" s="15">
        <f t="shared" si="258"/>
        <v>42176.731087962966</v>
      </c>
      <c r="U3264">
        <f t="shared" si="259"/>
        <v>2015</v>
      </c>
    </row>
    <row r="3265" spans="1:21" ht="16" x14ac:dyDescent="0.2">
      <c r="A3265">
        <v>3271</v>
      </c>
      <c r="B3265" s="3" t="s">
        <v>3270</v>
      </c>
      <c r="C3265" s="3" t="s">
        <v>7379</v>
      </c>
      <c r="D3265" s="6">
        <v>1500</v>
      </c>
      <c r="E3265" s="8">
        <v>1950</v>
      </c>
      <c r="F3265" t="s">
        <v>8216</v>
      </c>
      <c r="G3265" t="s">
        <v>8222</v>
      </c>
      <c r="H3265" t="s">
        <v>8244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8267</v>
      </c>
      <c r="O3265" s="8">
        <f t="shared" si="255"/>
        <v>130</v>
      </c>
      <c r="P3265">
        <f t="shared" si="256"/>
        <v>38.24</v>
      </c>
      <c r="Q3265" s="9" t="s">
        <v>8313</v>
      </c>
      <c r="R3265" t="s">
        <v>8314</v>
      </c>
      <c r="S3265" s="15">
        <f t="shared" si="257"/>
        <v>41915.437210648146</v>
      </c>
      <c r="T3265" s="15">
        <f t="shared" si="258"/>
        <v>41945.478877314818</v>
      </c>
      <c r="U3265">
        <f t="shared" si="259"/>
        <v>2014</v>
      </c>
    </row>
    <row r="3266" spans="1:21" ht="48" x14ac:dyDescent="0.2">
      <c r="A3266">
        <v>3296</v>
      </c>
      <c r="B3266" s="3" t="s">
        <v>3295</v>
      </c>
      <c r="C3266" s="3" t="s">
        <v>7404</v>
      </c>
      <c r="D3266" s="6">
        <v>1500</v>
      </c>
      <c r="E3266" s="8">
        <v>2161</v>
      </c>
      <c r="F3266" t="s">
        <v>8216</v>
      </c>
      <c r="G3266" t="s">
        <v>8222</v>
      </c>
      <c r="H3266" t="s">
        <v>8244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8267</v>
      </c>
      <c r="O3266" s="8">
        <f t="shared" si="255"/>
        <v>144</v>
      </c>
      <c r="P3266">
        <f t="shared" si="256"/>
        <v>45.98</v>
      </c>
      <c r="Q3266" s="9" t="s">
        <v>8313</v>
      </c>
      <c r="R3266" t="s">
        <v>8314</v>
      </c>
      <c r="S3266" s="15">
        <f t="shared" si="257"/>
        <v>42309.756620370375</v>
      </c>
      <c r="T3266" s="15">
        <f t="shared" si="258"/>
        <v>42330.916666666672</v>
      </c>
      <c r="U3266">
        <f t="shared" si="259"/>
        <v>2015</v>
      </c>
    </row>
    <row r="3267" spans="1:21" ht="48" x14ac:dyDescent="0.2">
      <c r="A3267">
        <v>3306</v>
      </c>
      <c r="B3267" s="3" t="s">
        <v>3305</v>
      </c>
      <c r="C3267" s="3" t="s">
        <v>7414</v>
      </c>
      <c r="D3267" s="6">
        <v>1500</v>
      </c>
      <c r="E3267" s="8">
        <v>2630</v>
      </c>
      <c r="F3267" t="s">
        <v>8216</v>
      </c>
      <c r="G3267" t="s">
        <v>8221</v>
      </c>
      <c r="H3267" t="s">
        <v>8243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8267</v>
      </c>
      <c r="O3267" s="8">
        <f t="shared" si="255"/>
        <v>175</v>
      </c>
      <c r="P3267">
        <f t="shared" si="256"/>
        <v>48.7</v>
      </c>
      <c r="Q3267" s="9" t="s">
        <v>8313</v>
      </c>
      <c r="R3267" t="s">
        <v>8314</v>
      </c>
      <c r="S3267" s="15">
        <f t="shared" si="257"/>
        <v>42493.219236111108</v>
      </c>
      <c r="T3267" s="15">
        <f t="shared" si="258"/>
        <v>42531.125</v>
      </c>
      <c r="U3267">
        <f t="shared" si="259"/>
        <v>2016</v>
      </c>
    </row>
    <row r="3268" spans="1:21" ht="32" x14ac:dyDescent="0.2">
      <c r="A3268">
        <v>3324</v>
      </c>
      <c r="B3268" s="3" t="s">
        <v>3323</v>
      </c>
      <c r="C3268" s="3" t="s">
        <v>7432</v>
      </c>
      <c r="D3268" s="6">
        <v>1500</v>
      </c>
      <c r="E3268" s="8">
        <v>1525</v>
      </c>
      <c r="F3268" t="s">
        <v>8216</v>
      </c>
      <c r="G3268" t="s">
        <v>8238</v>
      </c>
      <c r="H3268" t="s">
        <v>8246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8267</v>
      </c>
      <c r="O3268" s="8">
        <f t="shared" si="255"/>
        <v>102</v>
      </c>
      <c r="P3268">
        <f t="shared" si="256"/>
        <v>152.5</v>
      </c>
      <c r="Q3268" s="9" t="s">
        <v>8313</v>
      </c>
      <c r="R3268" t="s">
        <v>8314</v>
      </c>
      <c r="S3268" s="15">
        <f t="shared" si="257"/>
        <v>42512.58321759259</v>
      </c>
      <c r="T3268" s="15">
        <f t="shared" si="258"/>
        <v>42526.58321759259</v>
      </c>
      <c r="U3268">
        <f t="shared" si="259"/>
        <v>2016</v>
      </c>
    </row>
    <row r="3269" spans="1:21" ht="48" x14ac:dyDescent="0.2">
      <c r="A3269">
        <v>3330</v>
      </c>
      <c r="B3269" s="3" t="s">
        <v>3329</v>
      </c>
      <c r="C3269" s="3" t="s">
        <v>7438</v>
      </c>
      <c r="D3269" s="6">
        <v>1500</v>
      </c>
      <c r="E3269" s="8">
        <v>1594</v>
      </c>
      <c r="F3269" t="s">
        <v>8216</v>
      </c>
      <c r="G3269" t="s">
        <v>8222</v>
      </c>
      <c r="H3269" t="s">
        <v>8244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8267</v>
      </c>
      <c r="O3269" s="8">
        <f t="shared" si="255"/>
        <v>106</v>
      </c>
      <c r="P3269">
        <f t="shared" si="256"/>
        <v>23.1</v>
      </c>
      <c r="Q3269" s="9" t="s">
        <v>8313</v>
      </c>
      <c r="R3269" t="s">
        <v>8314</v>
      </c>
      <c r="S3269" s="15">
        <f t="shared" si="257"/>
        <v>42065.887361111112</v>
      </c>
      <c r="T3269" s="15">
        <f t="shared" si="258"/>
        <v>42095.845694444448</v>
      </c>
      <c r="U3269">
        <f t="shared" si="259"/>
        <v>2015</v>
      </c>
    </row>
    <row r="3270" spans="1:21" ht="48" x14ac:dyDescent="0.2">
      <c r="A3270">
        <v>3346</v>
      </c>
      <c r="B3270" s="3" t="s">
        <v>3345</v>
      </c>
      <c r="C3270" s="3" t="s">
        <v>7454</v>
      </c>
      <c r="D3270" s="6">
        <v>1500</v>
      </c>
      <c r="E3270" s="8">
        <v>1650</v>
      </c>
      <c r="F3270" t="s">
        <v>8216</v>
      </c>
      <c r="G3270" t="s">
        <v>8221</v>
      </c>
      <c r="H3270" t="s">
        <v>8243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8267</v>
      </c>
      <c r="O3270" s="8">
        <f t="shared" si="255"/>
        <v>110</v>
      </c>
      <c r="P3270">
        <f t="shared" si="256"/>
        <v>91.67</v>
      </c>
      <c r="Q3270" s="9" t="s">
        <v>8313</v>
      </c>
      <c r="R3270" t="s">
        <v>8314</v>
      </c>
      <c r="S3270" s="15">
        <f t="shared" si="257"/>
        <v>42054.024421296301</v>
      </c>
      <c r="T3270" s="15">
        <f t="shared" si="258"/>
        <v>42061.024421296301</v>
      </c>
      <c r="U3270">
        <f t="shared" si="259"/>
        <v>2015</v>
      </c>
    </row>
    <row r="3271" spans="1:21" ht="48" x14ac:dyDescent="0.2">
      <c r="A3271">
        <v>3356</v>
      </c>
      <c r="B3271" s="3" t="s">
        <v>3354</v>
      </c>
      <c r="C3271" s="3" t="s">
        <v>7464</v>
      </c>
      <c r="D3271" s="6">
        <v>1500</v>
      </c>
      <c r="E3271" s="8">
        <v>1521</v>
      </c>
      <c r="F3271" t="s">
        <v>8216</v>
      </c>
      <c r="G3271" t="s">
        <v>8222</v>
      </c>
      <c r="H3271" t="s">
        <v>8244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8267</v>
      </c>
      <c r="O3271" s="8">
        <f t="shared" si="255"/>
        <v>101</v>
      </c>
      <c r="P3271">
        <f t="shared" si="256"/>
        <v>56.33</v>
      </c>
      <c r="Q3271" s="9" t="s">
        <v>8313</v>
      </c>
      <c r="R3271" t="s">
        <v>8314</v>
      </c>
      <c r="S3271" s="15">
        <f t="shared" si="257"/>
        <v>42536.815648148149</v>
      </c>
      <c r="T3271" s="15">
        <f t="shared" si="258"/>
        <v>42566.815648148149</v>
      </c>
      <c r="U3271">
        <f t="shared" si="259"/>
        <v>2016</v>
      </c>
    </row>
    <row r="3272" spans="1:21" ht="32" x14ac:dyDescent="0.2">
      <c r="A3272">
        <v>3370</v>
      </c>
      <c r="B3272" s="3" t="s">
        <v>3368</v>
      </c>
      <c r="C3272" s="3" t="s">
        <v>7478</v>
      </c>
      <c r="D3272" s="6">
        <v>1500</v>
      </c>
      <c r="E3272" s="8">
        <v>1766</v>
      </c>
      <c r="F3272" t="s">
        <v>8216</v>
      </c>
      <c r="G3272" t="s">
        <v>8221</v>
      </c>
      <c r="H3272" t="s">
        <v>8243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8267</v>
      </c>
      <c r="O3272" s="8">
        <f t="shared" si="255"/>
        <v>118</v>
      </c>
      <c r="P3272">
        <f t="shared" si="256"/>
        <v>67.92</v>
      </c>
      <c r="Q3272" s="9" t="s">
        <v>8313</v>
      </c>
      <c r="R3272" t="s">
        <v>8314</v>
      </c>
      <c r="S3272" s="15">
        <f t="shared" si="257"/>
        <v>42690.334317129629</v>
      </c>
      <c r="T3272" s="15">
        <f t="shared" si="258"/>
        <v>42721.333333333328</v>
      </c>
      <c r="U3272">
        <f t="shared" si="259"/>
        <v>2016</v>
      </c>
    </row>
    <row r="3273" spans="1:21" ht="48" x14ac:dyDescent="0.2">
      <c r="A3273">
        <v>3388</v>
      </c>
      <c r="B3273" s="3" t="s">
        <v>3386</v>
      </c>
      <c r="C3273" s="3" t="s">
        <v>7496</v>
      </c>
      <c r="D3273" s="6">
        <v>1500</v>
      </c>
      <c r="E3273" s="8">
        <v>1557</v>
      </c>
      <c r="F3273" t="s">
        <v>8216</v>
      </c>
      <c r="G3273" t="s">
        <v>8222</v>
      </c>
      <c r="H3273" t="s">
        <v>8244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8267</v>
      </c>
      <c r="O3273" s="8">
        <f t="shared" si="255"/>
        <v>104</v>
      </c>
      <c r="P3273">
        <f t="shared" si="256"/>
        <v>34.6</v>
      </c>
      <c r="Q3273" s="9" t="s">
        <v>8313</v>
      </c>
      <c r="R3273" t="s">
        <v>8314</v>
      </c>
      <c r="S3273" s="15">
        <f t="shared" si="257"/>
        <v>42143.461122685185</v>
      </c>
      <c r="T3273" s="15">
        <f t="shared" si="258"/>
        <v>42173.461122685185</v>
      </c>
      <c r="U3273">
        <f t="shared" si="259"/>
        <v>2015</v>
      </c>
    </row>
    <row r="3274" spans="1:21" ht="48" x14ac:dyDescent="0.2">
      <c r="A3274">
        <v>3390</v>
      </c>
      <c r="B3274" s="3" t="s">
        <v>3388</v>
      </c>
      <c r="C3274" s="3" t="s">
        <v>7498</v>
      </c>
      <c r="D3274" s="6">
        <v>1500</v>
      </c>
      <c r="E3274" s="8">
        <v>1536</v>
      </c>
      <c r="F3274" t="s">
        <v>8216</v>
      </c>
      <c r="G3274" t="s">
        <v>8221</v>
      </c>
      <c r="H3274" t="s">
        <v>8243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8267</v>
      </c>
      <c r="O3274" s="8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s="9" t="s">
        <v>8313</v>
      </c>
      <c r="R3274" t="s">
        <v>8314</v>
      </c>
      <c r="S3274" s="15">
        <f t="shared" ref="S3274:S3337" si="262">(((J3274/60)/60/24)+DATE(1970,1,1))</f>
        <v>41815.774826388886</v>
      </c>
      <c r="T3274" s="15">
        <f t="shared" ref="T3274:T3337" si="263">(((I3274/60)/60)/24)+DATE(1970,1,1)</f>
        <v>41830.774826388886</v>
      </c>
      <c r="U3274">
        <f t="shared" ref="U3274:U3337" si="264">YEAR(S3274)</f>
        <v>2014</v>
      </c>
    </row>
    <row r="3275" spans="1:21" ht="48" x14ac:dyDescent="0.2">
      <c r="A3275">
        <v>3393</v>
      </c>
      <c r="B3275" s="3" t="s">
        <v>3391</v>
      </c>
      <c r="C3275" s="3" t="s">
        <v>7501</v>
      </c>
      <c r="D3275" s="6">
        <v>1500</v>
      </c>
      <c r="E3275" s="8">
        <v>1587</v>
      </c>
      <c r="F3275" t="s">
        <v>8216</v>
      </c>
      <c r="G3275" t="s">
        <v>8221</v>
      </c>
      <c r="H3275" t="s">
        <v>8243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8267</v>
      </c>
      <c r="O3275" s="8">
        <f t="shared" si="260"/>
        <v>106</v>
      </c>
      <c r="P3275">
        <f t="shared" si="261"/>
        <v>36.07</v>
      </c>
      <c r="Q3275" s="9" t="s">
        <v>8313</v>
      </c>
      <c r="R3275" t="s">
        <v>8314</v>
      </c>
      <c r="S3275" s="15">
        <f t="shared" si="262"/>
        <v>41923.921643518523</v>
      </c>
      <c r="T3275" s="15">
        <f t="shared" si="263"/>
        <v>41949.031944444447</v>
      </c>
      <c r="U3275">
        <f t="shared" si="264"/>
        <v>2014</v>
      </c>
    </row>
    <row r="3276" spans="1:21" ht="48" x14ac:dyDescent="0.2">
      <c r="A3276">
        <v>3396</v>
      </c>
      <c r="B3276" s="3" t="s">
        <v>3394</v>
      </c>
      <c r="C3276" s="3" t="s">
        <v>7504</v>
      </c>
      <c r="D3276" s="6">
        <v>1500</v>
      </c>
      <c r="E3276" s="8">
        <v>1565</v>
      </c>
      <c r="F3276" t="s">
        <v>8216</v>
      </c>
      <c r="G3276" t="s">
        <v>8221</v>
      </c>
      <c r="H3276" t="s">
        <v>8243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8267</v>
      </c>
      <c r="O3276" s="8">
        <f t="shared" si="260"/>
        <v>104</v>
      </c>
      <c r="P3276">
        <f t="shared" si="261"/>
        <v>55.89</v>
      </c>
      <c r="Q3276" s="9" t="s">
        <v>8313</v>
      </c>
      <c r="R3276" t="s">
        <v>8314</v>
      </c>
      <c r="S3276" s="15">
        <f t="shared" si="262"/>
        <v>41764.44663194444</v>
      </c>
      <c r="T3276" s="15">
        <f t="shared" si="263"/>
        <v>41791.165972222225</v>
      </c>
      <c r="U3276">
        <f t="shared" si="264"/>
        <v>2014</v>
      </c>
    </row>
    <row r="3277" spans="1:21" ht="48" x14ac:dyDescent="0.2">
      <c r="A3277">
        <v>3427</v>
      </c>
      <c r="B3277" s="3" t="s">
        <v>3425</v>
      </c>
      <c r="C3277" s="3" t="s">
        <v>7535</v>
      </c>
      <c r="D3277" s="6">
        <v>1500</v>
      </c>
      <c r="E3277" s="8">
        <v>1500</v>
      </c>
      <c r="F3277" t="s">
        <v>8216</v>
      </c>
      <c r="G3277" t="s">
        <v>8222</v>
      </c>
      <c r="H3277" t="s">
        <v>8244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8267</v>
      </c>
      <c r="O3277" s="8">
        <f t="shared" si="260"/>
        <v>100</v>
      </c>
      <c r="P3277">
        <f t="shared" si="261"/>
        <v>51.72</v>
      </c>
      <c r="Q3277" s="9" t="s">
        <v>8313</v>
      </c>
      <c r="R3277" t="s">
        <v>8314</v>
      </c>
      <c r="S3277" s="15">
        <f t="shared" si="262"/>
        <v>41792.645277777774</v>
      </c>
      <c r="T3277" s="15">
        <f t="shared" si="263"/>
        <v>41822.645277777774</v>
      </c>
      <c r="U3277">
        <f t="shared" si="264"/>
        <v>2014</v>
      </c>
    </row>
    <row r="3278" spans="1:21" ht="48" x14ac:dyDescent="0.2">
      <c r="A3278">
        <v>3479</v>
      </c>
      <c r="B3278" s="3" t="s">
        <v>3477</v>
      </c>
      <c r="C3278" s="3" t="s">
        <v>7587</v>
      </c>
      <c r="D3278" s="6">
        <v>1500</v>
      </c>
      <c r="E3278" s="8">
        <v>1918</v>
      </c>
      <c r="F3278" t="s">
        <v>8216</v>
      </c>
      <c r="G3278" t="s">
        <v>8222</v>
      </c>
      <c r="H3278" t="s">
        <v>8244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8267</v>
      </c>
      <c r="O3278" s="8">
        <f t="shared" si="260"/>
        <v>128</v>
      </c>
      <c r="P3278">
        <f t="shared" si="261"/>
        <v>34.25</v>
      </c>
      <c r="Q3278" s="9" t="s">
        <v>8313</v>
      </c>
      <c r="R3278" t="s">
        <v>8314</v>
      </c>
      <c r="S3278" s="15">
        <f t="shared" si="262"/>
        <v>41781.855092592588</v>
      </c>
      <c r="T3278" s="15">
        <f t="shared" si="263"/>
        <v>41811.855092592588</v>
      </c>
      <c r="U3278">
        <f t="shared" si="264"/>
        <v>2014</v>
      </c>
    </row>
    <row r="3279" spans="1:21" ht="48" x14ac:dyDescent="0.2">
      <c r="A3279">
        <v>3480</v>
      </c>
      <c r="B3279" s="3" t="s">
        <v>3478</v>
      </c>
      <c r="C3279" s="3" t="s">
        <v>7588</v>
      </c>
      <c r="D3279" s="6">
        <v>1500</v>
      </c>
      <c r="E3279" s="8">
        <v>2140</v>
      </c>
      <c r="F3279" t="s">
        <v>8216</v>
      </c>
      <c r="G3279" t="s">
        <v>8221</v>
      </c>
      <c r="H3279" t="s">
        <v>8243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8267</v>
      </c>
      <c r="O3279" s="8">
        <f t="shared" si="260"/>
        <v>143</v>
      </c>
      <c r="P3279">
        <f t="shared" si="261"/>
        <v>164.62</v>
      </c>
      <c r="Q3279" s="9" t="s">
        <v>8313</v>
      </c>
      <c r="R3279" t="s">
        <v>8314</v>
      </c>
      <c r="S3279" s="15">
        <f t="shared" si="262"/>
        <v>42171.317442129628</v>
      </c>
      <c r="T3279" s="15">
        <f t="shared" si="263"/>
        <v>42195.875</v>
      </c>
      <c r="U3279">
        <f t="shared" si="264"/>
        <v>2015</v>
      </c>
    </row>
    <row r="3280" spans="1:21" ht="48" x14ac:dyDescent="0.2">
      <c r="A3280">
        <v>3493</v>
      </c>
      <c r="B3280" s="3" t="s">
        <v>3491</v>
      </c>
      <c r="C3280" s="3" t="s">
        <v>7601</v>
      </c>
      <c r="D3280" s="6">
        <v>1500</v>
      </c>
      <c r="E3280" s="8">
        <v>1500</v>
      </c>
      <c r="F3280" t="s">
        <v>8216</v>
      </c>
      <c r="G3280" t="s">
        <v>8221</v>
      </c>
      <c r="H3280" t="s">
        <v>8243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8267</v>
      </c>
      <c r="O3280" s="8">
        <f t="shared" si="260"/>
        <v>100</v>
      </c>
      <c r="P3280">
        <f t="shared" si="261"/>
        <v>51.72</v>
      </c>
      <c r="Q3280" s="9" t="s">
        <v>8313</v>
      </c>
      <c r="R3280" t="s">
        <v>8314</v>
      </c>
      <c r="S3280" s="15">
        <f t="shared" si="262"/>
        <v>41848.866157407407</v>
      </c>
      <c r="T3280" s="15">
        <f t="shared" si="263"/>
        <v>41868.21597222222</v>
      </c>
      <c r="U3280">
        <f t="shared" si="264"/>
        <v>2014</v>
      </c>
    </row>
    <row r="3281" spans="1:21" ht="48" x14ac:dyDescent="0.2">
      <c r="A3281">
        <v>3501</v>
      </c>
      <c r="B3281" s="3" t="s">
        <v>3499</v>
      </c>
      <c r="C3281" s="3" t="s">
        <v>7609</v>
      </c>
      <c r="D3281" s="6">
        <v>1500</v>
      </c>
      <c r="E3281" s="8">
        <v>1510</v>
      </c>
      <c r="F3281" t="s">
        <v>8216</v>
      </c>
      <c r="G3281" t="s">
        <v>8222</v>
      </c>
      <c r="H3281" t="s">
        <v>8244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8267</v>
      </c>
      <c r="O3281" s="8">
        <f t="shared" si="260"/>
        <v>101</v>
      </c>
      <c r="P3281">
        <f t="shared" si="261"/>
        <v>35.950000000000003</v>
      </c>
      <c r="Q3281" s="9" t="s">
        <v>8313</v>
      </c>
      <c r="R3281" t="s">
        <v>8314</v>
      </c>
      <c r="S3281" s="15">
        <f t="shared" si="262"/>
        <v>42233.763831018514</v>
      </c>
      <c r="T3281" s="15">
        <f t="shared" si="263"/>
        <v>42258.763831018514</v>
      </c>
      <c r="U3281">
        <f t="shared" si="264"/>
        <v>2015</v>
      </c>
    </row>
    <row r="3282" spans="1:21" ht="48" x14ac:dyDescent="0.2">
      <c r="A3282">
        <v>3511</v>
      </c>
      <c r="B3282" s="3" t="s">
        <v>3509</v>
      </c>
      <c r="C3282" s="3" t="s">
        <v>7619</v>
      </c>
      <c r="D3282" s="6">
        <v>1500</v>
      </c>
      <c r="E3282" s="8">
        <v>1518</v>
      </c>
      <c r="F3282" t="s">
        <v>8216</v>
      </c>
      <c r="G3282" t="s">
        <v>8222</v>
      </c>
      <c r="H3282" t="s">
        <v>8244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8267</v>
      </c>
      <c r="O3282" s="8">
        <f t="shared" si="260"/>
        <v>101</v>
      </c>
      <c r="P3282">
        <f t="shared" si="261"/>
        <v>79.89</v>
      </c>
      <c r="Q3282" s="9" t="s">
        <v>8313</v>
      </c>
      <c r="R3282" t="s">
        <v>8314</v>
      </c>
      <c r="S3282" s="15">
        <f t="shared" si="262"/>
        <v>41927.873784722222</v>
      </c>
      <c r="T3282" s="15">
        <f t="shared" si="263"/>
        <v>41950.770833333336</v>
      </c>
      <c r="U3282">
        <f t="shared" si="264"/>
        <v>2014</v>
      </c>
    </row>
    <row r="3283" spans="1:21" ht="48" x14ac:dyDescent="0.2">
      <c r="A3283">
        <v>3518</v>
      </c>
      <c r="B3283" s="3" t="s">
        <v>3516</v>
      </c>
      <c r="C3283" s="3" t="s">
        <v>7626</v>
      </c>
      <c r="D3283" s="6">
        <v>1500</v>
      </c>
      <c r="E3283" s="8">
        <v>1650.69</v>
      </c>
      <c r="F3283" t="s">
        <v>8216</v>
      </c>
      <c r="G3283" t="s">
        <v>8221</v>
      </c>
      <c r="H3283" t="s">
        <v>8243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8267</v>
      </c>
      <c r="O3283" s="8">
        <f t="shared" si="260"/>
        <v>110</v>
      </c>
      <c r="P3283">
        <f t="shared" si="261"/>
        <v>50.02</v>
      </c>
      <c r="Q3283" s="9" t="s">
        <v>8313</v>
      </c>
      <c r="R3283" t="s">
        <v>8314</v>
      </c>
      <c r="S3283" s="15">
        <f t="shared" si="262"/>
        <v>41893.783553240741</v>
      </c>
      <c r="T3283" s="15">
        <f t="shared" si="263"/>
        <v>41914.597916666666</v>
      </c>
      <c r="U3283">
        <f t="shared" si="264"/>
        <v>2014</v>
      </c>
    </row>
    <row r="3284" spans="1:21" ht="48" x14ac:dyDescent="0.2">
      <c r="A3284">
        <v>3543</v>
      </c>
      <c r="B3284" s="3" t="s">
        <v>3541</v>
      </c>
      <c r="C3284" s="3" t="s">
        <v>7651</v>
      </c>
      <c r="D3284" s="6">
        <v>1500</v>
      </c>
      <c r="E3284" s="8">
        <v>1570</v>
      </c>
      <c r="F3284" t="s">
        <v>8216</v>
      </c>
      <c r="G3284" t="s">
        <v>8233</v>
      </c>
      <c r="H3284" t="s">
        <v>8246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8267</v>
      </c>
      <c r="O3284" s="8">
        <f t="shared" si="260"/>
        <v>105</v>
      </c>
      <c r="P3284">
        <f t="shared" si="261"/>
        <v>54.14</v>
      </c>
      <c r="Q3284" s="9" t="s">
        <v>8313</v>
      </c>
      <c r="R3284" t="s">
        <v>8314</v>
      </c>
      <c r="S3284" s="15">
        <f t="shared" si="262"/>
        <v>42150.755312499998</v>
      </c>
      <c r="T3284" s="15">
        <f t="shared" si="263"/>
        <v>42180.755312499998</v>
      </c>
      <c r="U3284">
        <f t="shared" si="264"/>
        <v>2015</v>
      </c>
    </row>
    <row r="3285" spans="1:21" ht="48" x14ac:dyDescent="0.2">
      <c r="A3285">
        <v>3551</v>
      </c>
      <c r="B3285" s="3" t="s">
        <v>3549</v>
      </c>
      <c r="C3285" s="3" t="s">
        <v>7659</v>
      </c>
      <c r="D3285" s="6">
        <v>1500</v>
      </c>
      <c r="E3285" s="8">
        <v>1527.5</v>
      </c>
      <c r="F3285" t="s">
        <v>8216</v>
      </c>
      <c r="G3285" t="s">
        <v>8221</v>
      </c>
      <c r="H3285" t="s">
        <v>8243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8267</v>
      </c>
      <c r="O3285" s="8">
        <f t="shared" si="260"/>
        <v>102</v>
      </c>
      <c r="P3285">
        <f t="shared" si="261"/>
        <v>61.1</v>
      </c>
      <c r="Q3285" s="9" t="s">
        <v>8313</v>
      </c>
      <c r="R3285" t="s">
        <v>8314</v>
      </c>
      <c r="S3285" s="15">
        <f t="shared" si="262"/>
        <v>41753.515856481477</v>
      </c>
      <c r="T3285" s="15">
        <f t="shared" si="263"/>
        <v>41781.921527777777</v>
      </c>
      <c r="U3285">
        <f t="shared" si="264"/>
        <v>2014</v>
      </c>
    </row>
    <row r="3286" spans="1:21" ht="48" x14ac:dyDescent="0.2">
      <c r="A3286">
        <v>3571</v>
      </c>
      <c r="B3286" s="3" t="s">
        <v>3569</v>
      </c>
      <c r="C3286" s="3" t="s">
        <v>7679</v>
      </c>
      <c r="D3286" s="6">
        <v>1500</v>
      </c>
      <c r="E3286" s="8">
        <v>1831</v>
      </c>
      <c r="F3286" t="s">
        <v>8216</v>
      </c>
      <c r="G3286" t="s">
        <v>8222</v>
      </c>
      <c r="H3286" t="s">
        <v>8244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8267</v>
      </c>
      <c r="O3286" s="8">
        <f t="shared" si="260"/>
        <v>122</v>
      </c>
      <c r="P3286">
        <f t="shared" si="261"/>
        <v>73.239999999999995</v>
      </c>
      <c r="Q3286" s="9" t="s">
        <v>8313</v>
      </c>
      <c r="R3286" t="s">
        <v>8314</v>
      </c>
      <c r="S3286" s="15">
        <f t="shared" si="262"/>
        <v>41912.858946759261</v>
      </c>
      <c r="T3286" s="15">
        <f t="shared" si="263"/>
        <v>41942.858946759261</v>
      </c>
      <c r="U3286">
        <f t="shared" si="264"/>
        <v>2014</v>
      </c>
    </row>
    <row r="3287" spans="1:21" ht="48" x14ac:dyDescent="0.2">
      <c r="A3287">
        <v>3578</v>
      </c>
      <c r="B3287" s="3" t="s">
        <v>3576</v>
      </c>
      <c r="C3287" s="3" t="s">
        <v>7686</v>
      </c>
      <c r="D3287" s="6">
        <v>1500</v>
      </c>
      <c r="E3287" s="8">
        <v>1500.2</v>
      </c>
      <c r="F3287" t="s">
        <v>8216</v>
      </c>
      <c r="G3287" t="s">
        <v>8222</v>
      </c>
      <c r="H3287" t="s">
        <v>8244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8267</v>
      </c>
      <c r="O3287" s="8">
        <f t="shared" si="260"/>
        <v>100</v>
      </c>
      <c r="P3287">
        <f t="shared" si="261"/>
        <v>40.549999999999997</v>
      </c>
      <c r="Q3287" s="9" t="s">
        <v>8313</v>
      </c>
      <c r="R3287" t="s">
        <v>8314</v>
      </c>
      <c r="S3287" s="15">
        <f t="shared" si="262"/>
        <v>42460.733530092592</v>
      </c>
      <c r="T3287" s="15">
        <f t="shared" si="263"/>
        <v>42490.733530092592</v>
      </c>
      <c r="U3287">
        <f t="shared" si="264"/>
        <v>2016</v>
      </c>
    </row>
    <row r="3288" spans="1:21" ht="48" x14ac:dyDescent="0.2">
      <c r="A3288">
        <v>3581</v>
      </c>
      <c r="B3288" s="3" t="s">
        <v>3579</v>
      </c>
      <c r="C3288" s="3" t="s">
        <v>7689</v>
      </c>
      <c r="D3288" s="6">
        <v>1500</v>
      </c>
      <c r="E3288" s="8">
        <v>1500</v>
      </c>
      <c r="F3288" t="s">
        <v>8216</v>
      </c>
      <c r="G3288" t="s">
        <v>8222</v>
      </c>
      <c r="H3288" t="s">
        <v>8244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8267</v>
      </c>
      <c r="O3288" s="8">
        <f t="shared" si="260"/>
        <v>100</v>
      </c>
      <c r="P3288">
        <f t="shared" si="261"/>
        <v>33.33</v>
      </c>
      <c r="Q3288" s="9" t="s">
        <v>8313</v>
      </c>
      <c r="R3288" t="s">
        <v>8314</v>
      </c>
      <c r="S3288" s="15">
        <f t="shared" si="262"/>
        <v>41836.471180555556</v>
      </c>
      <c r="T3288" s="15">
        <f t="shared" si="263"/>
        <v>41850.471180555556</v>
      </c>
      <c r="U3288">
        <f t="shared" si="264"/>
        <v>2014</v>
      </c>
    </row>
    <row r="3289" spans="1:21" ht="48" x14ac:dyDescent="0.2">
      <c r="A3289">
        <v>3603</v>
      </c>
      <c r="B3289" s="3" t="s">
        <v>3601</v>
      </c>
      <c r="C3289" s="3" t="s">
        <v>7711</v>
      </c>
      <c r="D3289" s="6">
        <v>1500</v>
      </c>
      <c r="E3289" s="8">
        <v>2560</v>
      </c>
      <c r="F3289" t="s">
        <v>8216</v>
      </c>
      <c r="G3289" t="s">
        <v>8221</v>
      </c>
      <c r="H3289" t="s">
        <v>8243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8267</v>
      </c>
      <c r="O3289" s="8">
        <f t="shared" si="260"/>
        <v>171</v>
      </c>
      <c r="P3289">
        <f t="shared" si="261"/>
        <v>44.91</v>
      </c>
      <c r="Q3289" s="9" t="s">
        <v>8313</v>
      </c>
      <c r="R3289" t="s">
        <v>8314</v>
      </c>
      <c r="S3289" s="15">
        <f t="shared" si="262"/>
        <v>42283.864351851851</v>
      </c>
      <c r="T3289" s="15">
        <f t="shared" si="263"/>
        <v>42313.906018518523</v>
      </c>
      <c r="U3289">
        <f t="shared" si="264"/>
        <v>2015</v>
      </c>
    </row>
    <row r="3290" spans="1:21" ht="48" x14ac:dyDescent="0.2">
      <c r="A3290">
        <v>3654</v>
      </c>
      <c r="B3290" s="3" t="s">
        <v>3650</v>
      </c>
      <c r="C3290" s="3" t="s">
        <v>7762</v>
      </c>
      <c r="D3290" s="6">
        <v>1500</v>
      </c>
      <c r="E3290" s="8">
        <v>2616</v>
      </c>
      <c r="F3290" t="s">
        <v>8216</v>
      </c>
      <c r="G3290" t="s">
        <v>8222</v>
      </c>
      <c r="H3290" t="s">
        <v>8244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8267</v>
      </c>
      <c r="O3290" s="8">
        <f t="shared" si="260"/>
        <v>174</v>
      </c>
      <c r="P3290">
        <f t="shared" si="261"/>
        <v>68.84</v>
      </c>
      <c r="Q3290" s="9" t="s">
        <v>8313</v>
      </c>
      <c r="R3290" t="s">
        <v>8314</v>
      </c>
      <c r="S3290" s="15">
        <f t="shared" si="262"/>
        <v>42440.416504629626</v>
      </c>
      <c r="T3290" s="15">
        <f t="shared" si="263"/>
        <v>42463.708333333328</v>
      </c>
      <c r="U3290">
        <f t="shared" si="264"/>
        <v>2016</v>
      </c>
    </row>
    <row r="3291" spans="1:21" ht="32" x14ac:dyDescent="0.2">
      <c r="A3291">
        <v>3658</v>
      </c>
      <c r="B3291" s="3" t="s">
        <v>3654</v>
      </c>
      <c r="C3291" s="3" t="s">
        <v>7766</v>
      </c>
      <c r="D3291" s="6">
        <v>1500</v>
      </c>
      <c r="E3291" s="8">
        <v>1510</v>
      </c>
      <c r="F3291" t="s">
        <v>8216</v>
      </c>
      <c r="G3291" t="s">
        <v>8221</v>
      </c>
      <c r="H3291" t="s">
        <v>8243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8267</v>
      </c>
      <c r="O3291" s="8">
        <f t="shared" si="260"/>
        <v>101</v>
      </c>
      <c r="P3291">
        <f t="shared" si="261"/>
        <v>75.5</v>
      </c>
      <c r="Q3291" s="9" t="s">
        <v>8313</v>
      </c>
      <c r="R3291" t="s">
        <v>8314</v>
      </c>
      <c r="S3291" s="15">
        <f t="shared" si="262"/>
        <v>41775.858564814815</v>
      </c>
      <c r="T3291" s="15">
        <f t="shared" si="263"/>
        <v>41822.165972222225</v>
      </c>
      <c r="U3291">
        <f t="shared" si="264"/>
        <v>2014</v>
      </c>
    </row>
    <row r="3292" spans="1:21" ht="48" x14ac:dyDescent="0.2">
      <c r="A3292">
        <v>3690</v>
      </c>
      <c r="B3292" s="3" t="s">
        <v>3686</v>
      </c>
      <c r="C3292" s="3" t="s">
        <v>7798</v>
      </c>
      <c r="D3292" s="6">
        <v>1500</v>
      </c>
      <c r="E3292" s="8">
        <v>1800</v>
      </c>
      <c r="F3292" t="s">
        <v>8216</v>
      </c>
      <c r="G3292" t="s">
        <v>8221</v>
      </c>
      <c r="H3292" t="s">
        <v>8243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8267</v>
      </c>
      <c r="O3292" s="8">
        <f t="shared" si="260"/>
        <v>120</v>
      </c>
      <c r="P3292">
        <f t="shared" si="261"/>
        <v>58.06</v>
      </c>
      <c r="Q3292" s="9" t="s">
        <v>8313</v>
      </c>
      <c r="R3292" t="s">
        <v>8314</v>
      </c>
      <c r="S3292" s="15">
        <f t="shared" si="262"/>
        <v>41940.598182870373</v>
      </c>
      <c r="T3292" s="15">
        <f t="shared" si="263"/>
        <v>41970.639849537038</v>
      </c>
      <c r="U3292">
        <f t="shared" si="264"/>
        <v>2014</v>
      </c>
    </row>
    <row r="3293" spans="1:21" ht="48" x14ac:dyDescent="0.2">
      <c r="A3293">
        <v>3701</v>
      </c>
      <c r="B3293" s="3" t="s">
        <v>3697</v>
      </c>
      <c r="C3293" s="3" t="s">
        <v>7809</v>
      </c>
      <c r="D3293" s="6">
        <v>1500</v>
      </c>
      <c r="E3293" s="8">
        <v>1505</v>
      </c>
      <c r="F3293" t="s">
        <v>8216</v>
      </c>
      <c r="G3293" t="s">
        <v>8222</v>
      </c>
      <c r="H3293" t="s">
        <v>8244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8267</v>
      </c>
      <c r="O3293" s="8">
        <f t="shared" si="260"/>
        <v>100</v>
      </c>
      <c r="P3293">
        <f t="shared" si="261"/>
        <v>38.590000000000003</v>
      </c>
      <c r="Q3293" s="9" t="s">
        <v>8313</v>
      </c>
      <c r="R3293" t="s">
        <v>8314</v>
      </c>
      <c r="S3293" s="15">
        <f t="shared" si="262"/>
        <v>42129.541585648149</v>
      </c>
      <c r="T3293" s="15">
        <f t="shared" si="263"/>
        <v>42159.541585648149</v>
      </c>
      <c r="U3293">
        <f t="shared" si="264"/>
        <v>2015</v>
      </c>
    </row>
    <row r="3294" spans="1:21" ht="48" x14ac:dyDescent="0.2">
      <c r="A3294">
        <v>3706</v>
      </c>
      <c r="B3294" s="3" t="s">
        <v>3702</v>
      </c>
      <c r="C3294" s="3" t="s">
        <v>7814</v>
      </c>
      <c r="D3294" s="6">
        <v>1500</v>
      </c>
      <c r="E3294" s="8">
        <v>1820</v>
      </c>
      <c r="F3294" t="s">
        <v>8216</v>
      </c>
      <c r="G3294" t="s">
        <v>8221</v>
      </c>
      <c r="H3294" t="s">
        <v>8243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8267</v>
      </c>
      <c r="O3294" s="8">
        <f t="shared" si="260"/>
        <v>121</v>
      </c>
      <c r="P3294">
        <f t="shared" si="261"/>
        <v>140</v>
      </c>
      <c r="Q3294" s="9" t="s">
        <v>8313</v>
      </c>
      <c r="R3294" t="s">
        <v>8314</v>
      </c>
      <c r="S3294" s="15">
        <f t="shared" si="262"/>
        <v>41879.913761574076</v>
      </c>
      <c r="T3294" s="15">
        <f t="shared" si="263"/>
        <v>41894.913761574076</v>
      </c>
      <c r="U3294">
        <f t="shared" si="264"/>
        <v>2014</v>
      </c>
    </row>
    <row r="3295" spans="1:21" ht="64" x14ac:dyDescent="0.2">
      <c r="A3295">
        <v>3722</v>
      </c>
      <c r="B3295" s="3" t="s">
        <v>3718</v>
      </c>
      <c r="C3295" s="3" t="s">
        <v>7830</v>
      </c>
      <c r="D3295" s="6">
        <v>1500</v>
      </c>
      <c r="E3295" s="8">
        <v>1668</v>
      </c>
      <c r="F3295" t="s">
        <v>8216</v>
      </c>
      <c r="G3295" t="s">
        <v>8226</v>
      </c>
      <c r="H3295" t="s">
        <v>8248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8267</v>
      </c>
      <c r="O3295" s="8">
        <f t="shared" si="260"/>
        <v>111</v>
      </c>
      <c r="P3295">
        <f t="shared" si="261"/>
        <v>47.66</v>
      </c>
      <c r="Q3295" s="9" t="s">
        <v>8313</v>
      </c>
      <c r="R3295" t="s">
        <v>8314</v>
      </c>
      <c r="S3295" s="15">
        <f t="shared" si="262"/>
        <v>42381.671840277777</v>
      </c>
      <c r="T3295" s="15">
        <f t="shared" si="263"/>
        <v>42411.957638888889</v>
      </c>
      <c r="U3295">
        <f t="shared" si="264"/>
        <v>2016</v>
      </c>
    </row>
    <row r="3296" spans="1:21" ht="48" x14ac:dyDescent="0.2">
      <c r="A3296">
        <v>3810</v>
      </c>
      <c r="B3296" s="3" t="s">
        <v>3806</v>
      </c>
      <c r="C3296" s="3" t="s">
        <v>7918</v>
      </c>
      <c r="D3296" s="6">
        <v>1500</v>
      </c>
      <c r="E3296" s="8">
        <v>1826</v>
      </c>
      <c r="F3296" t="s">
        <v>8216</v>
      </c>
      <c r="G3296" t="s">
        <v>8221</v>
      </c>
      <c r="H3296" t="s">
        <v>8243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8267</v>
      </c>
      <c r="O3296" s="8">
        <f t="shared" si="260"/>
        <v>122</v>
      </c>
      <c r="P3296">
        <f t="shared" si="261"/>
        <v>70.23</v>
      </c>
      <c r="Q3296" s="9" t="s">
        <v>8313</v>
      </c>
      <c r="R3296" t="s">
        <v>8314</v>
      </c>
      <c r="S3296" s="15">
        <f t="shared" si="262"/>
        <v>42054.849050925928</v>
      </c>
      <c r="T3296" s="15">
        <f t="shared" si="263"/>
        <v>42084.807384259257</v>
      </c>
      <c r="U3296">
        <f t="shared" si="264"/>
        <v>2015</v>
      </c>
    </row>
    <row r="3297" spans="1:21" ht="48" x14ac:dyDescent="0.2">
      <c r="A3297">
        <v>3814</v>
      </c>
      <c r="B3297" s="3" t="s">
        <v>3810</v>
      </c>
      <c r="C3297" s="3" t="s">
        <v>7922</v>
      </c>
      <c r="D3297" s="6">
        <v>1500</v>
      </c>
      <c r="E3297" s="8">
        <v>2102</v>
      </c>
      <c r="F3297" t="s">
        <v>8216</v>
      </c>
      <c r="G3297" t="s">
        <v>8221</v>
      </c>
      <c r="H3297" t="s">
        <v>8243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8267</v>
      </c>
      <c r="O3297" s="8">
        <f t="shared" si="260"/>
        <v>140</v>
      </c>
      <c r="P3297">
        <f t="shared" si="261"/>
        <v>61.82</v>
      </c>
      <c r="Q3297" s="9" t="s">
        <v>8313</v>
      </c>
      <c r="R3297" t="s">
        <v>8314</v>
      </c>
      <c r="S3297" s="15">
        <f t="shared" si="262"/>
        <v>42058.904074074075</v>
      </c>
      <c r="T3297" s="15">
        <f t="shared" si="263"/>
        <v>42095.165972222225</v>
      </c>
      <c r="U3297">
        <f t="shared" si="264"/>
        <v>2015</v>
      </c>
    </row>
    <row r="3298" spans="1:21" ht="64" x14ac:dyDescent="0.2">
      <c r="A3298">
        <v>3816</v>
      </c>
      <c r="B3298" s="3" t="s">
        <v>3812</v>
      </c>
      <c r="C3298" s="3" t="s">
        <v>7924</v>
      </c>
      <c r="D3298" s="6">
        <v>1500</v>
      </c>
      <c r="E3298" s="8">
        <v>1788.57</v>
      </c>
      <c r="F3298" t="s">
        <v>8216</v>
      </c>
      <c r="G3298" t="s">
        <v>8221</v>
      </c>
      <c r="H3298" t="s">
        <v>8243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8267</v>
      </c>
      <c r="O3298" s="8">
        <f t="shared" si="260"/>
        <v>119</v>
      </c>
      <c r="P3298">
        <f t="shared" si="261"/>
        <v>48.34</v>
      </c>
      <c r="Q3298" s="9" t="s">
        <v>8313</v>
      </c>
      <c r="R3298" t="s">
        <v>8314</v>
      </c>
      <c r="S3298" s="15">
        <f t="shared" si="262"/>
        <v>41807.690081018518</v>
      </c>
      <c r="T3298" s="15">
        <f t="shared" si="263"/>
        <v>41837.690081018518</v>
      </c>
      <c r="U3298">
        <f t="shared" si="264"/>
        <v>2014</v>
      </c>
    </row>
    <row r="3299" spans="1:21" ht="48" x14ac:dyDescent="0.2">
      <c r="A3299">
        <v>3497</v>
      </c>
      <c r="B3299" s="3" t="s">
        <v>3495</v>
      </c>
      <c r="C3299" s="3" t="s">
        <v>7605</v>
      </c>
      <c r="D3299" s="6">
        <v>1551</v>
      </c>
      <c r="E3299" s="8">
        <v>1686</v>
      </c>
      <c r="F3299" t="s">
        <v>8216</v>
      </c>
      <c r="G3299" t="s">
        <v>8221</v>
      </c>
      <c r="H3299" t="s">
        <v>8243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8267</v>
      </c>
      <c r="O3299" s="8">
        <f t="shared" si="260"/>
        <v>109</v>
      </c>
      <c r="P3299">
        <f t="shared" si="261"/>
        <v>34.409999999999997</v>
      </c>
      <c r="Q3299" s="9" t="s">
        <v>8313</v>
      </c>
      <c r="R3299" t="s">
        <v>8314</v>
      </c>
      <c r="S3299" s="15">
        <f t="shared" si="262"/>
        <v>42511.741944444439</v>
      </c>
      <c r="T3299" s="15">
        <f t="shared" si="263"/>
        <v>42523.916666666672</v>
      </c>
      <c r="U3299">
        <f t="shared" si="264"/>
        <v>2016</v>
      </c>
    </row>
    <row r="3300" spans="1:21" ht="48" x14ac:dyDescent="0.2">
      <c r="A3300">
        <v>3244</v>
      </c>
      <c r="B3300" s="3" t="s">
        <v>3243</v>
      </c>
      <c r="C3300" s="3" t="s">
        <v>7352</v>
      </c>
      <c r="D3300" s="6">
        <v>1600</v>
      </c>
      <c r="E3300" s="8">
        <v>1647</v>
      </c>
      <c r="F3300" t="s">
        <v>8216</v>
      </c>
      <c r="G3300" t="s">
        <v>8222</v>
      </c>
      <c r="H3300" t="s">
        <v>8244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8267</v>
      </c>
      <c r="O3300" s="8">
        <f t="shared" si="260"/>
        <v>103</v>
      </c>
      <c r="P3300">
        <f t="shared" si="261"/>
        <v>23.87</v>
      </c>
      <c r="Q3300" s="9" t="s">
        <v>8313</v>
      </c>
      <c r="R3300" t="s">
        <v>8314</v>
      </c>
      <c r="S3300" s="15">
        <f t="shared" si="262"/>
        <v>42675.694236111114</v>
      </c>
      <c r="T3300" s="15">
        <f t="shared" si="263"/>
        <v>42705.735902777778</v>
      </c>
      <c r="U3300">
        <f t="shared" si="264"/>
        <v>2016</v>
      </c>
    </row>
    <row r="3301" spans="1:21" ht="48" x14ac:dyDescent="0.2">
      <c r="A3301">
        <v>3594</v>
      </c>
      <c r="B3301" s="3" t="s">
        <v>3592</v>
      </c>
      <c r="C3301" s="3" t="s">
        <v>7702</v>
      </c>
      <c r="D3301" s="6">
        <v>1600</v>
      </c>
      <c r="E3301" s="8">
        <v>2015</v>
      </c>
      <c r="F3301" t="s">
        <v>8216</v>
      </c>
      <c r="G3301" t="s">
        <v>8221</v>
      </c>
      <c r="H3301" t="s">
        <v>8243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8267</v>
      </c>
      <c r="O3301" s="8">
        <f t="shared" si="260"/>
        <v>126</v>
      </c>
      <c r="P3301">
        <f t="shared" si="261"/>
        <v>55.97</v>
      </c>
      <c r="Q3301" s="9" t="s">
        <v>8313</v>
      </c>
      <c r="R3301" t="s">
        <v>8314</v>
      </c>
      <c r="S3301" s="15">
        <f t="shared" si="262"/>
        <v>42592.066921296297</v>
      </c>
      <c r="T3301" s="15">
        <f t="shared" si="263"/>
        <v>42617.066921296297</v>
      </c>
      <c r="U3301">
        <f t="shared" si="264"/>
        <v>2016</v>
      </c>
    </row>
    <row r="3302" spans="1:21" ht="48" x14ac:dyDescent="0.2">
      <c r="A3302">
        <v>3485</v>
      </c>
      <c r="B3302" s="3" t="s">
        <v>3483</v>
      </c>
      <c r="C3302" s="3" t="s">
        <v>7593</v>
      </c>
      <c r="D3302" s="6">
        <v>1650</v>
      </c>
      <c r="E3302" s="8">
        <v>1660</v>
      </c>
      <c r="F3302" t="s">
        <v>8216</v>
      </c>
      <c r="G3302" t="s">
        <v>8221</v>
      </c>
      <c r="H3302" t="s">
        <v>8243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8267</v>
      </c>
      <c r="O3302" s="8">
        <f t="shared" si="260"/>
        <v>101</v>
      </c>
      <c r="P3302">
        <f t="shared" si="261"/>
        <v>55.33</v>
      </c>
      <c r="Q3302" s="9" t="s">
        <v>8313</v>
      </c>
      <c r="R3302" t="s">
        <v>8314</v>
      </c>
      <c r="S3302" s="15">
        <f t="shared" si="262"/>
        <v>42372.693055555559</v>
      </c>
      <c r="T3302" s="15">
        <f t="shared" si="263"/>
        <v>42402.693055555559</v>
      </c>
      <c r="U3302">
        <f t="shared" si="264"/>
        <v>2016</v>
      </c>
    </row>
    <row r="3303" spans="1:21" ht="48" x14ac:dyDescent="0.2">
      <c r="A3303">
        <v>3498</v>
      </c>
      <c r="B3303" s="3" t="s">
        <v>3496</v>
      </c>
      <c r="C3303" s="3" t="s">
        <v>7606</v>
      </c>
      <c r="D3303" s="6">
        <v>1650</v>
      </c>
      <c r="E3303" s="8">
        <v>1690</v>
      </c>
      <c r="F3303" t="s">
        <v>8216</v>
      </c>
      <c r="G3303" t="s">
        <v>8226</v>
      </c>
      <c r="H3303" t="s">
        <v>8248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8267</v>
      </c>
      <c r="O3303" s="8">
        <f t="shared" si="260"/>
        <v>102</v>
      </c>
      <c r="P3303">
        <f t="shared" si="261"/>
        <v>40.24</v>
      </c>
      <c r="Q3303" s="9" t="s">
        <v>8313</v>
      </c>
      <c r="R3303" t="s">
        <v>8314</v>
      </c>
      <c r="S3303" s="15">
        <f t="shared" si="262"/>
        <v>42459.15861111111</v>
      </c>
      <c r="T3303" s="15">
        <f t="shared" si="263"/>
        <v>42518.905555555553</v>
      </c>
      <c r="U3303">
        <f t="shared" si="264"/>
        <v>2016</v>
      </c>
    </row>
    <row r="3304" spans="1:21" ht="48" x14ac:dyDescent="0.2">
      <c r="A3304">
        <v>3528</v>
      </c>
      <c r="B3304" s="3" t="s">
        <v>3526</v>
      </c>
      <c r="C3304" s="3" t="s">
        <v>7636</v>
      </c>
      <c r="D3304" s="6">
        <v>1650</v>
      </c>
      <c r="E3304" s="8">
        <v>1669</v>
      </c>
      <c r="F3304" t="s">
        <v>8216</v>
      </c>
      <c r="G3304" t="s">
        <v>8222</v>
      </c>
      <c r="H3304" t="s">
        <v>8244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8267</v>
      </c>
      <c r="O3304" s="8">
        <f t="shared" si="260"/>
        <v>101</v>
      </c>
      <c r="P3304">
        <f t="shared" si="261"/>
        <v>45.11</v>
      </c>
      <c r="Q3304" s="9" t="s">
        <v>8313</v>
      </c>
      <c r="R3304" t="s">
        <v>8314</v>
      </c>
      <c r="S3304" s="15">
        <f t="shared" si="262"/>
        <v>42733.50136574074</v>
      </c>
      <c r="T3304" s="15">
        <f t="shared" si="263"/>
        <v>42753.50136574074</v>
      </c>
      <c r="U3304">
        <f t="shared" si="264"/>
        <v>2016</v>
      </c>
    </row>
    <row r="3305" spans="1:21" ht="48" x14ac:dyDescent="0.2">
      <c r="A3305">
        <v>1292</v>
      </c>
      <c r="B3305" s="3" t="s">
        <v>1292</v>
      </c>
      <c r="C3305" s="3" t="s">
        <v>5400</v>
      </c>
      <c r="D3305" s="6">
        <v>1700</v>
      </c>
      <c r="E3305" s="8">
        <v>1870</v>
      </c>
      <c r="F3305" t="s">
        <v>8216</v>
      </c>
      <c r="G3305" t="s">
        <v>8222</v>
      </c>
      <c r="H3305" t="s">
        <v>8244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8267</v>
      </c>
      <c r="O3305" s="8">
        <f t="shared" si="260"/>
        <v>110</v>
      </c>
      <c r="P3305">
        <f t="shared" si="261"/>
        <v>35.96</v>
      </c>
      <c r="Q3305" s="9" t="s">
        <v>8313</v>
      </c>
      <c r="R3305" t="s">
        <v>8314</v>
      </c>
      <c r="S3305" s="15">
        <f t="shared" si="262"/>
        <v>42256.764212962968</v>
      </c>
      <c r="T3305" s="15">
        <f t="shared" si="263"/>
        <v>42283.957638888889</v>
      </c>
      <c r="U3305">
        <f t="shared" si="264"/>
        <v>2015</v>
      </c>
    </row>
    <row r="3306" spans="1:21" ht="48" x14ac:dyDescent="0.2">
      <c r="A3306">
        <v>3417</v>
      </c>
      <c r="B3306" s="3" t="s">
        <v>3415</v>
      </c>
      <c r="C3306" s="3" t="s">
        <v>7525</v>
      </c>
      <c r="D3306" s="6">
        <v>1700</v>
      </c>
      <c r="E3306" s="8">
        <v>1700.01</v>
      </c>
      <c r="F3306" t="s">
        <v>8216</v>
      </c>
      <c r="G3306" t="s">
        <v>8221</v>
      </c>
      <c r="H3306" t="s">
        <v>8243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8267</v>
      </c>
      <c r="O3306" s="8">
        <f t="shared" si="260"/>
        <v>100</v>
      </c>
      <c r="P3306">
        <f t="shared" si="261"/>
        <v>37.78</v>
      </c>
      <c r="Q3306" s="9" t="s">
        <v>8313</v>
      </c>
      <c r="R3306" t="s">
        <v>8314</v>
      </c>
      <c r="S3306" s="15">
        <f t="shared" si="262"/>
        <v>41894.91375</v>
      </c>
      <c r="T3306" s="15">
        <f t="shared" si="263"/>
        <v>41938.029861111114</v>
      </c>
      <c r="U3306">
        <f t="shared" si="264"/>
        <v>2014</v>
      </c>
    </row>
    <row r="3307" spans="1:21" ht="48" x14ac:dyDescent="0.2">
      <c r="A3307">
        <v>3355</v>
      </c>
      <c r="B3307" s="3" t="s">
        <v>3353</v>
      </c>
      <c r="C3307" s="3" t="s">
        <v>7463</v>
      </c>
      <c r="D3307" s="6">
        <v>1750</v>
      </c>
      <c r="E3307" s="8">
        <v>2210</v>
      </c>
      <c r="F3307" t="s">
        <v>8216</v>
      </c>
      <c r="G3307" t="s">
        <v>8222</v>
      </c>
      <c r="H3307" t="s">
        <v>8244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8267</v>
      </c>
      <c r="O3307" s="8">
        <f t="shared" si="260"/>
        <v>126</v>
      </c>
      <c r="P3307">
        <f t="shared" si="261"/>
        <v>147.33000000000001</v>
      </c>
      <c r="Q3307" s="9" t="s">
        <v>8313</v>
      </c>
      <c r="R3307" t="s">
        <v>8314</v>
      </c>
      <c r="S3307" s="15">
        <f t="shared" si="262"/>
        <v>42489.619525462964</v>
      </c>
      <c r="T3307" s="15">
        <f t="shared" si="263"/>
        <v>42500.470138888893</v>
      </c>
      <c r="U3307">
        <f t="shared" si="264"/>
        <v>2016</v>
      </c>
    </row>
    <row r="3308" spans="1:21" ht="48" x14ac:dyDescent="0.2">
      <c r="A3308">
        <v>3383</v>
      </c>
      <c r="B3308" s="3" t="s">
        <v>3381</v>
      </c>
      <c r="C3308" s="3" t="s">
        <v>7491</v>
      </c>
      <c r="D3308" s="6">
        <v>1750</v>
      </c>
      <c r="E3308" s="8">
        <v>1955</v>
      </c>
      <c r="F3308" t="s">
        <v>8216</v>
      </c>
      <c r="G3308" t="s">
        <v>8221</v>
      </c>
      <c r="H3308" t="s">
        <v>8243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8267</v>
      </c>
      <c r="O3308" s="8">
        <f t="shared" si="260"/>
        <v>112</v>
      </c>
      <c r="P3308">
        <f t="shared" si="261"/>
        <v>65.17</v>
      </c>
      <c r="Q3308" s="9" t="s">
        <v>8313</v>
      </c>
      <c r="R3308" t="s">
        <v>8314</v>
      </c>
      <c r="S3308" s="15">
        <f t="shared" si="262"/>
        <v>42524.782638888893</v>
      </c>
      <c r="T3308" s="15">
        <f t="shared" si="263"/>
        <v>42544.782638888893</v>
      </c>
      <c r="U3308">
        <f t="shared" si="264"/>
        <v>2016</v>
      </c>
    </row>
    <row r="3309" spans="1:21" ht="32" x14ac:dyDescent="0.2">
      <c r="A3309">
        <v>3148</v>
      </c>
      <c r="B3309" s="3" t="s">
        <v>3147</v>
      </c>
      <c r="C3309" s="3" t="s">
        <v>7256</v>
      </c>
      <c r="D3309" s="6">
        <v>1800</v>
      </c>
      <c r="E3309" s="8">
        <v>2361</v>
      </c>
      <c r="F3309" t="s">
        <v>8216</v>
      </c>
      <c r="G3309" t="s">
        <v>8221</v>
      </c>
      <c r="H3309" t="s">
        <v>8243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8267</v>
      </c>
      <c r="O3309" s="8">
        <f t="shared" si="260"/>
        <v>131</v>
      </c>
      <c r="P3309">
        <f t="shared" si="261"/>
        <v>41.42</v>
      </c>
      <c r="Q3309" s="9" t="s">
        <v>8313</v>
      </c>
      <c r="R3309" t="s">
        <v>8314</v>
      </c>
      <c r="S3309" s="15">
        <f t="shared" si="262"/>
        <v>41891.665324074071</v>
      </c>
      <c r="T3309" s="15">
        <f t="shared" si="263"/>
        <v>41913.166666666664</v>
      </c>
      <c r="U3309">
        <f t="shared" si="264"/>
        <v>2014</v>
      </c>
    </row>
    <row r="3310" spans="1:21" ht="48" x14ac:dyDescent="0.2">
      <c r="A3310">
        <v>3270</v>
      </c>
      <c r="B3310" s="3" t="s">
        <v>3269</v>
      </c>
      <c r="C3310" s="3" t="s">
        <v>7378</v>
      </c>
      <c r="D3310" s="6">
        <v>1800</v>
      </c>
      <c r="E3310" s="8">
        <v>1830</v>
      </c>
      <c r="F3310" t="s">
        <v>8216</v>
      </c>
      <c r="G3310" t="s">
        <v>8222</v>
      </c>
      <c r="H3310" t="s">
        <v>8244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8267</v>
      </c>
      <c r="O3310" s="8">
        <f t="shared" si="260"/>
        <v>102</v>
      </c>
      <c r="P3310">
        <f t="shared" si="261"/>
        <v>61</v>
      </c>
      <c r="Q3310" s="9" t="s">
        <v>8313</v>
      </c>
      <c r="R3310" t="s">
        <v>8314</v>
      </c>
      <c r="S3310" s="15">
        <f t="shared" si="262"/>
        <v>42167.533159722225</v>
      </c>
      <c r="T3310" s="15">
        <f t="shared" si="263"/>
        <v>42197.533159722225</v>
      </c>
      <c r="U3310">
        <f t="shared" si="264"/>
        <v>2015</v>
      </c>
    </row>
    <row r="3311" spans="1:21" ht="48" x14ac:dyDescent="0.2">
      <c r="A3311">
        <v>3275</v>
      </c>
      <c r="B3311" s="3" t="s">
        <v>3274</v>
      </c>
      <c r="C3311" s="3" t="s">
        <v>7383</v>
      </c>
      <c r="D3311" s="6">
        <v>1800</v>
      </c>
      <c r="E3311" s="8">
        <v>1805</v>
      </c>
      <c r="F3311" t="s">
        <v>8216</v>
      </c>
      <c r="G3311" t="s">
        <v>8221</v>
      </c>
      <c r="H3311" t="s">
        <v>8243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8267</v>
      </c>
      <c r="O3311" s="8">
        <f t="shared" si="260"/>
        <v>100</v>
      </c>
      <c r="P3311">
        <f t="shared" si="261"/>
        <v>150.41999999999999</v>
      </c>
      <c r="Q3311" s="9" t="s">
        <v>8313</v>
      </c>
      <c r="R3311" t="s">
        <v>8314</v>
      </c>
      <c r="S3311" s="15">
        <f t="shared" si="262"/>
        <v>42017.88045138889</v>
      </c>
      <c r="T3311" s="15">
        <f t="shared" si="263"/>
        <v>42044.1875</v>
      </c>
      <c r="U3311">
        <f t="shared" si="264"/>
        <v>2015</v>
      </c>
    </row>
    <row r="3312" spans="1:21" ht="48" x14ac:dyDescent="0.2">
      <c r="A3312">
        <v>3303</v>
      </c>
      <c r="B3312" s="3" t="s">
        <v>3302</v>
      </c>
      <c r="C3312" s="3" t="s">
        <v>7411</v>
      </c>
      <c r="D3312" s="6">
        <v>1800</v>
      </c>
      <c r="E3312" s="8">
        <v>2086</v>
      </c>
      <c r="F3312" t="s">
        <v>8216</v>
      </c>
      <c r="G3312" t="s">
        <v>8221</v>
      </c>
      <c r="H3312" t="s">
        <v>8243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8267</v>
      </c>
      <c r="O3312" s="8">
        <f t="shared" si="260"/>
        <v>116</v>
      </c>
      <c r="P3312">
        <f t="shared" si="261"/>
        <v>59.6</v>
      </c>
      <c r="Q3312" s="9" t="s">
        <v>8313</v>
      </c>
      <c r="R3312" t="s">
        <v>8314</v>
      </c>
      <c r="S3312" s="15">
        <f t="shared" si="262"/>
        <v>42056.65143518518</v>
      </c>
      <c r="T3312" s="15">
        <f t="shared" si="263"/>
        <v>42091.609768518523</v>
      </c>
      <c r="U3312">
        <f t="shared" si="264"/>
        <v>2015</v>
      </c>
    </row>
    <row r="3313" spans="1:21" ht="48" x14ac:dyDescent="0.2">
      <c r="A3313">
        <v>3328</v>
      </c>
      <c r="B3313" s="3" t="s">
        <v>3327</v>
      </c>
      <c r="C3313" s="3" t="s">
        <v>7436</v>
      </c>
      <c r="D3313" s="6">
        <v>1800</v>
      </c>
      <c r="E3313" s="8">
        <v>2635</v>
      </c>
      <c r="F3313" t="s">
        <v>8216</v>
      </c>
      <c r="G3313" t="s">
        <v>8221</v>
      </c>
      <c r="H3313" t="s">
        <v>8243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8267</v>
      </c>
      <c r="O3313" s="8">
        <f t="shared" si="260"/>
        <v>146</v>
      </c>
      <c r="P3313">
        <f t="shared" si="261"/>
        <v>292.77999999999997</v>
      </c>
      <c r="Q3313" s="9" t="s">
        <v>8313</v>
      </c>
      <c r="R3313" t="s">
        <v>8314</v>
      </c>
      <c r="S3313" s="15">
        <f t="shared" si="262"/>
        <v>41822.57503472222</v>
      </c>
      <c r="T3313" s="15">
        <f t="shared" si="263"/>
        <v>41825.041666666664</v>
      </c>
      <c r="U3313">
        <f t="shared" si="264"/>
        <v>2014</v>
      </c>
    </row>
    <row r="3314" spans="1:21" ht="48" x14ac:dyDescent="0.2">
      <c r="A3314">
        <v>3477</v>
      </c>
      <c r="B3314" s="3" t="s">
        <v>3475</v>
      </c>
      <c r="C3314" s="3" t="s">
        <v>7585</v>
      </c>
      <c r="D3314" s="6">
        <v>1800</v>
      </c>
      <c r="E3314" s="8">
        <v>2076</v>
      </c>
      <c r="F3314" t="s">
        <v>8216</v>
      </c>
      <c r="G3314" t="s">
        <v>8221</v>
      </c>
      <c r="H3314" t="s">
        <v>8243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8267</v>
      </c>
      <c r="O3314" s="8">
        <f t="shared" si="260"/>
        <v>115</v>
      </c>
      <c r="P3314">
        <f t="shared" si="261"/>
        <v>53.23</v>
      </c>
      <c r="Q3314" s="9" t="s">
        <v>8313</v>
      </c>
      <c r="R3314" t="s">
        <v>8314</v>
      </c>
      <c r="S3314" s="15">
        <f t="shared" si="262"/>
        <v>42128.736608796295</v>
      </c>
      <c r="T3314" s="15">
        <f t="shared" si="263"/>
        <v>42141.125</v>
      </c>
      <c r="U3314">
        <f t="shared" si="264"/>
        <v>2015</v>
      </c>
    </row>
    <row r="3315" spans="1:21" ht="48" x14ac:dyDescent="0.2">
      <c r="A3315">
        <v>3176</v>
      </c>
      <c r="B3315" s="3" t="s">
        <v>3175</v>
      </c>
      <c r="C3315" s="3" t="s">
        <v>7284</v>
      </c>
      <c r="D3315" s="6">
        <v>1900</v>
      </c>
      <c r="E3315" s="8">
        <v>2182</v>
      </c>
      <c r="F3315" t="s">
        <v>8216</v>
      </c>
      <c r="G3315" t="s">
        <v>8221</v>
      </c>
      <c r="H3315" t="s">
        <v>8243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8267</v>
      </c>
      <c r="O3315" s="8">
        <f t="shared" si="260"/>
        <v>115</v>
      </c>
      <c r="P3315">
        <f t="shared" si="261"/>
        <v>39.67</v>
      </c>
      <c r="Q3315" s="9" t="s">
        <v>8313</v>
      </c>
      <c r="R3315" t="s">
        <v>8314</v>
      </c>
      <c r="S3315" s="15">
        <f t="shared" si="262"/>
        <v>41477.930914351848</v>
      </c>
      <c r="T3315" s="15">
        <f t="shared" si="263"/>
        <v>41504.625</v>
      </c>
      <c r="U3315">
        <f t="shared" si="264"/>
        <v>2013</v>
      </c>
    </row>
    <row r="3316" spans="1:21" ht="48" x14ac:dyDescent="0.2">
      <c r="A3316">
        <v>3609</v>
      </c>
      <c r="B3316" s="3" t="s">
        <v>3607</v>
      </c>
      <c r="C3316" s="3" t="s">
        <v>7717</v>
      </c>
      <c r="D3316" s="6">
        <v>1960</v>
      </c>
      <c r="E3316" s="8">
        <v>3005</v>
      </c>
      <c r="F3316" t="s">
        <v>8216</v>
      </c>
      <c r="G3316" t="s">
        <v>8222</v>
      </c>
      <c r="H3316" t="s">
        <v>8244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8267</v>
      </c>
      <c r="O3316" s="8">
        <f t="shared" si="260"/>
        <v>153</v>
      </c>
      <c r="P3316">
        <f t="shared" si="261"/>
        <v>143.1</v>
      </c>
      <c r="Q3316" s="9" t="s">
        <v>8313</v>
      </c>
      <c r="R3316" t="s">
        <v>8314</v>
      </c>
      <c r="S3316" s="15">
        <f t="shared" si="262"/>
        <v>42429.991724537031</v>
      </c>
      <c r="T3316" s="15">
        <f t="shared" si="263"/>
        <v>42459.950057870374</v>
      </c>
      <c r="U3316">
        <f t="shared" si="264"/>
        <v>2016</v>
      </c>
    </row>
    <row r="3317" spans="1:21" ht="48" x14ac:dyDescent="0.2">
      <c r="A3317">
        <v>533</v>
      </c>
      <c r="B3317" s="3" t="s">
        <v>533</v>
      </c>
      <c r="C3317" s="3" t="s">
        <v>4641</v>
      </c>
      <c r="D3317" s="6">
        <v>2000</v>
      </c>
      <c r="E3317" s="8">
        <v>2004</v>
      </c>
      <c r="F3317" t="s">
        <v>8216</v>
      </c>
      <c r="G3317" t="s">
        <v>8222</v>
      </c>
      <c r="H3317" t="s">
        <v>8244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8267</v>
      </c>
      <c r="O3317" s="8">
        <f t="shared" si="260"/>
        <v>100</v>
      </c>
      <c r="P3317">
        <f t="shared" si="261"/>
        <v>117.88</v>
      </c>
      <c r="Q3317" s="9" t="s">
        <v>8313</v>
      </c>
      <c r="R3317" t="s">
        <v>8314</v>
      </c>
      <c r="S3317" s="15">
        <f t="shared" si="262"/>
        <v>42482.43478009259</v>
      </c>
      <c r="T3317" s="15">
        <f t="shared" si="263"/>
        <v>42506.43478009259</v>
      </c>
      <c r="U3317">
        <f t="shared" si="264"/>
        <v>2016</v>
      </c>
    </row>
    <row r="3318" spans="1:21" ht="32" x14ac:dyDescent="0.2">
      <c r="A3318">
        <v>535</v>
      </c>
      <c r="B3318" s="3" t="s">
        <v>535</v>
      </c>
      <c r="C3318" s="3" t="s">
        <v>4643</v>
      </c>
      <c r="D3318" s="6">
        <v>2000</v>
      </c>
      <c r="E3318" s="8">
        <v>2050</v>
      </c>
      <c r="F3318" t="s">
        <v>8216</v>
      </c>
      <c r="G3318" t="s">
        <v>8222</v>
      </c>
      <c r="H3318" t="s">
        <v>8244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8267</v>
      </c>
      <c r="O3318" s="8">
        <f t="shared" si="260"/>
        <v>103</v>
      </c>
      <c r="P3318">
        <f t="shared" si="261"/>
        <v>34.75</v>
      </c>
      <c r="Q3318" s="9" t="s">
        <v>8313</v>
      </c>
      <c r="R3318" t="s">
        <v>8314</v>
      </c>
      <c r="S3318" s="15">
        <f t="shared" si="262"/>
        <v>42711.545196759253</v>
      </c>
      <c r="T3318" s="15">
        <f t="shared" si="263"/>
        <v>42741.545196759253</v>
      </c>
      <c r="U3318">
        <f t="shared" si="264"/>
        <v>2016</v>
      </c>
    </row>
    <row r="3319" spans="1:21" ht="48" x14ac:dyDescent="0.2">
      <c r="A3319">
        <v>537</v>
      </c>
      <c r="B3319" s="3" t="s">
        <v>537</v>
      </c>
      <c r="C3319" s="3" t="s">
        <v>4645</v>
      </c>
      <c r="D3319" s="6">
        <v>2000</v>
      </c>
      <c r="E3319" s="8">
        <v>2410</v>
      </c>
      <c r="F3319" t="s">
        <v>8216</v>
      </c>
      <c r="G3319" t="s">
        <v>8221</v>
      </c>
      <c r="H3319" t="s">
        <v>8243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8267</v>
      </c>
      <c r="O3319" s="8">
        <f t="shared" si="260"/>
        <v>121</v>
      </c>
      <c r="P3319">
        <f t="shared" si="261"/>
        <v>40.85</v>
      </c>
      <c r="Q3319" s="9" t="s">
        <v>8313</v>
      </c>
      <c r="R3319" t="s">
        <v>8314</v>
      </c>
      <c r="S3319" s="15">
        <f t="shared" si="262"/>
        <v>42282.768414351856</v>
      </c>
      <c r="T3319" s="15">
        <f t="shared" si="263"/>
        <v>42312.810081018513</v>
      </c>
      <c r="U3319">
        <f t="shared" si="264"/>
        <v>2015</v>
      </c>
    </row>
    <row r="3320" spans="1:21" ht="48" x14ac:dyDescent="0.2">
      <c r="A3320">
        <v>1284</v>
      </c>
      <c r="B3320" s="3" t="s">
        <v>1284</v>
      </c>
      <c r="C3320" s="3" t="s">
        <v>5392</v>
      </c>
      <c r="D3320" s="6">
        <v>2000</v>
      </c>
      <c r="E3320" s="8">
        <v>2020</v>
      </c>
      <c r="F3320" t="s">
        <v>8216</v>
      </c>
      <c r="G3320" t="s">
        <v>8221</v>
      </c>
      <c r="H3320" t="s">
        <v>8243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8267</v>
      </c>
      <c r="O3320" s="8">
        <f t="shared" si="260"/>
        <v>101</v>
      </c>
      <c r="P3320">
        <f t="shared" si="261"/>
        <v>65.16</v>
      </c>
      <c r="Q3320" s="9" t="s">
        <v>8313</v>
      </c>
      <c r="R3320" t="s">
        <v>8314</v>
      </c>
      <c r="S3320" s="15">
        <f t="shared" si="262"/>
        <v>42712.23474537037</v>
      </c>
      <c r="T3320" s="15">
        <f t="shared" si="263"/>
        <v>42735.707638888889</v>
      </c>
      <c r="U3320">
        <f t="shared" si="264"/>
        <v>2016</v>
      </c>
    </row>
    <row r="3321" spans="1:21" ht="48" x14ac:dyDescent="0.2">
      <c r="A3321">
        <v>1285</v>
      </c>
      <c r="B3321" s="3" t="s">
        <v>1285</v>
      </c>
      <c r="C3321" s="3" t="s">
        <v>5393</v>
      </c>
      <c r="D3321" s="6">
        <v>2000</v>
      </c>
      <c r="E3321" s="8">
        <v>2033</v>
      </c>
      <c r="F3321" t="s">
        <v>8216</v>
      </c>
      <c r="G3321" t="s">
        <v>8222</v>
      </c>
      <c r="H3321" t="s">
        <v>8244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8267</v>
      </c>
      <c r="O3321" s="8">
        <f t="shared" si="260"/>
        <v>102</v>
      </c>
      <c r="P3321">
        <f t="shared" si="261"/>
        <v>32.270000000000003</v>
      </c>
      <c r="Q3321" s="9" t="s">
        <v>8313</v>
      </c>
      <c r="R3321" t="s">
        <v>8314</v>
      </c>
      <c r="S3321" s="15">
        <f t="shared" si="262"/>
        <v>42160.583043981482</v>
      </c>
      <c r="T3321" s="15">
        <f t="shared" si="263"/>
        <v>42175.583043981482</v>
      </c>
      <c r="U3321">
        <f t="shared" si="264"/>
        <v>2015</v>
      </c>
    </row>
    <row r="3322" spans="1:21" ht="48" x14ac:dyDescent="0.2">
      <c r="A3322">
        <v>1298</v>
      </c>
      <c r="B3322" s="3" t="s">
        <v>1298</v>
      </c>
      <c r="C3322" s="3" t="s">
        <v>5406</v>
      </c>
      <c r="D3322" s="6">
        <v>2000</v>
      </c>
      <c r="E3322" s="8">
        <v>2093</v>
      </c>
      <c r="F3322" t="s">
        <v>8216</v>
      </c>
      <c r="G3322" t="s">
        <v>8222</v>
      </c>
      <c r="H3322" t="s">
        <v>8244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8267</v>
      </c>
      <c r="O3322" s="8">
        <f t="shared" si="260"/>
        <v>105</v>
      </c>
      <c r="P3322">
        <f t="shared" si="261"/>
        <v>63.42</v>
      </c>
      <c r="Q3322" s="9" t="s">
        <v>8313</v>
      </c>
      <c r="R3322" t="s">
        <v>8314</v>
      </c>
      <c r="S3322" s="15">
        <f t="shared" si="262"/>
        <v>42458.680925925932</v>
      </c>
      <c r="T3322" s="15">
        <f t="shared" si="263"/>
        <v>42488.680925925932</v>
      </c>
      <c r="U3322">
        <f t="shared" si="264"/>
        <v>2016</v>
      </c>
    </row>
    <row r="3323" spans="1:21" ht="48" x14ac:dyDescent="0.2">
      <c r="A3323">
        <v>1301</v>
      </c>
      <c r="B3323" s="3" t="s">
        <v>1301</v>
      </c>
      <c r="C3323" s="3" t="s">
        <v>5409</v>
      </c>
      <c r="D3323" s="6">
        <v>2000</v>
      </c>
      <c r="E3323" s="8">
        <v>2055</v>
      </c>
      <c r="F3323" t="s">
        <v>8216</v>
      </c>
      <c r="G3323" t="s">
        <v>8221</v>
      </c>
      <c r="H3323" t="s">
        <v>8243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8267</v>
      </c>
      <c r="O3323" s="8">
        <f t="shared" si="260"/>
        <v>103</v>
      </c>
      <c r="P3323">
        <f t="shared" si="261"/>
        <v>70.86</v>
      </c>
      <c r="Q3323" s="9" t="s">
        <v>8313</v>
      </c>
      <c r="R3323" t="s">
        <v>8314</v>
      </c>
      <c r="S3323" s="15">
        <f t="shared" si="262"/>
        <v>42195.749745370369</v>
      </c>
      <c r="T3323" s="15">
        <f t="shared" si="263"/>
        <v>42206.125</v>
      </c>
      <c r="U3323">
        <f t="shared" si="264"/>
        <v>2015</v>
      </c>
    </row>
    <row r="3324" spans="1:21" ht="32" x14ac:dyDescent="0.2">
      <c r="A3324">
        <v>2788</v>
      </c>
      <c r="B3324" s="3" t="s">
        <v>2787</v>
      </c>
      <c r="C3324" s="3" t="s">
        <v>6896</v>
      </c>
      <c r="D3324" s="6">
        <v>2000</v>
      </c>
      <c r="E3324" s="8">
        <v>2050</v>
      </c>
      <c r="F3324" t="s">
        <v>8216</v>
      </c>
      <c r="G3324" t="s">
        <v>8221</v>
      </c>
      <c r="H3324" t="s">
        <v>8243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8267</v>
      </c>
      <c r="O3324" s="8">
        <f t="shared" si="260"/>
        <v>103</v>
      </c>
      <c r="P3324">
        <f t="shared" si="261"/>
        <v>102.5</v>
      </c>
      <c r="Q3324" s="9" t="s">
        <v>8313</v>
      </c>
      <c r="R3324" t="s">
        <v>8314</v>
      </c>
      <c r="S3324" s="15">
        <f t="shared" si="262"/>
        <v>42550.701886574068</v>
      </c>
      <c r="T3324" s="15">
        <f t="shared" si="263"/>
        <v>42580.701886574068</v>
      </c>
      <c r="U3324">
        <f t="shared" si="264"/>
        <v>2016</v>
      </c>
    </row>
    <row r="3325" spans="1:21" ht="48" x14ac:dyDescent="0.2">
      <c r="A3325">
        <v>2791</v>
      </c>
      <c r="B3325" s="3" t="s">
        <v>2790</v>
      </c>
      <c r="C3325" s="3" t="s">
        <v>6899</v>
      </c>
      <c r="D3325" s="6">
        <v>2000</v>
      </c>
      <c r="E3325" s="8">
        <v>2050</v>
      </c>
      <c r="F3325" t="s">
        <v>8216</v>
      </c>
      <c r="G3325" t="s">
        <v>8221</v>
      </c>
      <c r="H3325" t="s">
        <v>8243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8267</v>
      </c>
      <c r="O3325" s="8">
        <f t="shared" si="260"/>
        <v>103</v>
      </c>
      <c r="P3325">
        <f t="shared" si="261"/>
        <v>73.209999999999994</v>
      </c>
      <c r="Q3325" s="9" t="s">
        <v>8313</v>
      </c>
      <c r="R3325" t="s">
        <v>8314</v>
      </c>
      <c r="S3325" s="15">
        <f t="shared" si="262"/>
        <v>42591.899988425925</v>
      </c>
      <c r="T3325" s="15">
        <f t="shared" si="263"/>
        <v>42622.166666666672</v>
      </c>
      <c r="U3325">
        <f t="shared" si="264"/>
        <v>2016</v>
      </c>
    </row>
    <row r="3326" spans="1:21" ht="48" x14ac:dyDescent="0.2">
      <c r="A3326">
        <v>2792</v>
      </c>
      <c r="B3326" s="3" t="s">
        <v>2791</v>
      </c>
      <c r="C3326" s="3" t="s">
        <v>6900</v>
      </c>
      <c r="D3326" s="6">
        <v>2000</v>
      </c>
      <c r="E3326" s="8">
        <v>2152</v>
      </c>
      <c r="F3326" t="s">
        <v>8216</v>
      </c>
      <c r="G3326" t="s">
        <v>8221</v>
      </c>
      <c r="H3326" t="s">
        <v>8243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8267</v>
      </c>
      <c r="O3326" s="8">
        <f t="shared" si="260"/>
        <v>108</v>
      </c>
      <c r="P3326">
        <f t="shared" si="261"/>
        <v>89.67</v>
      </c>
      <c r="Q3326" s="9" t="s">
        <v>8313</v>
      </c>
      <c r="R3326" t="s">
        <v>8314</v>
      </c>
      <c r="S3326" s="15">
        <f t="shared" si="262"/>
        <v>42183.231006944443</v>
      </c>
      <c r="T3326" s="15">
        <f t="shared" si="263"/>
        <v>42228.231006944443</v>
      </c>
      <c r="U3326">
        <f t="shared" si="264"/>
        <v>2015</v>
      </c>
    </row>
    <row r="3327" spans="1:21" ht="48" x14ac:dyDescent="0.2">
      <c r="A3327">
        <v>2826</v>
      </c>
      <c r="B3327" s="3" t="s">
        <v>2825</v>
      </c>
      <c r="C3327" s="3" t="s">
        <v>6934</v>
      </c>
      <c r="D3327" s="6">
        <v>2000</v>
      </c>
      <c r="E3327" s="8">
        <v>2155</v>
      </c>
      <c r="F3327" t="s">
        <v>8216</v>
      </c>
      <c r="G3327" t="s">
        <v>8221</v>
      </c>
      <c r="H3327" t="s">
        <v>8243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8267</v>
      </c>
      <c r="O3327" s="8">
        <f t="shared" si="260"/>
        <v>108</v>
      </c>
      <c r="P3327">
        <f t="shared" si="261"/>
        <v>113.42</v>
      </c>
      <c r="Q3327" s="9" t="s">
        <v>8313</v>
      </c>
      <c r="R3327" t="s">
        <v>8314</v>
      </c>
      <c r="S3327" s="15">
        <f t="shared" si="262"/>
        <v>42171.034861111111</v>
      </c>
      <c r="T3327" s="15">
        <f t="shared" si="263"/>
        <v>42195.291666666672</v>
      </c>
      <c r="U3327">
        <f t="shared" si="264"/>
        <v>2015</v>
      </c>
    </row>
    <row r="3328" spans="1:21" ht="48" x14ac:dyDescent="0.2">
      <c r="A3328">
        <v>2827</v>
      </c>
      <c r="B3328" s="3" t="s">
        <v>2826</v>
      </c>
      <c r="C3328" s="3" t="s">
        <v>6935</v>
      </c>
      <c r="D3328" s="6">
        <v>2000</v>
      </c>
      <c r="E3328" s="8">
        <v>2405</v>
      </c>
      <c r="F3328" t="s">
        <v>8216</v>
      </c>
      <c r="G3328" t="s">
        <v>8221</v>
      </c>
      <c r="H3328" t="s">
        <v>8243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8267</v>
      </c>
      <c r="O3328" s="8">
        <f t="shared" si="260"/>
        <v>120</v>
      </c>
      <c r="P3328">
        <f t="shared" si="261"/>
        <v>104.57</v>
      </c>
      <c r="Q3328" s="9" t="s">
        <v>8313</v>
      </c>
      <c r="R3328" t="s">
        <v>8314</v>
      </c>
      <c r="S3328" s="15">
        <f t="shared" si="262"/>
        <v>42494.683634259258</v>
      </c>
      <c r="T3328" s="15">
        <f t="shared" si="263"/>
        <v>42524.6875</v>
      </c>
      <c r="U3328">
        <f t="shared" si="264"/>
        <v>2016</v>
      </c>
    </row>
    <row r="3329" spans="1:21" ht="48" x14ac:dyDescent="0.2">
      <c r="A3329">
        <v>2838</v>
      </c>
      <c r="B3329" s="3" t="s">
        <v>2837</v>
      </c>
      <c r="C3329" s="3" t="s">
        <v>6946</v>
      </c>
      <c r="D3329" s="6">
        <v>2000</v>
      </c>
      <c r="E3329" s="8">
        <v>2405</v>
      </c>
      <c r="F3329" t="s">
        <v>8216</v>
      </c>
      <c r="G3329" t="s">
        <v>8221</v>
      </c>
      <c r="H3329" t="s">
        <v>8243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8267</v>
      </c>
      <c r="O3329" s="8">
        <f t="shared" si="260"/>
        <v>120</v>
      </c>
      <c r="P3329">
        <f t="shared" si="261"/>
        <v>44.54</v>
      </c>
      <c r="Q3329" s="9" t="s">
        <v>8313</v>
      </c>
      <c r="R3329" t="s">
        <v>8314</v>
      </c>
      <c r="S3329" s="15">
        <f t="shared" si="262"/>
        <v>41842.607592592591</v>
      </c>
      <c r="T3329" s="15">
        <f t="shared" si="263"/>
        <v>41864.916666666664</v>
      </c>
      <c r="U3329">
        <f t="shared" si="264"/>
        <v>2014</v>
      </c>
    </row>
    <row r="3330" spans="1:21" ht="32" x14ac:dyDescent="0.2">
      <c r="A3330">
        <v>2972</v>
      </c>
      <c r="B3330" s="3" t="s">
        <v>2971</v>
      </c>
      <c r="C3330" s="3" t="s">
        <v>7080</v>
      </c>
      <c r="D3330" s="6">
        <v>2000</v>
      </c>
      <c r="E3330" s="8">
        <v>2107</v>
      </c>
      <c r="F3330" t="s">
        <v>8216</v>
      </c>
      <c r="G3330" t="s">
        <v>8221</v>
      </c>
      <c r="H3330" t="s">
        <v>8243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8267</v>
      </c>
      <c r="O3330" s="8">
        <f t="shared" si="260"/>
        <v>105</v>
      </c>
      <c r="P3330">
        <f t="shared" si="261"/>
        <v>123.94</v>
      </c>
      <c r="Q3330" s="9" t="s">
        <v>8313</v>
      </c>
      <c r="R3330" t="s">
        <v>8314</v>
      </c>
      <c r="S3330" s="15">
        <f t="shared" si="262"/>
        <v>42694.110185185185</v>
      </c>
      <c r="T3330" s="15">
        <f t="shared" si="263"/>
        <v>42709.041666666672</v>
      </c>
      <c r="U3330">
        <f t="shared" si="264"/>
        <v>2016</v>
      </c>
    </row>
    <row r="3331" spans="1:21" ht="48" x14ac:dyDescent="0.2">
      <c r="A3331">
        <v>3161</v>
      </c>
      <c r="B3331" s="3" t="s">
        <v>3160</v>
      </c>
      <c r="C3331" s="3" t="s">
        <v>7269</v>
      </c>
      <c r="D3331" s="6">
        <v>2000</v>
      </c>
      <c r="E3331" s="8">
        <v>2102</v>
      </c>
      <c r="F3331" t="s">
        <v>8216</v>
      </c>
      <c r="G3331" t="s">
        <v>8222</v>
      </c>
      <c r="H3331" t="s">
        <v>8244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8267</v>
      </c>
      <c r="O3331" s="8">
        <f t="shared" si="260"/>
        <v>105</v>
      </c>
      <c r="P3331">
        <f t="shared" si="261"/>
        <v>28.41</v>
      </c>
      <c r="Q3331" s="9" t="s">
        <v>8313</v>
      </c>
      <c r="R3331" t="s">
        <v>8314</v>
      </c>
      <c r="S3331" s="15">
        <f t="shared" si="262"/>
        <v>41897.536134259259</v>
      </c>
      <c r="T3331" s="15">
        <f t="shared" si="263"/>
        <v>41927.536134259259</v>
      </c>
      <c r="U3331">
        <f t="shared" si="264"/>
        <v>2014</v>
      </c>
    </row>
    <row r="3332" spans="1:21" ht="32" x14ac:dyDescent="0.2">
      <c r="A3332">
        <v>3170</v>
      </c>
      <c r="B3332" s="3" t="s">
        <v>3169</v>
      </c>
      <c r="C3332" s="3" t="s">
        <v>7278</v>
      </c>
      <c r="D3332" s="6">
        <v>2000</v>
      </c>
      <c r="E3332" s="8">
        <v>2245</v>
      </c>
      <c r="F3332" t="s">
        <v>8216</v>
      </c>
      <c r="G3332" t="s">
        <v>8221</v>
      </c>
      <c r="H3332" t="s">
        <v>8243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8267</v>
      </c>
      <c r="O3332" s="8">
        <f t="shared" si="260"/>
        <v>112</v>
      </c>
      <c r="P3332">
        <f t="shared" si="261"/>
        <v>31.62</v>
      </c>
      <c r="Q3332" s="9" t="s">
        <v>8313</v>
      </c>
      <c r="R3332" t="s">
        <v>8314</v>
      </c>
      <c r="S3332" s="15">
        <f t="shared" si="262"/>
        <v>41789.080370370371</v>
      </c>
      <c r="T3332" s="15">
        <f t="shared" si="263"/>
        <v>41822.166666666664</v>
      </c>
      <c r="U3332">
        <f t="shared" si="264"/>
        <v>2014</v>
      </c>
    </row>
    <row r="3333" spans="1:21" ht="48" x14ac:dyDescent="0.2">
      <c r="A3333">
        <v>3172</v>
      </c>
      <c r="B3333" s="3" t="s">
        <v>3171</v>
      </c>
      <c r="C3333" s="3" t="s">
        <v>7280</v>
      </c>
      <c r="D3333" s="6">
        <v>2000</v>
      </c>
      <c r="E3333" s="8">
        <v>2300</v>
      </c>
      <c r="F3333" t="s">
        <v>8216</v>
      </c>
      <c r="G3333" t="s">
        <v>8221</v>
      </c>
      <c r="H3333" t="s">
        <v>8243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8267</v>
      </c>
      <c r="O3333" s="8">
        <f t="shared" si="260"/>
        <v>115</v>
      </c>
      <c r="P3333">
        <f t="shared" si="261"/>
        <v>79.31</v>
      </c>
      <c r="Q3333" s="9" t="s">
        <v>8313</v>
      </c>
      <c r="R3333" t="s">
        <v>8314</v>
      </c>
      <c r="S3333" s="15">
        <f t="shared" si="262"/>
        <v>40923.729953703703</v>
      </c>
      <c r="T3333" s="15">
        <f t="shared" si="263"/>
        <v>40953.729953703703</v>
      </c>
      <c r="U3333">
        <f t="shared" si="264"/>
        <v>2012</v>
      </c>
    </row>
    <row r="3334" spans="1:21" ht="48" x14ac:dyDescent="0.2">
      <c r="A3334">
        <v>3216</v>
      </c>
      <c r="B3334" s="3" t="s">
        <v>3215</v>
      </c>
      <c r="C3334" s="3" t="s">
        <v>7324</v>
      </c>
      <c r="D3334" s="6">
        <v>2000</v>
      </c>
      <c r="E3334" s="8">
        <v>2001</v>
      </c>
      <c r="F3334" t="s">
        <v>8216</v>
      </c>
      <c r="G3334" t="s">
        <v>8222</v>
      </c>
      <c r="H3334" t="s">
        <v>8244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8267</v>
      </c>
      <c r="O3334" s="8">
        <f t="shared" si="260"/>
        <v>100</v>
      </c>
      <c r="P3334">
        <f t="shared" si="261"/>
        <v>57.17</v>
      </c>
      <c r="Q3334" s="9" t="s">
        <v>8313</v>
      </c>
      <c r="R3334" t="s">
        <v>8314</v>
      </c>
      <c r="S3334" s="15">
        <f t="shared" si="262"/>
        <v>42165.462627314817</v>
      </c>
      <c r="T3334" s="15">
        <f t="shared" si="263"/>
        <v>42196.604166666672</v>
      </c>
      <c r="U3334">
        <f t="shared" si="264"/>
        <v>2015</v>
      </c>
    </row>
    <row r="3335" spans="1:21" ht="48" x14ac:dyDescent="0.2">
      <c r="A3335">
        <v>3225</v>
      </c>
      <c r="B3335" s="3" t="s">
        <v>3224</v>
      </c>
      <c r="C3335" s="3" t="s">
        <v>7333</v>
      </c>
      <c r="D3335" s="6">
        <v>2000</v>
      </c>
      <c r="E3335" s="8">
        <v>2047</v>
      </c>
      <c r="F3335" t="s">
        <v>8216</v>
      </c>
      <c r="G3335" t="s">
        <v>8221</v>
      </c>
      <c r="H3335" t="s">
        <v>8243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8267</v>
      </c>
      <c r="O3335" s="8">
        <f t="shared" si="260"/>
        <v>102</v>
      </c>
      <c r="P3335">
        <f t="shared" si="261"/>
        <v>52.49</v>
      </c>
      <c r="Q3335" s="9" t="s">
        <v>8313</v>
      </c>
      <c r="R3335" t="s">
        <v>8314</v>
      </c>
      <c r="S3335" s="15">
        <f t="shared" si="262"/>
        <v>42503.559467592597</v>
      </c>
      <c r="T3335" s="15">
        <f t="shared" si="263"/>
        <v>42524.875</v>
      </c>
      <c r="U3335">
        <f t="shared" si="264"/>
        <v>2016</v>
      </c>
    </row>
    <row r="3336" spans="1:21" ht="48" x14ac:dyDescent="0.2">
      <c r="A3336">
        <v>3257</v>
      </c>
      <c r="B3336" s="3" t="s">
        <v>3256</v>
      </c>
      <c r="C3336" s="3" t="s">
        <v>7365</v>
      </c>
      <c r="D3336" s="6">
        <v>2000</v>
      </c>
      <c r="E3336" s="8">
        <v>2125.9899999999998</v>
      </c>
      <c r="F3336" t="s">
        <v>8216</v>
      </c>
      <c r="G3336" t="s">
        <v>8222</v>
      </c>
      <c r="H3336" t="s">
        <v>8244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8267</v>
      </c>
      <c r="O3336" s="8">
        <f t="shared" si="260"/>
        <v>106</v>
      </c>
      <c r="P3336">
        <f t="shared" si="261"/>
        <v>51.85</v>
      </c>
      <c r="Q3336" s="9" t="s">
        <v>8313</v>
      </c>
      <c r="R3336" t="s">
        <v>8314</v>
      </c>
      <c r="S3336" s="15">
        <f t="shared" si="262"/>
        <v>42758.559629629628</v>
      </c>
      <c r="T3336" s="15">
        <f t="shared" si="263"/>
        <v>42788.559629629628</v>
      </c>
      <c r="U3336">
        <f t="shared" si="264"/>
        <v>2017</v>
      </c>
    </row>
    <row r="3337" spans="1:21" ht="48" x14ac:dyDescent="0.2">
      <c r="A3337">
        <v>3268</v>
      </c>
      <c r="B3337" s="3" t="s">
        <v>3267</v>
      </c>
      <c r="C3337" s="3" t="s">
        <v>7376</v>
      </c>
      <c r="D3337" s="6">
        <v>2000</v>
      </c>
      <c r="E3337" s="8">
        <v>2560</v>
      </c>
      <c r="F3337" t="s">
        <v>8216</v>
      </c>
      <c r="G3337" t="s">
        <v>8221</v>
      </c>
      <c r="H3337" t="s">
        <v>8243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8267</v>
      </c>
      <c r="O3337" s="8">
        <f t="shared" si="260"/>
        <v>128</v>
      </c>
      <c r="P3337">
        <f t="shared" si="261"/>
        <v>60.95</v>
      </c>
      <c r="Q3337" s="9" t="s">
        <v>8313</v>
      </c>
      <c r="R3337" t="s">
        <v>8314</v>
      </c>
      <c r="S3337" s="15">
        <f t="shared" si="262"/>
        <v>42590.90425925926</v>
      </c>
      <c r="T3337" s="15">
        <f t="shared" si="263"/>
        <v>42606.90425925926</v>
      </c>
      <c r="U3337">
        <f t="shared" si="264"/>
        <v>2016</v>
      </c>
    </row>
    <row r="3338" spans="1:21" ht="48" x14ac:dyDescent="0.2">
      <c r="A3338">
        <v>3280</v>
      </c>
      <c r="B3338" s="3" t="s">
        <v>3279</v>
      </c>
      <c r="C3338" s="3" t="s">
        <v>7388</v>
      </c>
      <c r="D3338" s="6">
        <v>2000</v>
      </c>
      <c r="E3338" s="8">
        <v>2060</v>
      </c>
      <c r="F3338" t="s">
        <v>8216</v>
      </c>
      <c r="G3338" t="s">
        <v>8221</v>
      </c>
      <c r="H3338" t="s">
        <v>8243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8267</v>
      </c>
      <c r="O3338" s="8">
        <f t="shared" ref="O3338:O3401" si="265">ROUND(E3338/D3338*100,0)</f>
        <v>103</v>
      </c>
      <c r="P3338">
        <f t="shared" ref="P3338:P3401" si="266">IFERROR(ROUND(E3338/L3338,2),0)</f>
        <v>68.67</v>
      </c>
      <c r="Q3338" s="9" t="s">
        <v>8313</v>
      </c>
      <c r="R3338" t="s">
        <v>8314</v>
      </c>
      <c r="S3338" s="15">
        <f t="shared" ref="S3338:S3401" si="267">(((J3338/60)/60/24)+DATE(1970,1,1))</f>
        <v>42121.756921296299</v>
      </c>
      <c r="T3338" s="15">
        <f t="shared" ref="T3338:T3401" si="268">(((I3338/60)/60)/24)+DATE(1970,1,1)</f>
        <v>42156.208333333328</v>
      </c>
      <c r="U3338">
        <f t="shared" ref="U3338:U3401" si="269">YEAR(S3338)</f>
        <v>2015</v>
      </c>
    </row>
    <row r="3339" spans="1:21" ht="80" x14ac:dyDescent="0.2">
      <c r="A3339">
        <v>3290</v>
      </c>
      <c r="B3339" s="3" t="s">
        <v>3289</v>
      </c>
      <c r="C3339" s="3" t="s">
        <v>7398</v>
      </c>
      <c r="D3339" s="6">
        <v>2000</v>
      </c>
      <c r="E3339" s="8">
        <v>2424</v>
      </c>
      <c r="F3339" t="s">
        <v>8216</v>
      </c>
      <c r="G3339" t="s">
        <v>8222</v>
      </c>
      <c r="H3339" t="s">
        <v>8244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8267</v>
      </c>
      <c r="O3339" s="8">
        <f t="shared" si="265"/>
        <v>121</v>
      </c>
      <c r="P3339">
        <f t="shared" si="266"/>
        <v>33.67</v>
      </c>
      <c r="Q3339" s="9" t="s">
        <v>8313</v>
      </c>
      <c r="R3339" t="s">
        <v>8314</v>
      </c>
      <c r="S3339" s="15">
        <f t="shared" si="267"/>
        <v>42775.51494212963</v>
      </c>
      <c r="T3339" s="15">
        <f t="shared" si="268"/>
        <v>42805.51494212963</v>
      </c>
      <c r="U3339">
        <f t="shared" si="269"/>
        <v>2017</v>
      </c>
    </row>
    <row r="3340" spans="1:21" ht="48" x14ac:dyDescent="0.2">
      <c r="A3340">
        <v>3313</v>
      </c>
      <c r="B3340" s="3" t="s">
        <v>3312</v>
      </c>
      <c r="C3340" s="3" t="s">
        <v>7421</v>
      </c>
      <c r="D3340" s="6">
        <v>2000</v>
      </c>
      <c r="E3340" s="8">
        <v>2321</v>
      </c>
      <c r="F3340" t="s">
        <v>8216</v>
      </c>
      <c r="G3340" t="s">
        <v>8221</v>
      </c>
      <c r="H3340" t="s">
        <v>8243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8267</v>
      </c>
      <c r="O3340" s="8">
        <f t="shared" si="265"/>
        <v>116</v>
      </c>
      <c r="P3340">
        <f t="shared" si="266"/>
        <v>80.03</v>
      </c>
      <c r="Q3340" s="9" t="s">
        <v>8313</v>
      </c>
      <c r="R3340" t="s">
        <v>8314</v>
      </c>
      <c r="S3340" s="15">
        <f t="shared" si="267"/>
        <v>42382.244409722218</v>
      </c>
      <c r="T3340" s="15">
        <f t="shared" si="268"/>
        <v>42396.041666666672</v>
      </c>
      <c r="U3340">
        <f t="shared" si="269"/>
        <v>2016</v>
      </c>
    </row>
    <row r="3341" spans="1:21" ht="32" x14ac:dyDescent="0.2">
      <c r="A3341">
        <v>3318</v>
      </c>
      <c r="B3341" s="3" t="s">
        <v>3317</v>
      </c>
      <c r="C3341" s="3" t="s">
        <v>7426</v>
      </c>
      <c r="D3341" s="6">
        <v>2000</v>
      </c>
      <c r="E3341" s="8">
        <v>2512</v>
      </c>
      <c r="F3341" t="s">
        <v>8216</v>
      </c>
      <c r="G3341" t="s">
        <v>8226</v>
      </c>
      <c r="H3341" t="s">
        <v>8248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8267</v>
      </c>
      <c r="O3341" s="8">
        <f t="shared" si="265"/>
        <v>126</v>
      </c>
      <c r="P3341">
        <f t="shared" si="266"/>
        <v>78.5</v>
      </c>
      <c r="Q3341" s="9" t="s">
        <v>8313</v>
      </c>
      <c r="R3341" t="s">
        <v>8314</v>
      </c>
      <c r="S3341" s="15">
        <f t="shared" si="267"/>
        <v>42431.302002314813</v>
      </c>
      <c r="T3341" s="15">
        <f t="shared" si="268"/>
        <v>42471.104166666672</v>
      </c>
      <c r="U3341">
        <f t="shared" si="269"/>
        <v>2016</v>
      </c>
    </row>
    <row r="3342" spans="1:21" ht="48" x14ac:dyDescent="0.2">
      <c r="A3342">
        <v>3347</v>
      </c>
      <c r="B3342" s="3" t="s">
        <v>3346</v>
      </c>
      <c r="C3342" s="3" t="s">
        <v>7455</v>
      </c>
      <c r="D3342" s="6">
        <v>2000</v>
      </c>
      <c r="E3342" s="8">
        <v>2389</v>
      </c>
      <c r="F3342" t="s">
        <v>8216</v>
      </c>
      <c r="G3342" t="s">
        <v>8222</v>
      </c>
      <c r="H3342" t="s">
        <v>8244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8267</v>
      </c>
      <c r="O3342" s="8">
        <f t="shared" si="265"/>
        <v>119</v>
      </c>
      <c r="P3342">
        <f t="shared" si="266"/>
        <v>108.59</v>
      </c>
      <c r="Q3342" s="9" t="s">
        <v>8313</v>
      </c>
      <c r="R3342" t="s">
        <v>8314</v>
      </c>
      <c r="S3342" s="15">
        <f t="shared" si="267"/>
        <v>42484.551550925928</v>
      </c>
      <c r="T3342" s="15">
        <f t="shared" si="268"/>
        <v>42498.875</v>
      </c>
      <c r="U3342">
        <f t="shared" si="269"/>
        <v>2016</v>
      </c>
    </row>
    <row r="3343" spans="1:21" ht="48" x14ac:dyDescent="0.2">
      <c r="A3343">
        <v>3357</v>
      </c>
      <c r="B3343" s="3" t="s">
        <v>3355</v>
      </c>
      <c r="C3343" s="3" t="s">
        <v>7465</v>
      </c>
      <c r="D3343" s="6">
        <v>2000</v>
      </c>
      <c r="E3343" s="8">
        <v>2020</v>
      </c>
      <c r="F3343" t="s">
        <v>8216</v>
      </c>
      <c r="G3343" t="s">
        <v>8222</v>
      </c>
      <c r="H3343" t="s">
        <v>8244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8267</v>
      </c>
      <c r="O3343" s="8">
        <f t="shared" si="265"/>
        <v>101</v>
      </c>
      <c r="P3343">
        <f t="shared" si="266"/>
        <v>96.19</v>
      </c>
      <c r="Q3343" s="9" t="s">
        <v>8313</v>
      </c>
      <c r="R3343" t="s">
        <v>8314</v>
      </c>
      <c r="S3343" s="15">
        <f t="shared" si="267"/>
        <v>41822.417939814812</v>
      </c>
      <c r="T3343" s="15">
        <f t="shared" si="268"/>
        <v>41852.417939814812</v>
      </c>
      <c r="U3343">
        <f t="shared" si="269"/>
        <v>2014</v>
      </c>
    </row>
    <row r="3344" spans="1:21" ht="48" x14ac:dyDescent="0.2">
      <c r="A3344">
        <v>3373</v>
      </c>
      <c r="B3344" s="3" t="s">
        <v>3371</v>
      </c>
      <c r="C3344" s="3" t="s">
        <v>7481</v>
      </c>
      <c r="D3344" s="6">
        <v>2000</v>
      </c>
      <c r="E3344" s="8">
        <v>2005</v>
      </c>
      <c r="F3344" t="s">
        <v>8216</v>
      </c>
      <c r="G3344" t="s">
        <v>8222</v>
      </c>
      <c r="H3344" t="s">
        <v>8244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8267</v>
      </c>
      <c r="O3344" s="8">
        <f t="shared" si="265"/>
        <v>100</v>
      </c>
      <c r="P3344">
        <f t="shared" si="266"/>
        <v>66.83</v>
      </c>
      <c r="Q3344" s="9" t="s">
        <v>8313</v>
      </c>
      <c r="R3344" t="s">
        <v>8314</v>
      </c>
      <c r="S3344" s="15">
        <f t="shared" si="267"/>
        <v>42179.854629629626</v>
      </c>
      <c r="T3344" s="15">
        <f t="shared" si="268"/>
        <v>42203.666666666672</v>
      </c>
      <c r="U3344">
        <f t="shared" si="269"/>
        <v>2015</v>
      </c>
    </row>
    <row r="3345" spans="1:21" ht="48" x14ac:dyDescent="0.2">
      <c r="A3345">
        <v>3379</v>
      </c>
      <c r="B3345" s="3" t="s">
        <v>3377</v>
      </c>
      <c r="C3345" s="3" t="s">
        <v>7487</v>
      </c>
      <c r="D3345" s="6">
        <v>2000</v>
      </c>
      <c r="E3345" s="8">
        <v>2073</v>
      </c>
      <c r="F3345" t="s">
        <v>8216</v>
      </c>
      <c r="G3345" t="s">
        <v>8222</v>
      </c>
      <c r="H3345" t="s">
        <v>8244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8267</v>
      </c>
      <c r="O3345" s="8">
        <f t="shared" si="265"/>
        <v>104</v>
      </c>
      <c r="P3345">
        <f t="shared" si="266"/>
        <v>54.55</v>
      </c>
      <c r="Q3345" s="9" t="s">
        <v>8313</v>
      </c>
      <c r="R3345" t="s">
        <v>8314</v>
      </c>
      <c r="S3345" s="15">
        <f t="shared" si="267"/>
        <v>42225.513888888891</v>
      </c>
      <c r="T3345" s="15">
        <f t="shared" si="268"/>
        <v>42242.958333333328</v>
      </c>
      <c r="U3345">
        <f t="shared" si="269"/>
        <v>2015</v>
      </c>
    </row>
    <row r="3346" spans="1:21" ht="48" x14ac:dyDescent="0.2">
      <c r="A3346">
        <v>3385</v>
      </c>
      <c r="B3346" s="3" t="s">
        <v>3383</v>
      </c>
      <c r="C3346" s="3" t="s">
        <v>7493</v>
      </c>
      <c r="D3346" s="6">
        <v>2000</v>
      </c>
      <c r="E3346" s="8">
        <v>2000</v>
      </c>
      <c r="F3346" t="s">
        <v>8216</v>
      </c>
      <c r="G3346" t="s">
        <v>8221</v>
      </c>
      <c r="H3346" t="s">
        <v>8243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8267</v>
      </c>
      <c r="O3346" s="8">
        <f t="shared" si="265"/>
        <v>100</v>
      </c>
      <c r="P3346">
        <f t="shared" si="266"/>
        <v>133.33000000000001</v>
      </c>
      <c r="Q3346" s="9" t="s">
        <v>8313</v>
      </c>
      <c r="R3346" t="s">
        <v>8314</v>
      </c>
      <c r="S3346" s="15">
        <f t="shared" si="267"/>
        <v>41953.8675</v>
      </c>
      <c r="T3346" s="15">
        <f t="shared" si="268"/>
        <v>41983.8675</v>
      </c>
      <c r="U3346">
        <f t="shared" si="269"/>
        <v>2014</v>
      </c>
    </row>
    <row r="3347" spans="1:21" ht="48" x14ac:dyDescent="0.2">
      <c r="A3347">
        <v>3386</v>
      </c>
      <c r="B3347" s="3" t="s">
        <v>3384</v>
      </c>
      <c r="C3347" s="3" t="s">
        <v>7494</v>
      </c>
      <c r="D3347" s="6">
        <v>2000</v>
      </c>
      <c r="E3347" s="8">
        <v>2100</v>
      </c>
      <c r="F3347" t="s">
        <v>8216</v>
      </c>
      <c r="G3347" t="s">
        <v>8221</v>
      </c>
      <c r="H3347" t="s">
        <v>8243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8267</v>
      </c>
      <c r="O3347" s="8">
        <f t="shared" si="265"/>
        <v>105</v>
      </c>
      <c r="P3347">
        <f t="shared" si="266"/>
        <v>51.22</v>
      </c>
      <c r="Q3347" s="9" t="s">
        <v>8313</v>
      </c>
      <c r="R3347" t="s">
        <v>8314</v>
      </c>
      <c r="S3347" s="15">
        <f t="shared" si="267"/>
        <v>41946.644745370373</v>
      </c>
      <c r="T3347" s="15">
        <f t="shared" si="268"/>
        <v>41976.644745370373</v>
      </c>
      <c r="U3347">
        <f t="shared" si="269"/>
        <v>2014</v>
      </c>
    </row>
    <row r="3348" spans="1:21" ht="48" x14ac:dyDescent="0.2">
      <c r="A3348">
        <v>3403</v>
      </c>
      <c r="B3348" s="3" t="s">
        <v>3401</v>
      </c>
      <c r="C3348" s="3" t="s">
        <v>7511</v>
      </c>
      <c r="D3348" s="6">
        <v>2000</v>
      </c>
      <c r="E3348" s="8">
        <v>2000</v>
      </c>
      <c r="F3348" t="s">
        <v>8216</v>
      </c>
      <c r="G3348" t="s">
        <v>8222</v>
      </c>
      <c r="H3348" t="s">
        <v>8244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8267</v>
      </c>
      <c r="O3348" s="8">
        <f t="shared" si="265"/>
        <v>100</v>
      </c>
      <c r="P3348">
        <f t="shared" si="266"/>
        <v>117.65</v>
      </c>
      <c r="Q3348" s="9" t="s">
        <v>8313</v>
      </c>
      <c r="R3348" t="s">
        <v>8314</v>
      </c>
      <c r="S3348" s="15">
        <f t="shared" si="267"/>
        <v>42150.462083333332</v>
      </c>
      <c r="T3348" s="15">
        <f t="shared" si="268"/>
        <v>42180.462083333332</v>
      </c>
      <c r="U3348">
        <f t="shared" si="269"/>
        <v>2015</v>
      </c>
    </row>
    <row r="3349" spans="1:21" ht="64" x14ac:dyDescent="0.2">
      <c r="A3349">
        <v>3407</v>
      </c>
      <c r="B3349" s="3" t="s">
        <v>3405</v>
      </c>
      <c r="C3349" s="3" t="s">
        <v>7515</v>
      </c>
      <c r="D3349" s="6">
        <v>2000</v>
      </c>
      <c r="E3349" s="8">
        <v>2142</v>
      </c>
      <c r="F3349" t="s">
        <v>8216</v>
      </c>
      <c r="G3349" t="s">
        <v>8222</v>
      </c>
      <c r="H3349" t="s">
        <v>8244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8267</v>
      </c>
      <c r="O3349" s="8">
        <f t="shared" si="265"/>
        <v>107</v>
      </c>
      <c r="P3349">
        <f t="shared" si="266"/>
        <v>31.97</v>
      </c>
      <c r="Q3349" s="9" t="s">
        <v>8313</v>
      </c>
      <c r="R3349" t="s">
        <v>8314</v>
      </c>
      <c r="S3349" s="15">
        <f t="shared" si="267"/>
        <v>41796.422326388885</v>
      </c>
      <c r="T3349" s="15">
        <f t="shared" si="268"/>
        <v>41826.422326388885</v>
      </c>
      <c r="U3349">
        <f t="shared" si="269"/>
        <v>2014</v>
      </c>
    </row>
    <row r="3350" spans="1:21" ht="48" x14ac:dyDescent="0.2">
      <c r="A3350">
        <v>3428</v>
      </c>
      <c r="B3350" s="3" t="s">
        <v>3426</v>
      </c>
      <c r="C3350" s="3" t="s">
        <v>7536</v>
      </c>
      <c r="D3350" s="6">
        <v>2000</v>
      </c>
      <c r="E3350" s="8">
        <v>2055</v>
      </c>
      <c r="F3350" t="s">
        <v>8216</v>
      </c>
      <c r="G3350" t="s">
        <v>8222</v>
      </c>
      <c r="H3350" t="s">
        <v>8244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8267</v>
      </c>
      <c r="O3350" s="8">
        <f t="shared" si="265"/>
        <v>103</v>
      </c>
      <c r="P3350">
        <f t="shared" si="266"/>
        <v>40.29</v>
      </c>
      <c r="Q3350" s="9" t="s">
        <v>8313</v>
      </c>
      <c r="R3350" t="s">
        <v>8314</v>
      </c>
      <c r="S3350" s="15">
        <f t="shared" si="267"/>
        <v>42038.720451388886</v>
      </c>
      <c r="T3350" s="15">
        <f t="shared" si="268"/>
        <v>42063.708333333328</v>
      </c>
      <c r="U3350">
        <f t="shared" si="269"/>
        <v>2015</v>
      </c>
    </row>
    <row r="3351" spans="1:21" ht="48" x14ac:dyDescent="0.2">
      <c r="A3351">
        <v>3430</v>
      </c>
      <c r="B3351" s="3" t="s">
        <v>3428</v>
      </c>
      <c r="C3351" s="3" t="s">
        <v>7538</v>
      </c>
      <c r="D3351" s="6">
        <v>2000</v>
      </c>
      <c r="E3351" s="8">
        <v>2170.9899999999998</v>
      </c>
      <c r="F3351" t="s">
        <v>8216</v>
      </c>
      <c r="G3351" t="s">
        <v>8222</v>
      </c>
      <c r="H3351" t="s">
        <v>8244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8267</v>
      </c>
      <c r="O3351" s="8">
        <f t="shared" si="265"/>
        <v>109</v>
      </c>
      <c r="P3351">
        <f t="shared" si="266"/>
        <v>30.15</v>
      </c>
      <c r="Q3351" s="9" t="s">
        <v>8313</v>
      </c>
      <c r="R3351" t="s">
        <v>8314</v>
      </c>
      <c r="S3351" s="15">
        <f t="shared" si="267"/>
        <v>41820.945613425924</v>
      </c>
      <c r="T3351" s="15">
        <f t="shared" si="268"/>
        <v>41850.945613425924</v>
      </c>
      <c r="U3351">
        <f t="shared" si="269"/>
        <v>2014</v>
      </c>
    </row>
    <row r="3352" spans="1:21" ht="48" x14ac:dyDescent="0.2">
      <c r="A3352">
        <v>3431</v>
      </c>
      <c r="B3352" s="3" t="s">
        <v>3429</v>
      </c>
      <c r="C3352" s="3" t="s">
        <v>7539</v>
      </c>
      <c r="D3352" s="6">
        <v>2000</v>
      </c>
      <c r="E3352" s="8">
        <v>2000</v>
      </c>
      <c r="F3352" t="s">
        <v>8216</v>
      </c>
      <c r="G3352" t="s">
        <v>8221</v>
      </c>
      <c r="H3352" t="s">
        <v>8243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8267</v>
      </c>
      <c r="O3352" s="8">
        <f t="shared" si="265"/>
        <v>100</v>
      </c>
      <c r="P3352">
        <f t="shared" si="266"/>
        <v>95.24</v>
      </c>
      <c r="Q3352" s="9" t="s">
        <v>8313</v>
      </c>
      <c r="R3352" t="s">
        <v>8314</v>
      </c>
      <c r="S3352" s="15">
        <f t="shared" si="267"/>
        <v>41839.730937500004</v>
      </c>
      <c r="T3352" s="15">
        <f t="shared" si="268"/>
        <v>41869.730937500004</v>
      </c>
      <c r="U3352">
        <f t="shared" si="269"/>
        <v>2014</v>
      </c>
    </row>
    <row r="3353" spans="1:21" ht="48" x14ac:dyDescent="0.2">
      <c r="A3353">
        <v>3432</v>
      </c>
      <c r="B3353" s="3" t="s">
        <v>3430</v>
      </c>
      <c r="C3353" s="3" t="s">
        <v>7540</v>
      </c>
      <c r="D3353" s="6">
        <v>2000</v>
      </c>
      <c r="E3353" s="8">
        <v>2193</v>
      </c>
      <c r="F3353" t="s">
        <v>8216</v>
      </c>
      <c r="G3353" t="s">
        <v>8221</v>
      </c>
      <c r="H3353" t="s">
        <v>8243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8267</v>
      </c>
      <c r="O3353" s="8">
        <f t="shared" si="265"/>
        <v>110</v>
      </c>
      <c r="P3353">
        <f t="shared" si="266"/>
        <v>52.21</v>
      </c>
      <c r="Q3353" s="9" t="s">
        <v>8313</v>
      </c>
      <c r="R3353" t="s">
        <v>8314</v>
      </c>
      <c r="S3353" s="15">
        <f t="shared" si="267"/>
        <v>42380.581180555557</v>
      </c>
      <c r="T3353" s="15">
        <f t="shared" si="268"/>
        <v>42405.916666666672</v>
      </c>
      <c r="U3353">
        <f t="shared" si="269"/>
        <v>2016</v>
      </c>
    </row>
    <row r="3354" spans="1:21" ht="48" x14ac:dyDescent="0.2">
      <c r="A3354">
        <v>3445</v>
      </c>
      <c r="B3354" s="3" t="s">
        <v>3443</v>
      </c>
      <c r="C3354" s="3" t="s">
        <v>7553</v>
      </c>
      <c r="D3354" s="6">
        <v>2000</v>
      </c>
      <c r="E3354" s="8">
        <v>2000</v>
      </c>
      <c r="F3354" t="s">
        <v>8216</v>
      </c>
      <c r="G3354" t="s">
        <v>8222</v>
      </c>
      <c r="H3354" t="s">
        <v>8244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8267</v>
      </c>
      <c r="O3354" s="8">
        <f t="shared" si="265"/>
        <v>100</v>
      </c>
      <c r="P3354">
        <f t="shared" si="266"/>
        <v>64.52</v>
      </c>
      <c r="Q3354" s="9" t="s">
        <v>8313</v>
      </c>
      <c r="R3354" t="s">
        <v>8314</v>
      </c>
      <c r="S3354" s="15">
        <f t="shared" si="267"/>
        <v>42272.530509259261</v>
      </c>
      <c r="T3354" s="15">
        <f t="shared" si="268"/>
        <v>42300.530509259261</v>
      </c>
      <c r="U3354">
        <f t="shared" si="269"/>
        <v>2015</v>
      </c>
    </row>
    <row r="3355" spans="1:21" ht="32" x14ac:dyDescent="0.2">
      <c r="A3355">
        <v>3457</v>
      </c>
      <c r="B3355" s="3" t="s">
        <v>3455</v>
      </c>
      <c r="C3355" s="3" t="s">
        <v>7565</v>
      </c>
      <c r="D3355" s="6">
        <v>2000</v>
      </c>
      <c r="E3355" s="8">
        <v>2804</v>
      </c>
      <c r="F3355" t="s">
        <v>8216</v>
      </c>
      <c r="G3355" t="s">
        <v>8221</v>
      </c>
      <c r="H3355" t="s">
        <v>8243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8267</v>
      </c>
      <c r="O3355" s="8">
        <f t="shared" si="265"/>
        <v>140</v>
      </c>
      <c r="P3355">
        <f t="shared" si="266"/>
        <v>50.98</v>
      </c>
      <c r="Q3355" s="9" t="s">
        <v>8313</v>
      </c>
      <c r="R3355" t="s">
        <v>8314</v>
      </c>
      <c r="S3355" s="15">
        <f t="shared" si="267"/>
        <v>42016.706678240742</v>
      </c>
      <c r="T3355" s="15">
        <f t="shared" si="268"/>
        <v>42047.249305555553</v>
      </c>
      <c r="U3355">
        <f t="shared" si="269"/>
        <v>2015</v>
      </c>
    </row>
    <row r="3356" spans="1:21" ht="48" x14ac:dyDescent="0.2">
      <c r="A3356">
        <v>3465</v>
      </c>
      <c r="B3356" s="3" t="s">
        <v>3463</v>
      </c>
      <c r="C3356" s="3" t="s">
        <v>7573</v>
      </c>
      <c r="D3356" s="6">
        <v>2000</v>
      </c>
      <c r="E3356" s="8">
        <v>2060</v>
      </c>
      <c r="F3356" t="s">
        <v>8216</v>
      </c>
      <c r="G3356" t="s">
        <v>8222</v>
      </c>
      <c r="H3356" t="s">
        <v>8244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8267</v>
      </c>
      <c r="O3356" s="8">
        <f t="shared" si="265"/>
        <v>103</v>
      </c>
      <c r="P3356">
        <f t="shared" si="266"/>
        <v>57.22</v>
      </c>
      <c r="Q3356" s="9" t="s">
        <v>8313</v>
      </c>
      <c r="R3356" t="s">
        <v>8314</v>
      </c>
      <c r="S3356" s="15">
        <f t="shared" si="267"/>
        <v>42200.625833333332</v>
      </c>
      <c r="T3356" s="15">
        <f t="shared" si="268"/>
        <v>42225.666666666672</v>
      </c>
      <c r="U3356">
        <f t="shared" si="269"/>
        <v>2015</v>
      </c>
    </row>
    <row r="3357" spans="1:21" ht="48" x14ac:dyDescent="0.2">
      <c r="A3357">
        <v>3472</v>
      </c>
      <c r="B3357" s="3" t="s">
        <v>3470</v>
      </c>
      <c r="C3357" s="3" t="s">
        <v>7580</v>
      </c>
      <c r="D3357" s="6">
        <v>2000</v>
      </c>
      <c r="E3357" s="8">
        <v>2041</v>
      </c>
      <c r="F3357" t="s">
        <v>8216</v>
      </c>
      <c r="G3357" t="s">
        <v>8221</v>
      </c>
      <c r="H3357" t="s">
        <v>8243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8267</v>
      </c>
      <c r="O3357" s="8">
        <f t="shared" si="265"/>
        <v>102</v>
      </c>
      <c r="P3357">
        <f t="shared" si="266"/>
        <v>88.74</v>
      </c>
      <c r="Q3357" s="9" t="s">
        <v>8313</v>
      </c>
      <c r="R3357" t="s">
        <v>8314</v>
      </c>
      <c r="S3357" s="15">
        <f t="shared" si="267"/>
        <v>41928.170497685183</v>
      </c>
      <c r="T3357" s="15">
        <f t="shared" si="268"/>
        <v>41949.249305555553</v>
      </c>
      <c r="U3357">
        <f t="shared" si="269"/>
        <v>2014</v>
      </c>
    </row>
    <row r="3358" spans="1:21" ht="48" x14ac:dyDescent="0.2">
      <c r="A3358">
        <v>3474</v>
      </c>
      <c r="B3358" s="3" t="s">
        <v>3472</v>
      </c>
      <c r="C3358" s="3" t="s">
        <v>7582</v>
      </c>
      <c r="D3358" s="6">
        <v>2000</v>
      </c>
      <c r="E3358" s="8">
        <v>2020</v>
      </c>
      <c r="F3358" t="s">
        <v>8216</v>
      </c>
      <c r="G3358" t="s">
        <v>8222</v>
      </c>
      <c r="H3358" t="s">
        <v>8244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8267</v>
      </c>
      <c r="O3358" s="8">
        <f t="shared" si="265"/>
        <v>101</v>
      </c>
      <c r="P3358">
        <f t="shared" si="266"/>
        <v>51.79</v>
      </c>
      <c r="Q3358" s="9" t="s">
        <v>8313</v>
      </c>
      <c r="R3358" t="s">
        <v>8314</v>
      </c>
      <c r="S3358" s="15">
        <f t="shared" si="267"/>
        <v>42541.501516203702</v>
      </c>
      <c r="T3358" s="15">
        <f t="shared" si="268"/>
        <v>42571.501516203702</v>
      </c>
      <c r="U3358">
        <f t="shared" si="269"/>
        <v>2016</v>
      </c>
    </row>
    <row r="3359" spans="1:21" ht="48" x14ac:dyDescent="0.2">
      <c r="A3359">
        <v>3478</v>
      </c>
      <c r="B3359" s="3" t="s">
        <v>3476</v>
      </c>
      <c r="C3359" s="3" t="s">
        <v>7586</v>
      </c>
      <c r="D3359" s="6">
        <v>2000</v>
      </c>
      <c r="E3359" s="8">
        <v>2257</v>
      </c>
      <c r="F3359" t="s">
        <v>8216</v>
      </c>
      <c r="G3359" t="s">
        <v>8221</v>
      </c>
      <c r="H3359" t="s">
        <v>8243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8267</v>
      </c>
      <c r="O3359" s="8">
        <f t="shared" si="265"/>
        <v>113</v>
      </c>
      <c r="P3359">
        <f t="shared" si="266"/>
        <v>39.6</v>
      </c>
      <c r="Q3359" s="9" t="s">
        <v>8313</v>
      </c>
      <c r="R3359" t="s">
        <v>8314</v>
      </c>
      <c r="S3359" s="15">
        <f t="shared" si="267"/>
        <v>42053.916921296302</v>
      </c>
      <c r="T3359" s="15">
        <f t="shared" si="268"/>
        <v>42079.875</v>
      </c>
      <c r="U3359">
        <f t="shared" si="269"/>
        <v>2015</v>
      </c>
    </row>
    <row r="3360" spans="1:21" ht="48" x14ac:dyDescent="0.2">
      <c r="A3360">
        <v>3487</v>
      </c>
      <c r="B3360" s="3" t="s">
        <v>3485</v>
      </c>
      <c r="C3360" s="3" t="s">
        <v>7595</v>
      </c>
      <c r="D3360" s="6">
        <v>2000</v>
      </c>
      <c r="E3360" s="8">
        <v>2555</v>
      </c>
      <c r="F3360" t="s">
        <v>8216</v>
      </c>
      <c r="G3360" t="s">
        <v>8222</v>
      </c>
      <c r="H3360" t="s">
        <v>8244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8267</v>
      </c>
      <c r="O3360" s="8">
        <f t="shared" si="265"/>
        <v>128</v>
      </c>
      <c r="P3360">
        <f t="shared" si="266"/>
        <v>38.71</v>
      </c>
      <c r="Q3360" s="9" t="s">
        <v>8313</v>
      </c>
      <c r="R3360" t="s">
        <v>8314</v>
      </c>
      <c r="S3360" s="15">
        <f t="shared" si="267"/>
        <v>42149.940416666665</v>
      </c>
      <c r="T3360" s="15">
        <f t="shared" si="268"/>
        <v>42179.940416666665</v>
      </c>
      <c r="U3360">
        <f t="shared" si="269"/>
        <v>2015</v>
      </c>
    </row>
    <row r="3361" spans="1:21" ht="48" x14ac:dyDescent="0.2">
      <c r="A3361">
        <v>3499</v>
      </c>
      <c r="B3361" s="3" t="s">
        <v>3497</v>
      </c>
      <c r="C3361" s="3" t="s">
        <v>7607</v>
      </c>
      <c r="D3361" s="6">
        <v>2000</v>
      </c>
      <c r="E3361" s="8">
        <v>2110</v>
      </c>
      <c r="F3361" t="s">
        <v>8216</v>
      </c>
      <c r="G3361" t="s">
        <v>8221</v>
      </c>
      <c r="H3361" t="s">
        <v>8243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8267</v>
      </c>
      <c r="O3361" s="8">
        <f t="shared" si="265"/>
        <v>106</v>
      </c>
      <c r="P3361">
        <f t="shared" si="266"/>
        <v>60.29</v>
      </c>
      <c r="Q3361" s="9" t="s">
        <v>8313</v>
      </c>
      <c r="R3361" t="s">
        <v>8314</v>
      </c>
      <c r="S3361" s="15">
        <f t="shared" si="267"/>
        <v>42132.036168981482</v>
      </c>
      <c r="T3361" s="15">
        <f t="shared" si="268"/>
        <v>42186.290972222225</v>
      </c>
      <c r="U3361">
        <f t="shared" si="269"/>
        <v>2015</v>
      </c>
    </row>
    <row r="3362" spans="1:21" ht="48" x14ac:dyDescent="0.2">
      <c r="A3362">
        <v>3519</v>
      </c>
      <c r="B3362" s="3" t="s">
        <v>3517</v>
      </c>
      <c r="C3362" s="3" t="s">
        <v>7627</v>
      </c>
      <c r="D3362" s="6">
        <v>2000</v>
      </c>
      <c r="E3362" s="8">
        <v>2027</v>
      </c>
      <c r="F3362" t="s">
        <v>8216</v>
      </c>
      <c r="G3362" t="s">
        <v>8222</v>
      </c>
      <c r="H3362" t="s">
        <v>8244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8267</v>
      </c>
      <c r="O3362" s="8">
        <f t="shared" si="265"/>
        <v>101</v>
      </c>
      <c r="P3362">
        <f t="shared" si="266"/>
        <v>72.39</v>
      </c>
      <c r="Q3362" s="9" t="s">
        <v>8313</v>
      </c>
      <c r="R3362" t="s">
        <v>8314</v>
      </c>
      <c r="S3362" s="15">
        <f t="shared" si="267"/>
        <v>42037.598958333328</v>
      </c>
      <c r="T3362" s="15">
        <f t="shared" si="268"/>
        <v>42067.598958333328</v>
      </c>
      <c r="U3362">
        <f t="shared" si="269"/>
        <v>2015</v>
      </c>
    </row>
    <row r="3363" spans="1:21" ht="32" x14ac:dyDescent="0.2">
      <c r="A3363">
        <v>3520</v>
      </c>
      <c r="B3363" s="3" t="s">
        <v>3518</v>
      </c>
      <c r="C3363" s="3" t="s">
        <v>7628</v>
      </c>
      <c r="D3363" s="6">
        <v>2000</v>
      </c>
      <c r="E3363" s="8">
        <v>2015</v>
      </c>
      <c r="F3363" t="s">
        <v>8216</v>
      </c>
      <c r="G3363" t="s">
        <v>8222</v>
      </c>
      <c r="H3363" t="s">
        <v>8244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8267</v>
      </c>
      <c r="O3363" s="8">
        <f t="shared" si="265"/>
        <v>101</v>
      </c>
      <c r="P3363">
        <f t="shared" si="266"/>
        <v>95.95</v>
      </c>
      <c r="Q3363" s="9" t="s">
        <v>8313</v>
      </c>
      <c r="R3363" t="s">
        <v>8314</v>
      </c>
      <c r="S3363" s="15">
        <f t="shared" si="267"/>
        <v>42227.824212962965</v>
      </c>
      <c r="T3363" s="15">
        <f t="shared" si="268"/>
        <v>42253.57430555555</v>
      </c>
      <c r="U3363">
        <f t="shared" si="269"/>
        <v>2015</v>
      </c>
    </row>
    <row r="3364" spans="1:21" ht="48" x14ac:dyDescent="0.2">
      <c r="A3364">
        <v>3535</v>
      </c>
      <c r="B3364" s="3" t="s">
        <v>3533</v>
      </c>
      <c r="C3364" s="3" t="s">
        <v>7643</v>
      </c>
      <c r="D3364" s="6">
        <v>2000</v>
      </c>
      <c r="E3364" s="8">
        <v>2063</v>
      </c>
      <c r="F3364" t="s">
        <v>8216</v>
      </c>
      <c r="G3364" t="s">
        <v>8222</v>
      </c>
      <c r="H3364" t="s">
        <v>8244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8267</v>
      </c>
      <c r="O3364" s="8">
        <f t="shared" si="265"/>
        <v>103</v>
      </c>
      <c r="P3364">
        <f t="shared" si="266"/>
        <v>44.85</v>
      </c>
      <c r="Q3364" s="9" t="s">
        <v>8313</v>
      </c>
      <c r="R3364" t="s">
        <v>8314</v>
      </c>
      <c r="S3364" s="15">
        <f t="shared" si="267"/>
        <v>42248.640162037031</v>
      </c>
      <c r="T3364" s="15">
        <f t="shared" si="268"/>
        <v>42279.75</v>
      </c>
      <c r="U3364">
        <f t="shared" si="269"/>
        <v>2015</v>
      </c>
    </row>
    <row r="3365" spans="1:21" ht="48" x14ac:dyDescent="0.2">
      <c r="A3365">
        <v>3538</v>
      </c>
      <c r="B3365" s="3" t="s">
        <v>3536</v>
      </c>
      <c r="C3365" s="3" t="s">
        <v>7646</v>
      </c>
      <c r="D3365" s="6">
        <v>2000</v>
      </c>
      <c r="E3365" s="8">
        <v>2569</v>
      </c>
      <c r="F3365" t="s">
        <v>8216</v>
      </c>
      <c r="G3365" t="s">
        <v>8222</v>
      </c>
      <c r="H3365" t="s">
        <v>8244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8267</v>
      </c>
      <c r="O3365" s="8">
        <f t="shared" si="265"/>
        <v>128</v>
      </c>
      <c r="P3365">
        <f t="shared" si="266"/>
        <v>30.95</v>
      </c>
      <c r="Q3365" s="9" t="s">
        <v>8313</v>
      </c>
      <c r="R3365" t="s">
        <v>8314</v>
      </c>
      <c r="S3365" s="15">
        <f t="shared" si="267"/>
        <v>42571.420601851853</v>
      </c>
      <c r="T3365" s="15">
        <f t="shared" si="268"/>
        <v>42599.420601851853</v>
      </c>
      <c r="U3365">
        <f t="shared" si="269"/>
        <v>2016</v>
      </c>
    </row>
    <row r="3366" spans="1:21" ht="48" x14ac:dyDescent="0.2">
      <c r="A3366">
        <v>3566</v>
      </c>
      <c r="B3366" s="3" t="s">
        <v>3564</v>
      </c>
      <c r="C3366" s="3" t="s">
        <v>7674</v>
      </c>
      <c r="D3366" s="6">
        <v>2000</v>
      </c>
      <c r="E3366" s="8">
        <v>2095</v>
      </c>
      <c r="F3366" t="s">
        <v>8216</v>
      </c>
      <c r="G3366" t="s">
        <v>8222</v>
      </c>
      <c r="H3366" t="s">
        <v>8244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8267</v>
      </c>
      <c r="O3366" s="8">
        <f t="shared" si="265"/>
        <v>105</v>
      </c>
      <c r="P3366">
        <f t="shared" si="266"/>
        <v>55.13</v>
      </c>
      <c r="Q3366" s="9" t="s">
        <v>8313</v>
      </c>
      <c r="R3366" t="s">
        <v>8314</v>
      </c>
      <c r="S3366" s="15">
        <f t="shared" si="267"/>
        <v>41997.507905092592</v>
      </c>
      <c r="T3366" s="15">
        <f t="shared" si="268"/>
        <v>42027.507905092592</v>
      </c>
      <c r="U3366">
        <f t="shared" si="269"/>
        <v>2014</v>
      </c>
    </row>
    <row r="3367" spans="1:21" ht="48" x14ac:dyDescent="0.2">
      <c r="A3367">
        <v>3570</v>
      </c>
      <c r="B3367" s="3" t="s">
        <v>3568</v>
      </c>
      <c r="C3367" s="3" t="s">
        <v>7678</v>
      </c>
      <c r="D3367" s="6">
        <v>2000</v>
      </c>
      <c r="E3367" s="8">
        <v>2287</v>
      </c>
      <c r="F3367" t="s">
        <v>8216</v>
      </c>
      <c r="G3367" t="s">
        <v>8221</v>
      </c>
      <c r="H3367" t="s">
        <v>8243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8267</v>
      </c>
      <c r="O3367" s="8">
        <f t="shared" si="265"/>
        <v>114</v>
      </c>
      <c r="P3367">
        <f t="shared" si="266"/>
        <v>87.96</v>
      </c>
      <c r="Q3367" s="9" t="s">
        <v>8313</v>
      </c>
      <c r="R3367" t="s">
        <v>8314</v>
      </c>
      <c r="S3367" s="15">
        <f t="shared" si="267"/>
        <v>41976.331979166673</v>
      </c>
      <c r="T3367" s="15">
        <f t="shared" si="268"/>
        <v>42004.291666666672</v>
      </c>
      <c r="U3367">
        <f t="shared" si="269"/>
        <v>2014</v>
      </c>
    </row>
    <row r="3368" spans="1:21" ht="48" x14ac:dyDescent="0.2">
      <c r="A3368">
        <v>3592</v>
      </c>
      <c r="B3368" s="3" t="s">
        <v>3590</v>
      </c>
      <c r="C3368" s="3" t="s">
        <v>7700</v>
      </c>
      <c r="D3368" s="6">
        <v>2000</v>
      </c>
      <c r="E3368" s="8">
        <v>2545</v>
      </c>
      <c r="F3368" t="s">
        <v>8216</v>
      </c>
      <c r="G3368" t="s">
        <v>8221</v>
      </c>
      <c r="H3368" t="s">
        <v>8243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8267</v>
      </c>
      <c r="O3368" s="8">
        <f t="shared" si="265"/>
        <v>127</v>
      </c>
      <c r="P3368">
        <f t="shared" si="266"/>
        <v>72.709999999999994</v>
      </c>
      <c r="Q3368" s="9" t="s">
        <v>8313</v>
      </c>
      <c r="R3368" t="s">
        <v>8314</v>
      </c>
      <c r="S3368" s="15">
        <f t="shared" si="267"/>
        <v>41988.829942129625</v>
      </c>
      <c r="T3368" s="15">
        <f t="shared" si="268"/>
        <v>42046.207638888889</v>
      </c>
      <c r="U3368">
        <f t="shared" si="269"/>
        <v>2014</v>
      </c>
    </row>
    <row r="3369" spans="1:21" ht="48" x14ac:dyDescent="0.2">
      <c r="A3369">
        <v>3601</v>
      </c>
      <c r="B3369" s="3" t="s">
        <v>3599</v>
      </c>
      <c r="C3369" s="3" t="s">
        <v>7709</v>
      </c>
      <c r="D3369" s="6">
        <v>2000</v>
      </c>
      <c r="E3369" s="8">
        <v>2087</v>
      </c>
      <c r="F3369" t="s">
        <v>8216</v>
      </c>
      <c r="G3369" t="s">
        <v>8222</v>
      </c>
      <c r="H3369" t="s">
        <v>8244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8267</v>
      </c>
      <c r="O3369" s="8">
        <f t="shared" si="265"/>
        <v>104</v>
      </c>
      <c r="P3369">
        <f t="shared" si="266"/>
        <v>39.380000000000003</v>
      </c>
      <c r="Q3369" s="9" t="s">
        <v>8313</v>
      </c>
      <c r="R3369" t="s">
        <v>8314</v>
      </c>
      <c r="S3369" s="15">
        <f t="shared" si="267"/>
        <v>41990.99863425926</v>
      </c>
      <c r="T3369" s="15">
        <f t="shared" si="268"/>
        <v>42020.99863425926</v>
      </c>
      <c r="U3369">
        <f t="shared" si="269"/>
        <v>2014</v>
      </c>
    </row>
    <row r="3370" spans="1:21" ht="48" x14ac:dyDescent="0.2">
      <c r="A3370">
        <v>3618</v>
      </c>
      <c r="B3370" s="3" t="s">
        <v>3615</v>
      </c>
      <c r="C3370" s="3" t="s">
        <v>7726</v>
      </c>
      <c r="D3370" s="6">
        <v>2000</v>
      </c>
      <c r="E3370" s="8">
        <v>2020</v>
      </c>
      <c r="F3370" t="s">
        <v>8216</v>
      </c>
      <c r="G3370" t="s">
        <v>8222</v>
      </c>
      <c r="H3370" t="s">
        <v>8244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8267</v>
      </c>
      <c r="O3370" s="8">
        <f t="shared" si="265"/>
        <v>101</v>
      </c>
      <c r="P3370">
        <f t="shared" si="266"/>
        <v>36.07</v>
      </c>
      <c r="Q3370" s="9" t="s">
        <v>8313</v>
      </c>
      <c r="R3370" t="s">
        <v>8314</v>
      </c>
      <c r="S3370" s="15">
        <f t="shared" si="267"/>
        <v>42128.627893518518</v>
      </c>
      <c r="T3370" s="15">
        <f t="shared" si="268"/>
        <v>42158.627893518518</v>
      </c>
      <c r="U3370">
        <f t="shared" si="269"/>
        <v>2015</v>
      </c>
    </row>
    <row r="3371" spans="1:21" ht="48" x14ac:dyDescent="0.2">
      <c r="A3371">
        <v>3627</v>
      </c>
      <c r="B3371" s="3" t="s">
        <v>3624</v>
      </c>
      <c r="C3371" s="3" t="s">
        <v>7735</v>
      </c>
      <c r="D3371" s="6">
        <v>2000</v>
      </c>
      <c r="E3371" s="8">
        <v>2000</v>
      </c>
      <c r="F3371" t="s">
        <v>8216</v>
      </c>
      <c r="G3371" t="s">
        <v>8221</v>
      </c>
      <c r="H3371" t="s">
        <v>8243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8267</v>
      </c>
      <c r="O3371" s="8">
        <f t="shared" si="265"/>
        <v>100</v>
      </c>
      <c r="P3371">
        <f t="shared" si="266"/>
        <v>68.97</v>
      </c>
      <c r="Q3371" s="9" t="s">
        <v>8313</v>
      </c>
      <c r="R3371" t="s">
        <v>8314</v>
      </c>
      <c r="S3371" s="15">
        <f t="shared" si="267"/>
        <v>42460.741747685184</v>
      </c>
      <c r="T3371" s="15">
        <f t="shared" si="268"/>
        <v>42511.165972222225</v>
      </c>
      <c r="U3371">
        <f t="shared" si="269"/>
        <v>2016</v>
      </c>
    </row>
    <row r="3372" spans="1:21" ht="48" x14ac:dyDescent="0.2">
      <c r="A3372">
        <v>3653</v>
      </c>
      <c r="B3372" s="3" t="s">
        <v>3649</v>
      </c>
      <c r="C3372" s="3" t="s">
        <v>7761</v>
      </c>
      <c r="D3372" s="6">
        <v>2000</v>
      </c>
      <c r="E3372" s="8">
        <v>2010</v>
      </c>
      <c r="F3372" t="s">
        <v>8216</v>
      </c>
      <c r="G3372" t="s">
        <v>8222</v>
      </c>
      <c r="H3372" t="s">
        <v>8244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8267</v>
      </c>
      <c r="O3372" s="8">
        <f t="shared" si="265"/>
        <v>101</v>
      </c>
      <c r="P3372">
        <f t="shared" si="266"/>
        <v>60.91</v>
      </c>
      <c r="Q3372" s="9" t="s">
        <v>8313</v>
      </c>
      <c r="R3372" t="s">
        <v>8314</v>
      </c>
      <c r="S3372" s="15">
        <f t="shared" si="267"/>
        <v>42191.363506944443</v>
      </c>
      <c r="T3372" s="15">
        <f t="shared" si="268"/>
        <v>42221.363506944443</v>
      </c>
      <c r="U3372">
        <f t="shared" si="269"/>
        <v>2015</v>
      </c>
    </row>
    <row r="3373" spans="1:21" ht="48" x14ac:dyDescent="0.2">
      <c r="A3373">
        <v>3657</v>
      </c>
      <c r="B3373" s="3" t="s">
        <v>3653</v>
      </c>
      <c r="C3373" s="3" t="s">
        <v>7765</v>
      </c>
      <c r="D3373" s="6">
        <v>2000</v>
      </c>
      <c r="E3373" s="8">
        <v>2215</v>
      </c>
      <c r="F3373" t="s">
        <v>8216</v>
      </c>
      <c r="G3373" t="s">
        <v>8229</v>
      </c>
      <c r="H3373" t="s">
        <v>8250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8267</v>
      </c>
      <c r="O3373" s="8">
        <f t="shared" si="265"/>
        <v>111</v>
      </c>
      <c r="P3373">
        <f t="shared" si="266"/>
        <v>110.75</v>
      </c>
      <c r="Q3373" s="9" t="s">
        <v>8313</v>
      </c>
      <c r="R3373" t="s">
        <v>8314</v>
      </c>
      <c r="S3373" s="15">
        <f t="shared" si="267"/>
        <v>42499.629849537043</v>
      </c>
      <c r="T3373" s="15">
        <f t="shared" si="268"/>
        <v>42522.904166666667</v>
      </c>
      <c r="U3373">
        <f t="shared" si="269"/>
        <v>2016</v>
      </c>
    </row>
    <row r="3374" spans="1:21" ht="32" x14ac:dyDescent="0.2">
      <c r="A3374">
        <v>3678</v>
      </c>
      <c r="B3374" s="3" t="s">
        <v>3674</v>
      </c>
      <c r="C3374" s="3" t="s">
        <v>7786</v>
      </c>
      <c r="D3374" s="6">
        <v>2000</v>
      </c>
      <c r="E3374" s="8">
        <v>2050</v>
      </c>
      <c r="F3374" t="s">
        <v>8216</v>
      </c>
      <c r="G3374" t="s">
        <v>8222</v>
      </c>
      <c r="H3374" t="s">
        <v>8244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8267</v>
      </c>
      <c r="O3374" s="8">
        <f t="shared" si="265"/>
        <v>103</v>
      </c>
      <c r="P3374">
        <f t="shared" si="266"/>
        <v>66.13</v>
      </c>
      <c r="Q3374" s="9" t="s">
        <v>8313</v>
      </c>
      <c r="R3374" t="s">
        <v>8314</v>
      </c>
      <c r="S3374" s="15">
        <f t="shared" si="267"/>
        <v>42120.531226851846</v>
      </c>
      <c r="T3374" s="15">
        <f t="shared" si="268"/>
        <v>42155.531226851846</v>
      </c>
      <c r="U3374">
        <f t="shared" si="269"/>
        <v>2015</v>
      </c>
    </row>
    <row r="3375" spans="1:21" ht="48" x14ac:dyDescent="0.2">
      <c r="A3375">
        <v>3679</v>
      </c>
      <c r="B3375" s="3" t="s">
        <v>3675</v>
      </c>
      <c r="C3375" s="3" t="s">
        <v>7787</v>
      </c>
      <c r="D3375" s="6">
        <v>2000</v>
      </c>
      <c r="E3375" s="8">
        <v>2202</v>
      </c>
      <c r="F3375" t="s">
        <v>8216</v>
      </c>
      <c r="G3375" t="s">
        <v>8221</v>
      </c>
      <c r="H3375" t="s">
        <v>8243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8267</v>
      </c>
      <c r="O3375" s="8">
        <f t="shared" si="265"/>
        <v>110</v>
      </c>
      <c r="P3375">
        <f t="shared" si="266"/>
        <v>73.400000000000006</v>
      </c>
      <c r="Q3375" s="9" t="s">
        <v>8313</v>
      </c>
      <c r="R3375" t="s">
        <v>8314</v>
      </c>
      <c r="S3375" s="15">
        <f t="shared" si="267"/>
        <v>41786.761354166665</v>
      </c>
      <c r="T3375" s="15">
        <f t="shared" si="268"/>
        <v>41821.207638888889</v>
      </c>
      <c r="U3375">
        <f t="shared" si="269"/>
        <v>2014</v>
      </c>
    </row>
    <row r="3376" spans="1:21" ht="48" x14ac:dyDescent="0.2">
      <c r="A3376">
        <v>3696</v>
      </c>
      <c r="B3376" s="3" t="s">
        <v>3692</v>
      </c>
      <c r="C3376" s="3" t="s">
        <v>7804</v>
      </c>
      <c r="D3376" s="6">
        <v>2000</v>
      </c>
      <c r="E3376" s="8">
        <v>3100</v>
      </c>
      <c r="F3376" t="s">
        <v>8216</v>
      </c>
      <c r="G3376" t="s">
        <v>8222</v>
      </c>
      <c r="H3376" t="s">
        <v>8244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8267</v>
      </c>
      <c r="O3376" s="8">
        <f t="shared" si="265"/>
        <v>155</v>
      </c>
      <c r="P3376">
        <f t="shared" si="266"/>
        <v>39.74</v>
      </c>
      <c r="Q3376" s="9" t="s">
        <v>8313</v>
      </c>
      <c r="R3376" t="s">
        <v>8314</v>
      </c>
      <c r="S3376" s="15">
        <f t="shared" si="267"/>
        <v>41988.617083333331</v>
      </c>
      <c r="T3376" s="15">
        <f t="shared" si="268"/>
        <v>42048.617083333331</v>
      </c>
      <c r="U3376">
        <f t="shared" si="269"/>
        <v>2014</v>
      </c>
    </row>
    <row r="3377" spans="1:21" ht="48" x14ac:dyDescent="0.2">
      <c r="A3377">
        <v>3697</v>
      </c>
      <c r="B3377" s="3" t="s">
        <v>3693</v>
      </c>
      <c r="C3377" s="3" t="s">
        <v>7805</v>
      </c>
      <c r="D3377" s="6">
        <v>2000</v>
      </c>
      <c r="E3377" s="8">
        <v>2160</v>
      </c>
      <c r="F3377" t="s">
        <v>8216</v>
      </c>
      <c r="G3377" t="s">
        <v>8222</v>
      </c>
      <c r="H3377" t="s">
        <v>8244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8267</v>
      </c>
      <c r="O3377" s="8">
        <f t="shared" si="265"/>
        <v>108</v>
      </c>
      <c r="P3377">
        <f t="shared" si="266"/>
        <v>72</v>
      </c>
      <c r="Q3377" s="9" t="s">
        <v>8313</v>
      </c>
      <c r="R3377" t="s">
        <v>8314</v>
      </c>
      <c r="S3377" s="15">
        <f t="shared" si="267"/>
        <v>42479.465833333335</v>
      </c>
      <c r="T3377" s="15">
        <f t="shared" si="268"/>
        <v>42500.465833333335</v>
      </c>
      <c r="U3377">
        <f t="shared" si="269"/>
        <v>2016</v>
      </c>
    </row>
    <row r="3378" spans="1:21" ht="48" x14ac:dyDescent="0.2">
      <c r="A3378">
        <v>3713</v>
      </c>
      <c r="B3378" s="3" t="s">
        <v>3709</v>
      </c>
      <c r="C3378" s="3" t="s">
        <v>7821</v>
      </c>
      <c r="D3378" s="6">
        <v>2000</v>
      </c>
      <c r="E3378" s="8">
        <v>2030</v>
      </c>
      <c r="F3378" t="s">
        <v>8216</v>
      </c>
      <c r="G3378" t="s">
        <v>8221</v>
      </c>
      <c r="H3378" t="s">
        <v>8243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8267</v>
      </c>
      <c r="O3378" s="8">
        <f t="shared" si="265"/>
        <v>102</v>
      </c>
      <c r="P3378">
        <f t="shared" si="266"/>
        <v>106.84</v>
      </c>
      <c r="Q3378" s="9" t="s">
        <v>8313</v>
      </c>
      <c r="R3378" t="s">
        <v>8314</v>
      </c>
      <c r="S3378" s="15">
        <f t="shared" si="267"/>
        <v>42505.738032407404</v>
      </c>
      <c r="T3378" s="15">
        <f t="shared" si="268"/>
        <v>42525.738032407404</v>
      </c>
      <c r="U3378">
        <f t="shared" si="269"/>
        <v>2016</v>
      </c>
    </row>
    <row r="3379" spans="1:21" ht="48" x14ac:dyDescent="0.2">
      <c r="A3379">
        <v>3727</v>
      </c>
      <c r="B3379" s="3" t="s">
        <v>3723</v>
      </c>
      <c r="C3379" s="3" t="s">
        <v>7835</v>
      </c>
      <c r="D3379" s="6">
        <v>2000</v>
      </c>
      <c r="E3379" s="8">
        <v>2015</v>
      </c>
      <c r="F3379" t="s">
        <v>8216</v>
      </c>
      <c r="G3379" t="s">
        <v>8221</v>
      </c>
      <c r="H3379" t="s">
        <v>8243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8267</v>
      </c>
      <c r="O3379" s="8">
        <f t="shared" si="265"/>
        <v>101</v>
      </c>
      <c r="P3379">
        <f t="shared" si="266"/>
        <v>61.06</v>
      </c>
      <c r="Q3379" s="9" t="s">
        <v>8313</v>
      </c>
      <c r="R3379" t="s">
        <v>8314</v>
      </c>
      <c r="S3379" s="15">
        <f t="shared" si="267"/>
        <v>42632.348310185189</v>
      </c>
      <c r="T3379" s="15">
        <f t="shared" si="268"/>
        <v>42663.204861111109</v>
      </c>
      <c r="U3379">
        <f t="shared" si="269"/>
        <v>2016</v>
      </c>
    </row>
    <row r="3380" spans="1:21" ht="48" x14ac:dyDescent="0.2">
      <c r="A3380">
        <v>3809</v>
      </c>
      <c r="B3380" s="3" t="s">
        <v>3805</v>
      </c>
      <c r="C3380" s="3" t="s">
        <v>7917</v>
      </c>
      <c r="D3380" s="6">
        <v>2000</v>
      </c>
      <c r="E3380" s="8">
        <v>2025</v>
      </c>
      <c r="F3380" t="s">
        <v>8216</v>
      </c>
      <c r="G3380" t="s">
        <v>8222</v>
      </c>
      <c r="H3380" t="s">
        <v>8244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8267</v>
      </c>
      <c r="O3380" s="8">
        <f t="shared" si="265"/>
        <v>101</v>
      </c>
      <c r="P3380">
        <f t="shared" si="266"/>
        <v>53.29</v>
      </c>
      <c r="Q3380" s="9" t="s">
        <v>8313</v>
      </c>
      <c r="R3380" t="s">
        <v>8314</v>
      </c>
      <c r="S3380" s="15">
        <f t="shared" si="267"/>
        <v>41800.526701388888</v>
      </c>
      <c r="T3380" s="15">
        <f t="shared" si="268"/>
        <v>41850.958333333336</v>
      </c>
      <c r="U3380">
        <f t="shared" si="269"/>
        <v>2014</v>
      </c>
    </row>
    <row r="3381" spans="1:21" ht="48" x14ac:dyDescent="0.2">
      <c r="A3381">
        <v>3812</v>
      </c>
      <c r="B3381" s="3" t="s">
        <v>3808</v>
      </c>
      <c r="C3381" s="3" t="s">
        <v>7920</v>
      </c>
      <c r="D3381" s="6">
        <v>2000</v>
      </c>
      <c r="E3381" s="8">
        <v>2191</v>
      </c>
      <c r="F3381" t="s">
        <v>8216</v>
      </c>
      <c r="G3381" t="s">
        <v>8226</v>
      </c>
      <c r="H3381" t="s">
        <v>8248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8267</v>
      </c>
      <c r="O3381" s="8">
        <f t="shared" si="265"/>
        <v>110</v>
      </c>
      <c r="P3381">
        <f t="shared" si="266"/>
        <v>199.18</v>
      </c>
      <c r="Q3381" s="9" t="s">
        <v>8313</v>
      </c>
      <c r="R3381" t="s">
        <v>8314</v>
      </c>
      <c r="S3381" s="15">
        <f t="shared" si="267"/>
        <v>42109.751250000001</v>
      </c>
      <c r="T3381" s="15">
        <f t="shared" si="268"/>
        <v>42156.165972222225</v>
      </c>
      <c r="U3381">
        <f t="shared" si="269"/>
        <v>2015</v>
      </c>
    </row>
    <row r="3382" spans="1:21" ht="48" x14ac:dyDescent="0.2">
      <c r="A3382">
        <v>3817</v>
      </c>
      <c r="B3382" s="3" t="s">
        <v>3813</v>
      </c>
      <c r="C3382" s="3" t="s">
        <v>7925</v>
      </c>
      <c r="D3382" s="6">
        <v>2000</v>
      </c>
      <c r="E3382" s="8">
        <v>2145</v>
      </c>
      <c r="F3382" t="s">
        <v>8216</v>
      </c>
      <c r="G3382" t="s">
        <v>8221</v>
      </c>
      <c r="H3382" t="s">
        <v>8243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8267</v>
      </c>
      <c r="O3382" s="8">
        <f t="shared" si="265"/>
        <v>107</v>
      </c>
      <c r="P3382">
        <f t="shared" si="266"/>
        <v>107.25</v>
      </c>
      <c r="Q3382" s="9" t="s">
        <v>8313</v>
      </c>
      <c r="R3382" t="s">
        <v>8314</v>
      </c>
      <c r="S3382" s="15">
        <f t="shared" si="267"/>
        <v>42284.69694444444</v>
      </c>
      <c r="T3382" s="15">
        <f t="shared" si="268"/>
        <v>42301.165972222225</v>
      </c>
      <c r="U3382">
        <f t="shared" si="269"/>
        <v>2015</v>
      </c>
    </row>
    <row r="3383" spans="1:21" ht="32" x14ac:dyDescent="0.2">
      <c r="A3383">
        <v>3837</v>
      </c>
      <c r="B3383" s="3" t="s">
        <v>3833</v>
      </c>
      <c r="C3383" s="3" t="s">
        <v>7944</v>
      </c>
      <c r="D3383" s="6">
        <v>2000</v>
      </c>
      <c r="E3383" s="8">
        <v>2042</v>
      </c>
      <c r="F3383" t="s">
        <v>8216</v>
      </c>
      <c r="G3383" t="s">
        <v>8222</v>
      </c>
      <c r="H3383" t="s">
        <v>8244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8267</v>
      </c>
      <c r="O3383" s="8">
        <f t="shared" si="265"/>
        <v>102</v>
      </c>
      <c r="P3383">
        <f t="shared" si="266"/>
        <v>120.12</v>
      </c>
      <c r="Q3383" s="9" t="s">
        <v>8313</v>
      </c>
      <c r="R3383" t="s">
        <v>8314</v>
      </c>
      <c r="S3383" s="15">
        <f t="shared" si="267"/>
        <v>42152.765717592592</v>
      </c>
      <c r="T3383" s="15">
        <f t="shared" si="268"/>
        <v>42188.765717592592</v>
      </c>
      <c r="U3383">
        <f t="shared" si="269"/>
        <v>2015</v>
      </c>
    </row>
    <row r="3384" spans="1:21" ht="48" x14ac:dyDescent="0.2">
      <c r="A3384">
        <v>3839</v>
      </c>
      <c r="B3384" s="3" t="s">
        <v>3835</v>
      </c>
      <c r="C3384" s="3" t="s">
        <v>7946</v>
      </c>
      <c r="D3384" s="6">
        <v>2000</v>
      </c>
      <c r="E3384" s="8">
        <v>2025</v>
      </c>
      <c r="F3384" t="s">
        <v>8216</v>
      </c>
      <c r="G3384" t="s">
        <v>8221</v>
      </c>
      <c r="H3384" t="s">
        <v>8243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8267</v>
      </c>
      <c r="O3384" s="8">
        <f t="shared" si="265"/>
        <v>101</v>
      </c>
      <c r="P3384">
        <f t="shared" si="266"/>
        <v>63.28</v>
      </c>
      <c r="Q3384" s="9" t="s">
        <v>8313</v>
      </c>
      <c r="R3384" t="s">
        <v>8314</v>
      </c>
      <c r="S3384" s="15">
        <f t="shared" si="267"/>
        <v>42155.142638888887</v>
      </c>
      <c r="T3384" s="15">
        <f t="shared" si="268"/>
        <v>42215.142638888887</v>
      </c>
      <c r="U3384">
        <f t="shared" si="269"/>
        <v>2015</v>
      </c>
    </row>
    <row r="3385" spans="1:21" ht="48" x14ac:dyDescent="0.2">
      <c r="A3385">
        <v>3448</v>
      </c>
      <c r="B3385" s="3" t="s">
        <v>3446</v>
      </c>
      <c r="C3385" s="3" t="s">
        <v>7556</v>
      </c>
      <c r="D3385" s="6">
        <v>2100</v>
      </c>
      <c r="E3385" s="8">
        <v>2305</v>
      </c>
      <c r="F3385" t="s">
        <v>8216</v>
      </c>
      <c r="G3385" t="s">
        <v>8221</v>
      </c>
      <c r="H3385" t="s">
        <v>8243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8267</v>
      </c>
      <c r="O3385" s="8">
        <f t="shared" si="265"/>
        <v>110</v>
      </c>
      <c r="P3385">
        <f t="shared" si="266"/>
        <v>51.22</v>
      </c>
      <c r="Q3385" s="9" t="s">
        <v>8313</v>
      </c>
      <c r="R3385" t="s">
        <v>8314</v>
      </c>
      <c r="S3385" s="15">
        <f t="shared" si="267"/>
        <v>41960.119085648148</v>
      </c>
      <c r="T3385" s="15">
        <f t="shared" si="268"/>
        <v>41990.119085648148</v>
      </c>
      <c r="U3385">
        <f t="shared" si="269"/>
        <v>2014</v>
      </c>
    </row>
    <row r="3386" spans="1:21" ht="48" x14ac:dyDescent="0.2">
      <c r="A3386">
        <v>3548</v>
      </c>
      <c r="B3386" s="3" t="s">
        <v>3546</v>
      </c>
      <c r="C3386" s="3" t="s">
        <v>7656</v>
      </c>
      <c r="D3386" s="6">
        <v>2100</v>
      </c>
      <c r="E3386" s="8">
        <v>2140</v>
      </c>
      <c r="F3386" t="s">
        <v>8216</v>
      </c>
      <c r="G3386" t="s">
        <v>8221</v>
      </c>
      <c r="H3386" t="s">
        <v>8243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8267</v>
      </c>
      <c r="O3386" s="8">
        <f t="shared" si="265"/>
        <v>102</v>
      </c>
      <c r="P3386">
        <f t="shared" si="266"/>
        <v>164.62</v>
      </c>
      <c r="Q3386" s="9" t="s">
        <v>8313</v>
      </c>
      <c r="R3386" t="s">
        <v>8314</v>
      </c>
      <c r="S3386" s="15">
        <f t="shared" si="267"/>
        <v>42411.942291666666</v>
      </c>
      <c r="T3386" s="15">
        <f t="shared" si="268"/>
        <v>42434.041666666672</v>
      </c>
      <c r="U3386">
        <f t="shared" si="269"/>
        <v>2016</v>
      </c>
    </row>
    <row r="3387" spans="1:21" ht="48" x14ac:dyDescent="0.2">
      <c r="A3387">
        <v>3813</v>
      </c>
      <c r="B3387" s="3" t="s">
        <v>3809</v>
      </c>
      <c r="C3387" s="3" t="s">
        <v>7921</v>
      </c>
      <c r="D3387" s="6">
        <v>2100</v>
      </c>
      <c r="E3387" s="8">
        <v>2119.9899999999998</v>
      </c>
      <c r="F3387" t="s">
        <v>8216</v>
      </c>
      <c r="G3387" t="s">
        <v>8221</v>
      </c>
      <c r="H3387" t="s">
        <v>8243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8267</v>
      </c>
      <c r="O3387" s="8">
        <f t="shared" si="265"/>
        <v>101</v>
      </c>
      <c r="P3387">
        <f t="shared" si="266"/>
        <v>78.52</v>
      </c>
      <c r="Q3387" s="9" t="s">
        <v>8313</v>
      </c>
      <c r="R3387" t="s">
        <v>8314</v>
      </c>
      <c r="S3387" s="15">
        <f t="shared" si="267"/>
        <v>42497.275706018518</v>
      </c>
      <c r="T3387" s="15">
        <f t="shared" si="268"/>
        <v>42535.904861111107</v>
      </c>
      <c r="U3387">
        <f t="shared" si="269"/>
        <v>2016</v>
      </c>
    </row>
    <row r="3388" spans="1:21" ht="48" x14ac:dyDescent="0.2">
      <c r="A3388">
        <v>3152</v>
      </c>
      <c r="B3388" s="3" t="s">
        <v>3151</v>
      </c>
      <c r="C3388" s="3" t="s">
        <v>7260</v>
      </c>
      <c r="D3388" s="6">
        <v>2200</v>
      </c>
      <c r="E3388" s="8">
        <v>2331</v>
      </c>
      <c r="F3388" t="s">
        <v>8216</v>
      </c>
      <c r="G3388" t="s">
        <v>8222</v>
      </c>
      <c r="H3388" t="s">
        <v>8244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8267</v>
      </c>
      <c r="O3388" s="8">
        <f t="shared" si="265"/>
        <v>106</v>
      </c>
      <c r="P3388">
        <f t="shared" si="266"/>
        <v>34.79</v>
      </c>
      <c r="Q3388" s="9" t="s">
        <v>8313</v>
      </c>
      <c r="R3388" t="s">
        <v>8314</v>
      </c>
      <c r="S3388" s="15">
        <f t="shared" si="267"/>
        <v>41550.867673611108</v>
      </c>
      <c r="T3388" s="15">
        <f t="shared" si="268"/>
        <v>41580.867673611108</v>
      </c>
      <c r="U3388">
        <f t="shared" si="269"/>
        <v>2013</v>
      </c>
    </row>
    <row r="3389" spans="1:21" ht="48" x14ac:dyDescent="0.2">
      <c r="A3389">
        <v>3556</v>
      </c>
      <c r="B3389" s="3" t="s">
        <v>3554</v>
      </c>
      <c r="C3389" s="3" t="s">
        <v>7664</v>
      </c>
      <c r="D3389" s="6">
        <v>2200</v>
      </c>
      <c r="E3389" s="8">
        <v>2210</v>
      </c>
      <c r="F3389" t="s">
        <v>8216</v>
      </c>
      <c r="G3389" t="s">
        <v>8222</v>
      </c>
      <c r="H3389" t="s">
        <v>8244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8267</v>
      </c>
      <c r="O3389" s="8">
        <f t="shared" si="265"/>
        <v>100</v>
      </c>
      <c r="P3389">
        <f t="shared" si="266"/>
        <v>110.5</v>
      </c>
      <c r="Q3389" s="9" t="s">
        <v>8313</v>
      </c>
      <c r="R3389" t="s">
        <v>8314</v>
      </c>
      <c r="S3389" s="15">
        <f t="shared" si="267"/>
        <v>41808.649583333332</v>
      </c>
      <c r="T3389" s="15">
        <f t="shared" si="268"/>
        <v>41868.649583333332</v>
      </c>
      <c r="U3389">
        <f t="shared" si="269"/>
        <v>2014</v>
      </c>
    </row>
    <row r="3390" spans="1:21" ht="32" x14ac:dyDescent="0.2">
      <c r="A3390">
        <v>3252</v>
      </c>
      <c r="B3390" s="3" t="s">
        <v>3251</v>
      </c>
      <c r="C3390" s="3" t="s">
        <v>7360</v>
      </c>
      <c r="D3390" s="6">
        <v>2250</v>
      </c>
      <c r="E3390" s="8">
        <v>2876</v>
      </c>
      <c r="F3390" t="s">
        <v>8216</v>
      </c>
      <c r="G3390" t="s">
        <v>8222</v>
      </c>
      <c r="H3390" t="s">
        <v>8244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8267</v>
      </c>
      <c r="O3390" s="8">
        <f t="shared" si="265"/>
        <v>128</v>
      </c>
      <c r="P3390">
        <f t="shared" si="266"/>
        <v>57.52</v>
      </c>
      <c r="Q3390" s="9" t="s">
        <v>8313</v>
      </c>
      <c r="R3390" t="s">
        <v>8314</v>
      </c>
      <c r="S3390" s="15">
        <f t="shared" si="267"/>
        <v>42590.472685185188</v>
      </c>
      <c r="T3390" s="15">
        <f t="shared" si="268"/>
        <v>42620.472685185188</v>
      </c>
      <c r="U3390">
        <f t="shared" si="269"/>
        <v>2016</v>
      </c>
    </row>
    <row r="3391" spans="1:21" ht="48" x14ac:dyDescent="0.2">
      <c r="A3391">
        <v>3555</v>
      </c>
      <c r="B3391" s="3" t="s">
        <v>3553</v>
      </c>
      <c r="C3391" s="3" t="s">
        <v>7663</v>
      </c>
      <c r="D3391" s="6">
        <v>2400</v>
      </c>
      <c r="E3391" s="8">
        <v>2400</v>
      </c>
      <c r="F3391" t="s">
        <v>8216</v>
      </c>
      <c r="G3391" t="s">
        <v>8234</v>
      </c>
      <c r="H3391" t="s">
        <v>8246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8267</v>
      </c>
      <c r="O3391" s="8">
        <f t="shared" si="265"/>
        <v>100</v>
      </c>
      <c r="P3391">
        <f t="shared" si="266"/>
        <v>171.43</v>
      </c>
      <c r="Q3391" s="9" t="s">
        <v>8313</v>
      </c>
      <c r="R3391" t="s">
        <v>8314</v>
      </c>
      <c r="S3391" s="15">
        <f t="shared" si="267"/>
        <v>42661.442060185189</v>
      </c>
      <c r="T3391" s="15">
        <f t="shared" si="268"/>
        <v>42691.483726851846</v>
      </c>
      <c r="U3391">
        <f t="shared" si="269"/>
        <v>2016</v>
      </c>
    </row>
    <row r="3392" spans="1:21" ht="48" x14ac:dyDescent="0.2">
      <c r="A3392">
        <v>1295</v>
      </c>
      <c r="B3392" s="3" t="s">
        <v>1295</v>
      </c>
      <c r="C3392" s="3" t="s">
        <v>5403</v>
      </c>
      <c r="D3392" s="6">
        <v>2500</v>
      </c>
      <c r="E3392" s="8">
        <v>2549</v>
      </c>
      <c r="F3392" t="s">
        <v>8216</v>
      </c>
      <c r="G3392" t="s">
        <v>8222</v>
      </c>
      <c r="H3392" t="s">
        <v>8244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8267</v>
      </c>
      <c r="O3392" s="8">
        <f t="shared" si="265"/>
        <v>102</v>
      </c>
      <c r="P3392">
        <f t="shared" si="266"/>
        <v>39.83</v>
      </c>
      <c r="Q3392" s="9" t="s">
        <v>8313</v>
      </c>
      <c r="R3392" t="s">
        <v>8314</v>
      </c>
      <c r="S3392" s="15">
        <f t="shared" si="267"/>
        <v>42184.572881944448</v>
      </c>
      <c r="T3392" s="15">
        <f t="shared" si="268"/>
        <v>42214.708333333328</v>
      </c>
      <c r="U3392">
        <f t="shared" si="269"/>
        <v>2015</v>
      </c>
    </row>
    <row r="3393" spans="1:21" ht="48" x14ac:dyDescent="0.2">
      <c r="A3393">
        <v>1302</v>
      </c>
      <c r="B3393" s="3" t="s">
        <v>1302</v>
      </c>
      <c r="C3393" s="3" t="s">
        <v>5410</v>
      </c>
      <c r="D3393" s="6">
        <v>2500</v>
      </c>
      <c r="E3393" s="8">
        <v>2500</v>
      </c>
      <c r="F3393" t="s">
        <v>8216</v>
      </c>
      <c r="G3393" t="s">
        <v>8221</v>
      </c>
      <c r="H3393" t="s">
        <v>8243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8267</v>
      </c>
      <c r="O3393" s="8">
        <f t="shared" si="265"/>
        <v>100</v>
      </c>
      <c r="P3393">
        <f t="shared" si="266"/>
        <v>50</v>
      </c>
      <c r="Q3393" s="9" t="s">
        <v>8313</v>
      </c>
      <c r="R3393" t="s">
        <v>8314</v>
      </c>
      <c r="S3393" s="15">
        <f t="shared" si="267"/>
        <v>42675.057997685188</v>
      </c>
      <c r="T3393" s="15">
        <f t="shared" si="268"/>
        <v>42705.099664351852</v>
      </c>
      <c r="U3393">
        <f t="shared" si="269"/>
        <v>2016</v>
      </c>
    </row>
    <row r="3394" spans="1:21" ht="32" x14ac:dyDescent="0.2">
      <c r="A3394">
        <v>2786</v>
      </c>
      <c r="B3394" s="3" t="s">
        <v>2785</v>
      </c>
      <c r="C3394" s="3" t="s">
        <v>6894</v>
      </c>
      <c r="D3394" s="6">
        <v>2500</v>
      </c>
      <c r="E3394" s="8">
        <v>2946</v>
      </c>
      <c r="F3394" t="s">
        <v>8216</v>
      </c>
      <c r="G3394" t="s">
        <v>8222</v>
      </c>
      <c r="H3394" t="s">
        <v>8244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8267</v>
      </c>
      <c r="O3394" s="8">
        <f t="shared" si="265"/>
        <v>118</v>
      </c>
      <c r="P3394">
        <f t="shared" si="266"/>
        <v>39.81</v>
      </c>
      <c r="Q3394" s="9" t="s">
        <v>8313</v>
      </c>
      <c r="R3394" t="s">
        <v>8314</v>
      </c>
      <c r="S3394" s="15">
        <f t="shared" si="267"/>
        <v>41815.569212962961</v>
      </c>
      <c r="T3394" s="15">
        <f t="shared" si="268"/>
        <v>41829.569212962961</v>
      </c>
      <c r="U3394">
        <f t="shared" si="269"/>
        <v>2014</v>
      </c>
    </row>
    <row r="3395" spans="1:21" ht="48" x14ac:dyDescent="0.2">
      <c r="A3395">
        <v>2809</v>
      </c>
      <c r="B3395" s="3" t="s">
        <v>2808</v>
      </c>
      <c r="C3395" s="3" t="s">
        <v>6917</v>
      </c>
      <c r="D3395" s="6">
        <v>2500</v>
      </c>
      <c r="E3395" s="8">
        <v>2560</v>
      </c>
      <c r="F3395" t="s">
        <v>8216</v>
      </c>
      <c r="G3395" t="s">
        <v>8221</v>
      </c>
      <c r="H3395" t="s">
        <v>8243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8267</v>
      </c>
      <c r="O3395" s="8">
        <f t="shared" si="265"/>
        <v>102</v>
      </c>
      <c r="P3395">
        <f t="shared" si="266"/>
        <v>121.9</v>
      </c>
      <c r="Q3395" s="9" t="s">
        <v>8313</v>
      </c>
      <c r="R3395" t="s">
        <v>8314</v>
      </c>
      <c r="S3395" s="15">
        <f t="shared" si="267"/>
        <v>42451.496817129635</v>
      </c>
      <c r="T3395" s="15">
        <f t="shared" si="268"/>
        <v>42459.610416666663</v>
      </c>
      <c r="U3395">
        <f t="shared" si="269"/>
        <v>2016</v>
      </c>
    </row>
    <row r="3396" spans="1:21" ht="48" x14ac:dyDescent="0.2">
      <c r="A3396">
        <v>2810</v>
      </c>
      <c r="B3396" s="3" t="s">
        <v>2809</v>
      </c>
      <c r="C3396" s="3" t="s">
        <v>6918</v>
      </c>
      <c r="D3396" s="6">
        <v>2500</v>
      </c>
      <c r="E3396" s="8">
        <v>2705</v>
      </c>
      <c r="F3396" t="s">
        <v>8216</v>
      </c>
      <c r="G3396" t="s">
        <v>8221</v>
      </c>
      <c r="H3396" t="s">
        <v>8243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8267</v>
      </c>
      <c r="O3396" s="8">
        <f t="shared" si="265"/>
        <v>108</v>
      </c>
      <c r="P3396">
        <f t="shared" si="266"/>
        <v>47.46</v>
      </c>
      <c r="Q3396" s="9" t="s">
        <v>8313</v>
      </c>
      <c r="R3396" t="s">
        <v>8314</v>
      </c>
      <c r="S3396" s="15">
        <f t="shared" si="267"/>
        <v>41759.13962962963</v>
      </c>
      <c r="T3396" s="15">
        <f t="shared" si="268"/>
        <v>41791.165972222225</v>
      </c>
      <c r="U3396">
        <f t="shared" si="269"/>
        <v>2014</v>
      </c>
    </row>
    <row r="3397" spans="1:21" ht="48" x14ac:dyDescent="0.2">
      <c r="A3397">
        <v>2829</v>
      </c>
      <c r="B3397" s="3" t="s">
        <v>2828</v>
      </c>
      <c r="C3397" s="3" t="s">
        <v>6937</v>
      </c>
      <c r="D3397" s="6">
        <v>2500</v>
      </c>
      <c r="E3397" s="8">
        <v>2663</v>
      </c>
      <c r="F3397" t="s">
        <v>8216</v>
      </c>
      <c r="G3397" t="s">
        <v>8222</v>
      </c>
      <c r="H3397" t="s">
        <v>8244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8267</v>
      </c>
      <c r="O3397" s="8">
        <f t="shared" si="265"/>
        <v>107</v>
      </c>
      <c r="P3397">
        <f t="shared" si="266"/>
        <v>35.04</v>
      </c>
      <c r="Q3397" s="9" t="s">
        <v>8313</v>
      </c>
      <c r="R3397" t="s">
        <v>8314</v>
      </c>
      <c r="S3397" s="15">
        <f t="shared" si="267"/>
        <v>42495.434236111112</v>
      </c>
      <c r="T3397" s="15">
        <f t="shared" si="268"/>
        <v>42523.434236111112</v>
      </c>
      <c r="U3397">
        <f t="shared" si="269"/>
        <v>2016</v>
      </c>
    </row>
    <row r="3398" spans="1:21" ht="48" x14ac:dyDescent="0.2">
      <c r="A3398">
        <v>2832</v>
      </c>
      <c r="B3398" s="3" t="s">
        <v>2831</v>
      </c>
      <c r="C3398" s="3" t="s">
        <v>6940</v>
      </c>
      <c r="D3398" s="6">
        <v>2500</v>
      </c>
      <c r="E3398" s="8">
        <v>2867.99</v>
      </c>
      <c r="F3398" t="s">
        <v>8216</v>
      </c>
      <c r="G3398" t="s">
        <v>8222</v>
      </c>
      <c r="H3398" t="s">
        <v>8244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8267</v>
      </c>
      <c r="O3398" s="8">
        <f t="shared" si="265"/>
        <v>115</v>
      </c>
      <c r="P3398">
        <f t="shared" si="266"/>
        <v>30.19</v>
      </c>
      <c r="Q3398" s="9" t="s">
        <v>8313</v>
      </c>
      <c r="R3398" t="s">
        <v>8314</v>
      </c>
      <c r="S3398" s="15">
        <f t="shared" si="267"/>
        <v>41938.709421296298</v>
      </c>
      <c r="T3398" s="15">
        <f t="shared" si="268"/>
        <v>41966.916666666672</v>
      </c>
      <c r="U3398">
        <f t="shared" si="269"/>
        <v>2014</v>
      </c>
    </row>
    <row r="3399" spans="1:21" ht="48" x14ac:dyDescent="0.2">
      <c r="A3399">
        <v>2840</v>
      </c>
      <c r="B3399" s="3" t="s">
        <v>2839</v>
      </c>
      <c r="C3399" s="3" t="s">
        <v>6948</v>
      </c>
      <c r="D3399" s="6">
        <v>2500</v>
      </c>
      <c r="E3399" s="8">
        <v>2600</v>
      </c>
      <c r="F3399" t="s">
        <v>8216</v>
      </c>
      <c r="G3399" t="s">
        <v>8222</v>
      </c>
      <c r="H3399" t="s">
        <v>8244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8267</v>
      </c>
      <c r="O3399" s="8">
        <f t="shared" si="265"/>
        <v>104</v>
      </c>
      <c r="P3399">
        <f t="shared" si="266"/>
        <v>19.7</v>
      </c>
      <c r="Q3399" s="9" t="s">
        <v>8313</v>
      </c>
      <c r="R3399" t="s">
        <v>8314</v>
      </c>
      <c r="S3399" s="15">
        <f t="shared" si="267"/>
        <v>42060.035636574074</v>
      </c>
      <c r="T3399" s="15">
        <f t="shared" si="268"/>
        <v>42081.708333333328</v>
      </c>
      <c r="U3399">
        <f t="shared" si="269"/>
        <v>2015</v>
      </c>
    </row>
    <row r="3400" spans="1:21" ht="48" x14ac:dyDescent="0.2">
      <c r="A3400">
        <v>3164</v>
      </c>
      <c r="B3400" s="3" t="s">
        <v>3163</v>
      </c>
      <c r="C3400" s="3" t="s">
        <v>7272</v>
      </c>
      <c r="D3400" s="6">
        <v>2500</v>
      </c>
      <c r="E3400" s="8">
        <v>2669</v>
      </c>
      <c r="F3400" t="s">
        <v>8216</v>
      </c>
      <c r="G3400" t="s">
        <v>8221</v>
      </c>
      <c r="H3400" t="s">
        <v>8243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8267</v>
      </c>
      <c r="O3400" s="8">
        <f t="shared" si="265"/>
        <v>107</v>
      </c>
      <c r="P3400">
        <f t="shared" si="266"/>
        <v>37.590000000000003</v>
      </c>
      <c r="Q3400" s="9" t="s">
        <v>8313</v>
      </c>
      <c r="R3400" t="s">
        <v>8314</v>
      </c>
      <c r="S3400" s="15">
        <f t="shared" si="267"/>
        <v>41766.80572916667</v>
      </c>
      <c r="T3400" s="15">
        <f t="shared" si="268"/>
        <v>41799.80572916667</v>
      </c>
      <c r="U3400">
        <f t="shared" si="269"/>
        <v>2014</v>
      </c>
    </row>
    <row r="3401" spans="1:21" ht="48" x14ac:dyDescent="0.2">
      <c r="A3401">
        <v>3168</v>
      </c>
      <c r="B3401" s="3" t="s">
        <v>3167</v>
      </c>
      <c r="C3401" s="3" t="s">
        <v>7276</v>
      </c>
      <c r="D3401" s="6">
        <v>2500</v>
      </c>
      <c r="E3401" s="8">
        <v>3105</v>
      </c>
      <c r="F3401" t="s">
        <v>8216</v>
      </c>
      <c r="G3401" t="s">
        <v>8221</v>
      </c>
      <c r="H3401" t="s">
        <v>8243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8267</v>
      </c>
      <c r="O3401" s="8">
        <f t="shared" si="265"/>
        <v>124</v>
      </c>
      <c r="P3401">
        <f t="shared" si="266"/>
        <v>50.9</v>
      </c>
      <c r="Q3401" s="9" t="s">
        <v>8313</v>
      </c>
      <c r="R3401" t="s">
        <v>8314</v>
      </c>
      <c r="S3401" s="15">
        <f t="shared" si="267"/>
        <v>41772.105937500004</v>
      </c>
      <c r="T3401" s="15">
        <f t="shared" si="268"/>
        <v>41803.916666666664</v>
      </c>
      <c r="U3401">
        <f t="shared" si="269"/>
        <v>2014</v>
      </c>
    </row>
    <row r="3402" spans="1:21" ht="48" x14ac:dyDescent="0.2">
      <c r="A3402">
        <v>3177</v>
      </c>
      <c r="B3402" s="3" t="s">
        <v>3176</v>
      </c>
      <c r="C3402" s="3" t="s">
        <v>7285</v>
      </c>
      <c r="D3402" s="6">
        <v>2500</v>
      </c>
      <c r="E3402" s="8">
        <v>2935</v>
      </c>
      <c r="F3402" t="s">
        <v>8216</v>
      </c>
      <c r="G3402" t="s">
        <v>8221</v>
      </c>
      <c r="H3402" t="s">
        <v>8243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8267</v>
      </c>
      <c r="O3402" s="8">
        <f t="shared" ref="O3402:O3465" si="270">ROUND(E3402/D3402*100,0)</f>
        <v>117</v>
      </c>
      <c r="P3402">
        <f t="shared" ref="P3402:P3465" si="271">IFERROR(ROUND(E3402/L3402,2),0)</f>
        <v>57.55</v>
      </c>
      <c r="Q3402" s="9" t="s">
        <v>8313</v>
      </c>
      <c r="R3402" t="s">
        <v>8314</v>
      </c>
      <c r="S3402" s="15">
        <f t="shared" ref="S3402:S3465" si="272">(((J3402/60)/60/24)+DATE(1970,1,1))</f>
        <v>41781.666770833333</v>
      </c>
      <c r="T3402" s="15">
        <f t="shared" ref="T3402:T3465" si="273">(((I3402/60)/60)/24)+DATE(1970,1,1)</f>
        <v>41811.666770833333</v>
      </c>
      <c r="U3402">
        <f t="shared" ref="U3402:U3465" si="274">YEAR(S3402)</f>
        <v>2014</v>
      </c>
    </row>
    <row r="3403" spans="1:21" ht="48" x14ac:dyDescent="0.2">
      <c r="A3403">
        <v>3183</v>
      </c>
      <c r="B3403" s="3" t="s">
        <v>3182</v>
      </c>
      <c r="C3403" s="3" t="s">
        <v>7291</v>
      </c>
      <c r="D3403" s="6">
        <v>2500</v>
      </c>
      <c r="E3403" s="8">
        <v>2725</v>
      </c>
      <c r="F3403" t="s">
        <v>8216</v>
      </c>
      <c r="G3403" t="s">
        <v>8221</v>
      </c>
      <c r="H3403" t="s">
        <v>8243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8267</v>
      </c>
      <c r="O3403" s="8">
        <f t="shared" si="270"/>
        <v>109</v>
      </c>
      <c r="P3403">
        <f t="shared" si="271"/>
        <v>40.07</v>
      </c>
      <c r="Q3403" s="9" t="s">
        <v>8313</v>
      </c>
      <c r="R3403" t="s">
        <v>8314</v>
      </c>
      <c r="S3403" s="15">
        <f t="shared" si="272"/>
        <v>41491.79478009259</v>
      </c>
      <c r="T3403" s="15">
        <f t="shared" si="273"/>
        <v>41509.79478009259</v>
      </c>
      <c r="U3403">
        <f t="shared" si="274"/>
        <v>2013</v>
      </c>
    </row>
    <row r="3404" spans="1:21" ht="32" x14ac:dyDescent="0.2">
      <c r="A3404">
        <v>3222</v>
      </c>
      <c r="B3404" s="3" t="s">
        <v>3221</v>
      </c>
      <c r="C3404" s="3" t="s">
        <v>7330</v>
      </c>
      <c r="D3404" s="6">
        <v>2500</v>
      </c>
      <c r="E3404" s="8">
        <v>3120</v>
      </c>
      <c r="F3404" t="s">
        <v>8216</v>
      </c>
      <c r="G3404" t="s">
        <v>8221</v>
      </c>
      <c r="H3404" t="s">
        <v>8243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8267</v>
      </c>
      <c r="O3404" s="8">
        <f t="shared" si="270"/>
        <v>125</v>
      </c>
      <c r="P3404">
        <f t="shared" si="271"/>
        <v>37.14</v>
      </c>
      <c r="Q3404" s="9" t="s">
        <v>8313</v>
      </c>
      <c r="R3404" t="s">
        <v>8314</v>
      </c>
      <c r="S3404" s="15">
        <f t="shared" si="272"/>
        <v>42270.582141203704</v>
      </c>
      <c r="T3404" s="15">
        <f t="shared" si="273"/>
        <v>42301.895138888889</v>
      </c>
      <c r="U3404">
        <f t="shared" si="274"/>
        <v>2015</v>
      </c>
    </row>
    <row r="3405" spans="1:21" ht="48" x14ac:dyDescent="0.2">
      <c r="A3405">
        <v>3247</v>
      </c>
      <c r="B3405" s="3" t="s">
        <v>3246</v>
      </c>
      <c r="C3405" s="3" t="s">
        <v>7355</v>
      </c>
      <c r="D3405" s="6">
        <v>2500</v>
      </c>
      <c r="E3405" s="8">
        <v>2646.5</v>
      </c>
      <c r="F3405" t="s">
        <v>8216</v>
      </c>
      <c r="G3405" t="s">
        <v>8222</v>
      </c>
      <c r="H3405" t="s">
        <v>8244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8267</v>
      </c>
      <c r="O3405" s="8">
        <f t="shared" si="270"/>
        <v>106</v>
      </c>
      <c r="P3405">
        <f t="shared" si="271"/>
        <v>46.43</v>
      </c>
      <c r="Q3405" s="9" t="s">
        <v>8313</v>
      </c>
      <c r="R3405" t="s">
        <v>8314</v>
      </c>
      <c r="S3405" s="15">
        <f t="shared" si="272"/>
        <v>42167.434166666666</v>
      </c>
      <c r="T3405" s="15">
        <f t="shared" si="273"/>
        <v>42197.434166666666</v>
      </c>
      <c r="U3405">
        <f t="shared" si="274"/>
        <v>2015</v>
      </c>
    </row>
    <row r="3406" spans="1:21" ht="32" x14ac:dyDescent="0.2">
      <c r="A3406">
        <v>3263</v>
      </c>
      <c r="B3406" s="3" t="s">
        <v>3262</v>
      </c>
      <c r="C3406" s="3" t="s">
        <v>7371</v>
      </c>
      <c r="D3406" s="6">
        <v>2500</v>
      </c>
      <c r="E3406" s="8">
        <v>2804.16</v>
      </c>
      <c r="F3406" t="s">
        <v>8216</v>
      </c>
      <c r="G3406" t="s">
        <v>8221</v>
      </c>
      <c r="H3406" t="s">
        <v>8243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8267</v>
      </c>
      <c r="O3406" s="8">
        <f t="shared" si="270"/>
        <v>112</v>
      </c>
      <c r="P3406">
        <f t="shared" si="271"/>
        <v>41.24</v>
      </c>
      <c r="Q3406" s="9" t="s">
        <v>8313</v>
      </c>
      <c r="R3406" t="s">
        <v>8314</v>
      </c>
      <c r="S3406" s="15">
        <f t="shared" si="272"/>
        <v>42284.516064814816</v>
      </c>
      <c r="T3406" s="15">
        <f t="shared" si="273"/>
        <v>42307.875</v>
      </c>
      <c r="U3406">
        <f t="shared" si="274"/>
        <v>2015</v>
      </c>
    </row>
    <row r="3407" spans="1:21" ht="32" x14ac:dyDescent="0.2">
      <c r="A3407">
        <v>3264</v>
      </c>
      <c r="B3407" s="3" t="s">
        <v>3263</v>
      </c>
      <c r="C3407" s="3" t="s">
        <v>7372</v>
      </c>
      <c r="D3407" s="6">
        <v>2500</v>
      </c>
      <c r="E3407" s="8">
        <v>2575</v>
      </c>
      <c r="F3407" t="s">
        <v>8216</v>
      </c>
      <c r="G3407" t="s">
        <v>8221</v>
      </c>
      <c r="H3407" t="s">
        <v>8243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8267</v>
      </c>
      <c r="O3407" s="8">
        <f t="shared" si="270"/>
        <v>103</v>
      </c>
      <c r="P3407">
        <f t="shared" si="271"/>
        <v>52.55</v>
      </c>
      <c r="Q3407" s="9" t="s">
        <v>8313</v>
      </c>
      <c r="R3407" t="s">
        <v>8314</v>
      </c>
      <c r="S3407" s="15">
        <f t="shared" si="272"/>
        <v>42016.800208333334</v>
      </c>
      <c r="T3407" s="15">
        <f t="shared" si="273"/>
        <v>42032.916666666672</v>
      </c>
      <c r="U3407">
        <f t="shared" si="274"/>
        <v>2015</v>
      </c>
    </row>
    <row r="3408" spans="1:21" ht="48" x14ac:dyDescent="0.2">
      <c r="A3408">
        <v>3278</v>
      </c>
      <c r="B3408" s="3" t="s">
        <v>3277</v>
      </c>
      <c r="C3408" s="3" t="s">
        <v>7386</v>
      </c>
      <c r="D3408" s="6">
        <v>2500</v>
      </c>
      <c r="E3408" s="8">
        <v>2585</v>
      </c>
      <c r="F3408" t="s">
        <v>8216</v>
      </c>
      <c r="G3408" t="s">
        <v>8222</v>
      </c>
      <c r="H3408" t="s">
        <v>8244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8267</v>
      </c>
      <c r="O3408" s="8">
        <f t="shared" si="270"/>
        <v>103</v>
      </c>
      <c r="P3408">
        <f t="shared" si="271"/>
        <v>76.03</v>
      </c>
      <c r="Q3408" s="9" t="s">
        <v>8313</v>
      </c>
      <c r="R3408" t="s">
        <v>8314</v>
      </c>
      <c r="S3408" s="15">
        <f t="shared" si="272"/>
        <v>42124.848414351851</v>
      </c>
      <c r="T3408" s="15">
        <f t="shared" si="273"/>
        <v>42154.848414351851</v>
      </c>
      <c r="U3408">
        <f t="shared" si="274"/>
        <v>2015</v>
      </c>
    </row>
    <row r="3409" spans="1:21" ht="32" x14ac:dyDescent="0.2">
      <c r="A3409">
        <v>3287</v>
      </c>
      <c r="B3409" s="3" t="s">
        <v>3286</v>
      </c>
      <c r="C3409" s="3" t="s">
        <v>7395</v>
      </c>
      <c r="D3409" s="6">
        <v>2500</v>
      </c>
      <c r="E3409" s="8">
        <v>2500</v>
      </c>
      <c r="F3409" t="s">
        <v>8216</v>
      </c>
      <c r="G3409" t="s">
        <v>8226</v>
      </c>
      <c r="H3409" t="s">
        <v>8248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8267</v>
      </c>
      <c r="O3409" s="8">
        <f t="shared" si="270"/>
        <v>100</v>
      </c>
      <c r="P3409">
        <f t="shared" si="271"/>
        <v>73.53</v>
      </c>
      <c r="Q3409" s="9" t="s">
        <v>8313</v>
      </c>
      <c r="R3409" t="s">
        <v>8314</v>
      </c>
      <c r="S3409" s="15">
        <f t="shared" si="272"/>
        <v>42311.750324074077</v>
      </c>
      <c r="T3409" s="15">
        <f t="shared" si="273"/>
        <v>42336.750324074077</v>
      </c>
      <c r="U3409">
        <f t="shared" si="274"/>
        <v>2015</v>
      </c>
    </row>
    <row r="3410" spans="1:21" ht="48" x14ac:dyDescent="0.2">
      <c r="A3410">
        <v>3311</v>
      </c>
      <c r="B3410" s="3" t="s">
        <v>3310</v>
      </c>
      <c r="C3410" s="3" t="s">
        <v>7419</v>
      </c>
      <c r="D3410" s="6">
        <v>2500</v>
      </c>
      <c r="E3410" s="8">
        <v>2746</v>
      </c>
      <c r="F3410" t="s">
        <v>8216</v>
      </c>
      <c r="G3410" t="s">
        <v>8221</v>
      </c>
      <c r="H3410" t="s">
        <v>8243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8267</v>
      </c>
      <c r="O3410" s="8">
        <f t="shared" si="270"/>
        <v>110</v>
      </c>
      <c r="P3410">
        <f t="shared" si="271"/>
        <v>61.02</v>
      </c>
      <c r="Q3410" s="9" t="s">
        <v>8313</v>
      </c>
      <c r="R3410" t="s">
        <v>8314</v>
      </c>
      <c r="S3410" s="15">
        <f t="shared" si="272"/>
        <v>42264.29178240741</v>
      </c>
      <c r="T3410" s="15">
        <f t="shared" si="273"/>
        <v>42294.29178240741</v>
      </c>
      <c r="U3410">
        <f t="shared" si="274"/>
        <v>2015</v>
      </c>
    </row>
    <row r="3411" spans="1:21" ht="48" x14ac:dyDescent="0.2">
      <c r="A3411">
        <v>3312</v>
      </c>
      <c r="B3411" s="3" t="s">
        <v>3311</v>
      </c>
      <c r="C3411" s="3" t="s">
        <v>7420</v>
      </c>
      <c r="D3411" s="6">
        <v>2500</v>
      </c>
      <c r="E3411" s="8">
        <v>2501</v>
      </c>
      <c r="F3411" t="s">
        <v>8216</v>
      </c>
      <c r="G3411" t="s">
        <v>8221</v>
      </c>
      <c r="H3411" t="s">
        <v>8243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8267</v>
      </c>
      <c r="O3411" s="8">
        <f t="shared" si="270"/>
        <v>100</v>
      </c>
      <c r="P3411">
        <f t="shared" si="271"/>
        <v>61</v>
      </c>
      <c r="Q3411" s="9" t="s">
        <v>8313</v>
      </c>
      <c r="R3411" t="s">
        <v>8314</v>
      </c>
      <c r="S3411" s="15">
        <f t="shared" si="272"/>
        <v>42664.809560185182</v>
      </c>
      <c r="T3411" s="15">
        <f t="shared" si="273"/>
        <v>42685.916666666672</v>
      </c>
      <c r="U3411">
        <f t="shared" si="274"/>
        <v>2016</v>
      </c>
    </row>
    <row r="3412" spans="1:21" ht="48" x14ac:dyDescent="0.2">
      <c r="A3412">
        <v>3320</v>
      </c>
      <c r="B3412" s="3" t="s">
        <v>3319</v>
      </c>
      <c r="C3412" s="3" t="s">
        <v>7428</v>
      </c>
      <c r="D3412" s="6">
        <v>2500</v>
      </c>
      <c r="E3412" s="8">
        <v>2525</v>
      </c>
      <c r="F3412" t="s">
        <v>8216</v>
      </c>
      <c r="G3412" t="s">
        <v>8221</v>
      </c>
      <c r="H3412" t="s">
        <v>8243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8267</v>
      </c>
      <c r="O3412" s="8">
        <f t="shared" si="270"/>
        <v>101</v>
      </c>
      <c r="P3412">
        <f t="shared" si="271"/>
        <v>66.45</v>
      </c>
      <c r="Q3412" s="9" t="s">
        <v>8313</v>
      </c>
      <c r="R3412" t="s">
        <v>8314</v>
      </c>
      <c r="S3412" s="15">
        <f t="shared" si="272"/>
        <v>42513.045798611114</v>
      </c>
      <c r="T3412" s="15">
        <f t="shared" si="273"/>
        <v>42543.045798611114</v>
      </c>
      <c r="U3412">
        <f t="shared" si="274"/>
        <v>2016</v>
      </c>
    </row>
    <row r="3413" spans="1:21" ht="48" x14ac:dyDescent="0.2">
      <c r="A3413">
        <v>3337</v>
      </c>
      <c r="B3413" s="3" t="s">
        <v>3336</v>
      </c>
      <c r="C3413" s="3" t="s">
        <v>7445</v>
      </c>
      <c r="D3413" s="6">
        <v>2500</v>
      </c>
      <c r="E3413" s="8">
        <v>2755</v>
      </c>
      <c r="F3413" t="s">
        <v>8216</v>
      </c>
      <c r="G3413" t="s">
        <v>8222</v>
      </c>
      <c r="H3413" t="s">
        <v>8244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8267</v>
      </c>
      <c r="O3413" s="8">
        <f t="shared" si="270"/>
        <v>110</v>
      </c>
      <c r="P3413">
        <f t="shared" si="271"/>
        <v>81.03</v>
      </c>
      <c r="Q3413" s="9" t="s">
        <v>8313</v>
      </c>
      <c r="R3413" t="s">
        <v>8314</v>
      </c>
      <c r="S3413" s="15">
        <f t="shared" si="272"/>
        <v>41901.282025462962</v>
      </c>
      <c r="T3413" s="15">
        <f t="shared" si="273"/>
        <v>41922.875</v>
      </c>
      <c r="U3413">
        <f t="shared" si="274"/>
        <v>2014</v>
      </c>
    </row>
    <row r="3414" spans="1:21" ht="48" x14ac:dyDescent="0.2">
      <c r="A3414">
        <v>3365</v>
      </c>
      <c r="B3414" s="3" t="s">
        <v>3363</v>
      </c>
      <c r="C3414" s="3" t="s">
        <v>7473</v>
      </c>
      <c r="D3414" s="6">
        <v>2500</v>
      </c>
      <c r="E3414" s="8">
        <v>2600</v>
      </c>
      <c r="F3414" t="s">
        <v>8216</v>
      </c>
      <c r="G3414" t="s">
        <v>8221</v>
      </c>
      <c r="H3414" t="s">
        <v>8243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8267</v>
      </c>
      <c r="O3414" s="8">
        <f t="shared" si="270"/>
        <v>104</v>
      </c>
      <c r="P3414">
        <f t="shared" si="271"/>
        <v>866.67</v>
      </c>
      <c r="Q3414" s="9" t="s">
        <v>8313</v>
      </c>
      <c r="R3414" t="s">
        <v>8314</v>
      </c>
      <c r="S3414" s="15">
        <f t="shared" si="272"/>
        <v>42321.101759259262</v>
      </c>
      <c r="T3414" s="15">
        <f t="shared" si="273"/>
        <v>42351.101759259262</v>
      </c>
      <c r="U3414">
        <f t="shared" si="274"/>
        <v>2015</v>
      </c>
    </row>
    <row r="3415" spans="1:21" ht="48" x14ac:dyDescent="0.2">
      <c r="A3415">
        <v>3438</v>
      </c>
      <c r="B3415" s="3" t="s">
        <v>3436</v>
      </c>
      <c r="C3415" s="3" t="s">
        <v>7546</v>
      </c>
      <c r="D3415" s="6">
        <v>2500</v>
      </c>
      <c r="E3415" s="8">
        <v>2605</v>
      </c>
      <c r="F3415" t="s">
        <v>8216</v>
      </c>
      <c r="G3415" t="s">
        <v>8222</v>
      </c>
      <c r="H3415" t="s">
        <v>8244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8267</v>
      </c>
      <c r="O3415" s="8">
        <f t="shared" si="270"/>
        <v>104</v>
      </c>
      <c r="P3415">
        <f t="shared" si="271"/>
        <v>186.07</v>
      </c>
      <c r="Q3415" s="9" t="s">
        <v>8313</v>
      </c>
      <c r="R3415" t="s">
        <v>8314</v>
      </c>
      <c r="S3415" s="15">
        <f t="shared" si="272"/>
        <v>42100.927858796291</v>
      </c>
      <c r="T3415" s="15">
        <f t="shared" si="273"/>
        <v>42126.875</v>
      </c>
      <c r="U3415">
        <f t="shared" si="274"/>
        <v>2015</v>
      </c>
    </row>
    <row r="3416" spans="1:21" ht="48" x14ac:dyDescent="0.2">
      <c r="A3416">
        <v>3441</v>
      </c>
      <c r="B3416" s="3" t="s">
        <v>3439</v>
      </c>
      <c r="C3416" s="3" t="s">
        <v>7549</v>
      </c>
      <c r="D3416" s="6">
        <v>2500</v>
      </c>
      <c r="E3416" s="8">
        <v>2565</v>
      </c>
      <c r="F3416" t="s">
        <v>8216</v>
      </c>
      <c r="G3416" t="s">
        <v>8221</v>
      </c>
      <c r="H3416" t="s">
        <v>8243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8267</v>
      </c>
      <c r="O3416" s="8">
        <f t="shared" si="270"/>
        <v>103</v>
      </c>
      <c r="P3416">
        <f t="shared" si="271"/>
        <v>59.65</v>
      </c>
      <c r="Q3416" s="9" t="s">
        <v>8313</v>
      </c>
      <c r="R3416" t="s">
        <v>8314</v>
      </c>
      <c r="S3416" s="15">
        <f t="shared" si="272"/>
        <v>42294.429641203707</v>
      </c>
      <c r="T3416" s="15">
        <f t="shared" si="273"/>
        <v>42321.845138888893</v>
      </c>
      <c r="U3416">
        <f t="shared" si="274"/>
        <v>2015</v>
      </c>
    </row>
    <row r="3417" spans="1:21" ht="48" x14ac:dyDescent="0.2">
      <c r="A3417">
        <v>3484</v>
      </c>
      <c r="B3417" s="3" t="s">
        <v>3482</v>
      </c>
      <c r="C3417" s="3" t="s">
        <v>7592</v>
      </c>
      <c r="D3417" s="6">
        <v>2500</v>
      </c>
      <c r="E3417" s="8">
        <v>2856</v>
      </c>
      <c r="F3417" t="s">
        <v>8216</v>
      </c>
      <c r="G3417" t="s">
        <v>8221</v>
      </c>
      <c r="H3417" t="s">
        <v>8243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8267</v>
      </c>
      <c r="O3417" s="8">
        <f t="shared" si="270"/>
        <v>114</v>
      </c>
      <c r="P3417">
        <f t="shared" si="271"/>
        <v>64.91</v>
      </c>
      <c r="Q3417" s="9" t="s">
        <v>8313</v>
      </c>
      <c r="R3417" t="s">
        <v>8314</v>
      </c>
      <c r="S3417" s="15">
        <f t="shared" si="272"/>
        <v>42506.760405092587</v>
      </c>
      <c r="T3417" s="15">
        <f t="shared" si="273"/>
        <v>42536.760405092587</v>
      </c>
      <c r="U3417">
        <f t="shared" si="274"/>
        <v>2016</v>
      </c>
    </row>
    <row r="3418" spans="1:21" ht="48" x14ac:dyDescent="0.2">
      <c r="A3418">
        <v>3503</v>
      </c>
      <c r="B3418" s="3" t="s">
        <v>3501</v>
      </c>
      <c r="C3418" s="3" t="s">
        <v>7611</v>
      </c>
      <c r="D3418" s="6">
        <v>2500</v>
      </c>
      <c r="E3418" s="8">
        <v>2689</v>
      </c>
      <c r="F3418" t="s">
        <v>8216</v>
      </c>
      <c r="G3418" t="s">
        <v>8222</v>
      </c>
      <c r="H3418" t="s">
        <v>8244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8267</v>
      </c>
      <c r="O3418" s="8">
        <f t="shared" si="270"/>
        <v>108</v>
      </c>
      <c r="P3418">
        <f t="shared" si="271"/>
        <v>70.760000000000005</v>
      </c>
      <c r="Q3418" s="9" t="s">
        <v>8313</v>
      </c>
      <c r="R3418" t="s">
        <v>8314</v>
      </c>
      <c r="S3418" s="15">
        <f t="shared" si="272"/>
        <v>42545.478333333333</v>
      </c>
      <c r="T3418" s="15">
        <f t="shared" si="273"/>
        <v>42575.478333333333</v>
      </c>
      <c r="U3418">
        <f t="shared" si="274"/>
        <v>2016</v>
      </c>
    </row>
    <row r="3419" spans="1:21" ht="96" x14ac:dyDescent="0.2">
      <c r="A3419">
        <v>3505</v>
      </c>
      <c r="B3419" s="3" t="s">
        <v>3503</v>
      </c>
      <c r="C3419" s="3" t="s">
        <v>7613</v>
      </c>
      <c r="D3419" s="6">
        <v>2500</v>
      </c>
      <c r="E3419" s="8">
        <v>2594</v>
      </c>
      <c r="F3419" t="s">
        <v>8216</v>
      </c>
      <c r="G3419" t="s">
        <v>8221</v>
      </c>
      <c r="H3419" t="s">
        <v>8243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8267</v>
      </c>
      <c r="O3419" s="8">
        <f t="shared" si="270"/>
        <v>104</v>
      </c>
      <c r="P3419">
        <f t="shared" si="271"/>
        <v>66.510000000000005</v>
      </c>
      <c r="Q3419" s="9" t="s">
        <v>8313</v>
      </c>
      <c r="R3419" t="s">
        <v>8314</v>
      </c>
      <c r="S3419" s="15">
        <f t="shared" si="272"/>
        <v>41760.935706018521</v>
      </c>
      <c r="T3419" s="15">
        <f t="shared" si="273"/>
        <v>41772.166666666664</v>
      </c>
      <c r="U3419">
        <f t="shared" si="274"/>
        <v>2014</v>
      </c>
    </row>
    <row r="3420" spans="1:21" ht="48" x14ac:dyDescent="0.2">
      <c r="A3420">
        <v>3516</v>
      </c>
      <c r="B3420" s="3" t="s">
        <v>3514</v>
      </c>
      <c r="C3420" s="3" t="s">
        <v>7624</v>
      </c>
      <c r="D3420" s="6">
        <v>2500</v>
      </c>
      <c r="E3420" s="8">
        <v>2500</v>
      </c>
      <c r="F3420" t="s">
        <v>8216</v>
      </c>
      <c r="G3420" t="s">
        <v>8221</v>
      </c>
      <c r="H3420" t="s">
        <v>8243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8267</v>
      </c>
      <c r="O3420" s="8">
        <f t="shared" si="270"/>
        <v>100</v>
      </c>
      <c r="P3420">
        <f t="shared" si="271"/>
        <v>227.27</v>
      </c>
      <c r="Q3420" s="9" t="s">
        <v>8313</v>
      </c>
      <c r="R3420" t="s">
        <v>8314</v>
      </c>
      <c r="S3420" s="15">
        <f t="shared" si="272"/>
        <v>41856.010069444441</v>
      </c>
      <c r="T3420" s="15">
        <f t="shared" si="273"/>
        <v>41890.125</v>
      </c>
      <c r="U3420">
        <f t="shared" si="274"/>
        <v>2014</v>
      </c>
    </row>
    <row r="3421" spans="1:21" ht="32" x14ac:dyDescent="0.2">
      <c r="A3421">
        <v>3544</v>
      </c>
      <c r="B3421" s="3" t="s">
        <v>3542</v>
      </c>
      <c r="C3421" s="3" t="s">
        <v>7652</v>
      </c>
      <c r="D3421" s="6">
        <v>2500</v>
      </c>
      <c r="E3421" s="8">
        <v>2500</v>
      </c>
      <c r="F3421" t="s">
        <v>8216</v>
      </c>
      <c r="G3421" t="s">
        <v>8221</v>
      </c>
      <c r="H3421" t="s">
        <v>8243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8267</v>
      </c>
      <c r="O3421" s="8">
        <f t="shared" si="270"/>
        <v>100</v>
      </c>
      <c r="P3421">
        <f t="shared" si="271"/>
        <v>104.17</v>
      </c>
      <c r="Q3421" s="9" t="s">
        <v>8313</v>
      </c>
      <c r="R3421" t="s">
        <v>8314</v>
      </c>
      <c r="S3421" s="15">
        <f t="shared" si="272"/>
        <v>42040.831678240742</v>
      </c>
      <c r="T3421" s="15">
        <f t="shared" si="273"/>
        <v>42070.831678240742</v>
      </c>
      <c r="U3421">
        <f t="shared" si="274"/>
        <v>2015</v>
      </c>
    </row>
    <row r="3422" spans="1:21" ht="48" x14ac:dyDescent="0.2">
      <c r="A3422">
        <v>3550</v>
      </c>
      <c r="B3422" s="3" t="s">
        <v>3548</v>
      </c>
      <c r="C3422" s="3" t="s">
        <v>7658</v>
      </c>
      <c r="D3422" s="6">
        <v>2500</v>
      </c>
      <c r="E3422" s="8">
        <v>2620</v>
      </c>
      <c r="F3422" t="s">
        <v>8216</v>
      </c>
      <c r="G3422" t="s">
        <v>8222</v>
      </c>
      <c r="H3422" t="s">
        <v>8244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8267</v>
      </c>
      <c r="O3422" s="8">
        <f t="shared" si="270"/>
        <v>105</v>
      </c>
      <c r="P3422">
        <f t="shared" si="271"/>
        <v>40.94</v>
      </c>
      <c r="Q3422" s="9" t="s">
        <v>8313</v>
      </c>
      <c r="R3422" t="s">
        <v>8314</v>
      </c>
      <c r="S3422" s="15">
        <f t="shared" si="272"/>
        <v>42462.893495370372</v>
      </c>
      <c r="T3422" s="15">
        <f t="shared" si="273"/>
        <v>42492.893495370372</v>
      </c>
      <c r="U3422">
        <f t="shared" si="274"/>
        <v>2016</v>
      </c>
    </row>
    <row r="3423" spans="1:21" ht="112" x14ac:dyDescent="0.2">
      <c r="A3423">
        <v>3561</v>
      </c>
      <c r="B3423" s="3" t="s">
        <v>3559</v>
      </c>
      <c r="C3423" s="3" t="s">
        <v>7669</v>
      </c>
      <c r="D3423" s="6">
        <v>2500</v>
      </c>
      <c r="E3423" s="8">
        <v>2560</v>
      </c>
      <c r="F3423" t="s">
        <v>8216</v>
      </c>
      <c r="G3423" t="s">
        <v>8221</v>
      </c>
      <c r="H3423" t="s">
        <v>8243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8267</v>
      </c>
      <c r="O3423" s="8">
        <f t="shared" si="270"/>
        <v>102</v>
      </c>
      <c r="P3423">
        <f t="shared" si="271"/>
        <v>47.41</v>
      </c>
      <c r="Q3423" s="9" t="s">
        <v>8313</v>
      </c>
      <c r="R3423" t="s">
        <v>8314</v>
      </c>
      <c r="S3423" s="15">
        <f t="shared" si="272"/>
        <v>42203.680300925931</v>
      </c>
      <c r="T3423" s="15">
        <f t="shared" si="273"/>
        <v>42221.774999999994</v>
      </c>
      <c r="U3423">
        <f t="shared" si="274"/>
        <v>2015</v>
      </c>
    </row>
    <row r="3424" spans="1:21" ht="32" x14ac:dyDescent="0.2">
      <c r="A3424">
        <v>3597</v>
      </c>
      <c r="B3424" s="3" t="s">
        <v>3595</v>
      </c>
      <c r="C3424" s="3" t="s">
        <v>7705</v>
      </c>
      <c r="D3424" s="6">
        <v>2500</v>
      </c>
      <c r="E3424" s="8">
        <v>2565</v>
      </c>
      <c r="F3424" t="s">
        <v>8216</v>
      </c>
      <c r="G3424" t="s">
        <v>8221</v>
      </c>
      <c r="H3424" t="s">
        <v>8243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8267</v>
      </c>
      <c r="O3424" s="8">
        <f t="shared" si="270"/>
        <v>103</v>
      </c>
      <c r="P3424">
        <f t="shared" si="271"/>
        <v>77.73</v>
      </c>
      <c r="Q3424" s="9" t="s">
        <v>8313</v>
      </c>
      <c r="R3424" t="s">
        <v>8314</v>
      </c>
      <c r="S3424" s="15">
        <f t="shared" si="272"/>
        <v>42417.585532407407</v>
      </c>
      <c r="T3424" s="15">
        <f t="shared" si="273"/>
        <v>42432.249305555553</v>
      </c>
      <c r="U3424">
        <f t="shared" si="274"/>
        <v>2016</v>
      </c>
    </row>
    <row r="3425" spans="1:21" ht="48" x14ac:dyDescent="0.2">
      <c r="A3425">
        <v>3611</v>
      </c>
      <c r="B3425" s="3" t="s">
        <v>3609</v>
      </c>
      <c r="C3425" s="3" t="s">
        <v>7719</v>
      </c>
      <c r="D3425" s="6">
        <v>2500</v>
      </c>
      <c r="E3425" s="8">
        <v>3400</v>
      </c>
      <c r="F3425" t="s">
        <v>8216</v>
      </c>
      <c r="G3425" t="s">
        <v>8222</v>
      </c>
      <c r="H3425" t="s">
        <v>8244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8267</v>
      </c>
      <c r="O3425" s="8">
        <f t="shared" si="270"/>
        <v>136</v>
      </c>
      <c r="P3425">
        <f t="shared" si="271"/>
        <v>66.67</v>
      </c>
      <c r="Q3425" s="9" t="s">
        <v>8313</v>
      </c>
      <c r="R3425" t="s">
        <v>8314</v>
      </c>
      <c r="S3425" s="15">
        <f t="shared" si="272"/>
        <v>42072.370381944449</v>
      </c>
      <c r="T3425" s="15">
        <f t="shared" si="273"/>
        <v>42102.370381944449</v>
      </c>
      <c r="U3425">
        <f t="shared" si="274"/>
        <v>2015</v>
      </c>
    </row>
    <row r="3426" spans="1:21" ht="48" x14ac:dyDescent="0.2">
      <c r="A3426">
        <v>3614</v>
      </c>
      <c r="B3426" s="3" t="s">
        <v>3438</v>
      </c>
      <c r="C3426" s="3" t="s">
        <v>7722</v>
      </c>
      <c r="D3426" s="6">
        <v>2500</v>
      </c>
      <c r="E3426" s="8">
        <v>2520</v>
      </c>
      <c r="F3426" t="s">
        <v>8216</v>
      </c>
      <c r="G3426" t="s">
        <v>8221</v>
      </c>
      <c r="H3426" t="s">
        <v>8243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8267</v>
      </c>
      <c r="O3426" s="8">
        <f t="shared" si="270"/>
        <v>101</v>
      </c>
      <c r="P3426">
        <f t="shared" si="271"/>
        <v>35.49</v>
      </c>
      <c r="Q3426" s="9" t="s">
        <v>8313</v>
      </c>
      <c r="R3426" t="s">
        <v>8314</v>
      </c>
      <c r="S3426" s="15">
        <f t="shared" si="272"/>
        <v>42144.041851851856</v>
      </c>
      <c r="T3426" s="15">
        <f t="shared" si="273"/>
        <v>42174.041851851856</v>
      </c>
      <c r="U3426">
        <f t="shared" si="274"/>
        <v>2015</v>
      </c>
    </row>
    <row r="3427" spans="1:21" ht="48" x14ac:dyDescent="0.2">
      <c r="A3427">
        <v>3615</v>
      </c>
      <c r="B3427" s="3" t="s">
        <v>3612</v>
      </c>
      <c r="C3427" s="3" t="s">
        <v>7723</v>
      </c>
      <c r="D3427" s="6">
        <v>2500</v>
      </c>
      <c r="E3427" s="8">
        <v>2670</v>
      </c>
      <c r="F3427" t="s">
        <v>8216</v>
      </c>
      <c r="G3427" t="s">
        <v>8222</v>
      </c>
      <c r="H3427" t="s">
        <v>8244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8267</v>
      </c>
      <c r="O3427" s="8">
        <f t="shared" si="270"/>
        <v>107</v>
      </c>
      <c r="P3427">
        <f t="shared" si="271"/>
        <v>37.08</v>
      </c>
      <c r="Q3427" s="9" t="s">
        <v>8313</v>
      </c>
      <c r="R3427" t="s">
        <v>8314</v>
      </c>
      <c r="S3427" s="15">
        <f t="shared" si="272"/>
        <v>42318.593703703707</v>
      </c>
      <c r="T3427" s="15">
        <f t="shared" si="273"/>
        <v>42348.593703703707</v>
      </c>
      <c r="U3427">
        <f t="shared" si="274"/>
        <v>2015</v>
      </c>
    </row>
    <row r="3428" spans="1:21" ht="48" x14ac:dyDescent="0.2">
      <c r="A3428">
        <v>3616</v>
      </c>
      <c r="B3428" s="3" t="s">
        <v>3613</v>
      </c>
      <c r="C3428" s="3" t="s">
        <v>7724</v>
      </c>
      <c r="D3428" s="6">
        <v>2500</v>
      </c>
      <c r="E3428" s="8">
        <v>3120</v>
      </c>
      <c r="F3428" t="s">
        <v>8216</v>
      </c>
      <c r="G3428" t="s">
        <v>8222</v>
      </c>
      <c r="H3428" t="s">
        <v>8244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8267</v>
      </c>
      <c r="O3428" s="8">
        <f t="shared" si="270"/>
        <v>125</v>
      </c>
      <c r="P3428">
        <f t="shared" si="271"/>
        <v>69.33</v>
      </c>
      <c r="Q3428" s="9" t="s">
        <v>8313</v>
      </c>
      <c r="R3428" t="s">
        <v>8314</v>
      </c>
      <c r="S3428" s="15">
        <f t="shared" si="272"/>
        <v>42052.949814814812</v>
      </c>
      <c r="T3428" s="15">
        <f t="shared" si="273"/>
        <v>42082.908148148148</v>
      </c>
      <c r="U3428">
        <f t="shared" si="274"/>
        <v>2015</v>
      </c>
    </row>
    <row r="3429" spans="1:21" ht="32" x14ac:dyDescent="0.2">
      <c r="A3429">
        <v>3623</v>
      </c>
      <c r="B3429" s="3" t="s">
        <v>3620</v>
      </c>
      <c r="C3429" s="3" t="s">
        <v>7731</v>
      </c>
      <c r="D3429" s="6">
        <v>2500</v>
      </c>
      <c r="E3429" s="8">
        <v>3000</v>
      </c>
      <c r="F3429" t="s">
        <v>8216</v>
      </c>
      <c r="G3429" t="s">
        <v>8221</v>
      </c>
      <c r="H3429" t="s">
        <v>8243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8267</v>
      </c>
      <c r="O3429" s="8">
        <f t="shared" si="270"/>
        <v>120</v>
      </c>
      <c r="P3429">
        <f t="shared" si="271"/>
        <v>88.24</v>
      </c>
      <c r="Q3429" s="9" t="s">
        <v>8313</v>
      </c>
      <c r="R3429" t="s">
        <v>8314</v>
      </c>
      <c r="S3429" s="15">
        <f t="shared" si="272"/>
        <v>41828.736921296295</v>
      </c>
      <c r="T3429" s="15">
        <f t="shared" si="273"/>
        <v>41846.291666666664</v>
      </c>
      <c r="U3429">
        <f t="shared" si="274"/>
        <v>2014</v>
      </c>
    </row>
    <row r="3430" spans="1:21" ht="48" x14ac:dyDescent="0.2">
      <c r="A3430">
        <v>3699</v>
      </c>
      <c r="B3430" s="3" t="s">
        <v>3695</v>
      </c>
      <c r="C3430" s="3" t="s">
        <v>7807</v>
      </c>
      <c r="D3430" s="6">
        <v>2500</v>
      </c>
      <c r="E3430" s="8">
        <v>2520</v>
      </c>
      <c r="F3430" t="s">
        <v>8216</v>
      </c>
      <c r="G3430" t="s">
        <v>8221</v>
      </c>
      <c r="H3430" t="s">
        <v>8243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8267</v>
      </c>
      <c r="O3430" s="8">
        <f t="shared" si="270"/>
        <v>101</v>
      </c>
      <c r="P3430">
        <f t="shared" si="271"/>
        <v>63</v>
      </c>
      <c r="Q3430" s="9" t="s">
        <v>8313</v>
      </c>
      <c r="R3430" t="s">
        <v>8314</v>
      </c>
      <c r="S3430" s="15">
        <f t="shared" si="272"/>
        <v>41897.602037037039</v>
      </c>
      <c r="T3430" s="15">
        <f t="shared" si="273"/>
        <v>41927.602037037039</v>
      </c>
      <c r="U3430">
        <f t="shared" si="274"/>
        <v>2014</v>
      </c>
    </row>
    <row r="3431" spans="1:21" ht="48" x14ac:dyDescent="0.2">
      <c r="A3431">
        <v>3823</v>
      </c>
      <c r="B3431" s="3" t="s">
        <v>3819</v>
      </c>
      <c r="C3431" s="3" t="s">
        <v>7930</v>
      </c>
      <c r="D3431" s="6">
        <v>2500</v>
      </c>
      <c r="E3431" s="8">
        <v>2650</v>
      </c>
      <c r="F3431" t="s">
        <v>8216</v>
      </c>
      <c r="G3431" t="s">
        <v>8221</v>
      </c>
      <c r="H3431" t="s">
        <v>8243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8267</v>
      </c>
      <c r="O3431" s="8">
        <f t="shared" si="270"/>
        <v>106</v>
      </c>
      <c r="P3431">
        <f t="shared" si="271"/>
        <v>64.63</v>
      </c>
      <c r="Q3431" s="9" t="s">
        <v>8313</v>
      </c>
      <c r="R3431" t="s">
        <v>8314</v>
      </c>
      <c r="S3431" s="15">
        <f t="shared" si="272"/>
        <v>42170.910231481481</v>
      </c>
      <c r="T3431" s="15">
        <f t="shared" si="273"/>
        <v>42205.165972222225</v>
      </c>
      <c r="U3431">
        <f t="shared" si="274"/>
        <v>2015</v>
      </c>
    </row>
    <row r="3432" spans="1:21" ht="48" x14ac:dyDescent="0.2">
      <c r="A3432">
        <v>3230</v>
      </c>
      <c r="B3432" s="3" t="s">
        <v>3229</v>
      </c>
      <c r="C3432" s="3" t="s">
        <v>7338</v>
      </c>
      <c r="D3432" s="6">
        <v>2600</v>
      </c>
      <c r="E3432" s="8">
        <v>2857</v>
      </c>
      <c r="F3432" t="s">
        <v>8216</v>
      </c>
      <c r="G3432" t="s">
        <v>8221</v>
      </c>
      <c r="H3432" t="s">
        <v>8243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8267</v>
      </c>
      <c r="O3432" s="8">
        <f t="shared" si="270"/>
        <v>110</v>
      </c>
      <c r="P3432">
        <f t="shared" si="271"/>
        <v>77.22</v>
      </c>
      <c r="Q3432" s="9" t="s">
        <v>8313</v>
      </c>
      <c r="R3432" t="s">
        <v>8314</v>
      </c>
      <c r="S3432" s="15">
        <f t="shared" si="272"/>
        <v>41898.168125000004</v>
      </c>
      <c r="T3432" s="15">
        <f t="shared" si="273"/>
        <v>41913.165972222225</v>
      </c>
      <c r="U3432">
        <f t="shared" si="274"/>
        <v>2014</v>
      </c>
    </row>
    <row r="3433" spans="1:21" ht="32" x14ac:dyDescent="0.2">
      <c r="A3433">
        <v>3595</v>
      </c>
      <c r="B3433" s="3" t="s">
        <v>3593</v>
      </c>
      <c r="C3433" s="3" t="s">
        <v>7703</v>
      </c>
      <c r="D3433" s="6">
        <v>2600</v>
      </c>
      <c r="E3433" s="8">
        <v>3081</v>
      </c>
      <c r="F3433" t="s">
        <v>8216</v>
      </c>
      <c r="G3433" t="s">
        <v>8221</v>
      </c>
      <c r="H3433" t="s">
        <v>8243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8267</v>
      </c>
      <c r="O3433" s="8">
        <f t="shared" si="270"/>
        <v>119</v>
      </c>
      <c r="P3433">
        <f t="shared" si="271"/>
        <v>49.69</v>
      </c>
      <c r="Q3433" s="9" t="s">
        <v>8313</v>
      </c>
      <c r="R3433" t="s">
        <v>8314</v>
      </c>
      <c r="S3433" s="15">
        <f t="shared" si="272"/>
        <v>42050.008368055554</v>
      </c>
      <c r="T3433" s="15">
        <f t="shared" si="273"/>
        <v>42076.290972222225</v>
      </c>
      <c r="U3433">
        <f t="shared" si="274"/>
        <v>2015</v>
      </c>
    </row>
    <row r="3434" spans="1:21" ht="16" x14ac:dyDescent="0.2">
      <c r="A3434">
        <v>2833</v>
      </c>
      <c r="B3434" s="3" t="s">
        <v>2832</v>
      </c>
      <c r="C3434" s="3" t="s">
        <v>6941</v>
      </c>
      <c r="D3434" s="6">
        <v>2700</v>
      </c>
      <c r="E3434" s="8">
        <v>2923</v>
      </c>
      <c r="F3434" t="s">
        <v>8216</v>
      </c>
      <c r="G3434" t="s">
        <v>8221</v>
      </c>
      <c r="H3434" t="s">
        <v>8243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8267</v>
      </c>
      <c r="O3434" s="8">
        <f t="shared" si="270"/>
        <v>108</v>
      </c>
      <c r="P3434">
        <f t="shared" si="271"/>
        <v>83.51</v>
      </c>
      <c r="Q3434" s="9" t="s">
        <v>8313</v>
      </c>
      <c r="R3434" t="s">
        <v>8314</v>
      </c>
      <c r="S3434" s="15">
        <f t="shared" si="272"/>
        <v>42268.127696759257</v>
      </c>
      <c r="T3434" s="15">
        <f t="shared" si="273"/>
        <v>42288.083333333328</v>
      </c>
      <c r="U3434">
        <f t="shared" si="274"/>
        <v>2015</v>
      </c>
    </row>
    <row r="3435" spans="1:21" ht="48" x14ac:dyDescent="0.2">
      <c r="A3435">
        <v>3265</v>
      </c>
      <c r="B3435" s="3" t="s">
        <v>3264</v>
      </c>
      <c r="C3435" s="3" t="s">
        <v>7373</v>
      </c>
      <c r="D3435" s="6">
        <v>2700</v>
      </c>
      <c r="E3435" s="8">
        <v>4428</v>
      </c>
      <c r="F3435" t="s">
        <v>8216</v>
      </c>
      <c r="G3435" t="s">
        <v>8238</v>
      </c>
      <c r="H3435" t="s">
        <v>8246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8267</v>
      </c>
      <c r="O3435" s="8">
        <f t="shared" si="270"/>
        <v>164</v>
      </c>
      <c r="P3435">
        <f t="shared" si="271"/>
        <v>70.290000000000006</v>
      </c>
      <c r="Q3435" s="9" t="s">
        <v>8313</v>
      </c>
      <c r="R3435" t="s">
        <v>8314</v>
      </c>
      <c r="S3435" s="15">
        <f t="shared" si="272"/>
        <v>42311.711979166663</v>
      </c>
      <c r="T3435" s="15">
        <f t="shared" si="273"/>
        <v>42341.708333333328</v>
      </c>
      <c r="U3435">
        <f t="shared" si="274"/>
        <v>2015</v>
      </c>
    </row>
    <row r="3436" spans="1:21" ht="64" x14ac:dyDescent="0.2">
      <c r="A3436">
        <v>3419</v>
      </c>
      <c r="B3436" s="3" t="s">
        <v>3417</v>
      </c>
      <c r="C3436" s="3" t="s">
        <v>7527</v>
      </c>
      <c r="D3436" s="6">
        <v>2750</v>
      </c>
      <c r="E3436" s="8">
        <v>2930</v>
      </c>
      <c r="F3436" t="s">
        <v>8216</v>
      </c>
      <c r="G3436" t="s">
        <v>8238</v>
      </c>
      <c r="H3436" t="s">
        <v>8246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8267</v>
      </c>
      <c r="O3436" s="8">
        <f t="shared" si="270"/>
        <v>107</v>
      </c>
      <c r="P3436">
        <f t="shared" si="271"/>
        <v>63.7</v>
      </c>
      <c r="Q3436" s="9" t="s">
        <v>8313</v>
      </c>
      <c r="R3436" t="s">
        <v>8314</v>
      </c>
      <c r="S3436" s="15">
        <f t="shared" si="272"/>
        <v>42448.821585648147</v>
      </c>
      <c r="T3436" s="15">
        <f t="shared" si="273"/>
        <v>42466.895833333328</v>
      </c>
      <c r="U3436">
        <f t="shared" si="274"/>
        <v>2016</v>
      </c>
    </row>
    <row r="3437" spans="1:21" ht="48" x14ac:dyDescent="0.2">
      <c r="A3437">
        <v>3530</v>
      </c>
      <c r="B3437" s="3" t="s">
        <v>3528</v>
      </c>
      <c r="C3437" s="3" t="s">
        <v>7638</v>
      </c>
      <c r="D3437" s="6">
        <v>2750</v>
      </c>
      <c r="E3437" s="8">
        <v>2750</v>
      </c>
      <c r="F3437" t="s">
        <v>8216</v>
      </c>
      <c r="G3437" t="s">
        <v>8222</v>
      </c>
      <c r="H3437" t="s">
        <v>8244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8267</v>
      </c>
      <c r="O3437" s="8">
        <f t="shared" si="270"/>
        <v>100</v>
      </c>
      <c r="P3437">
        <f t="shared" si="271"/>
        <v>125</v>
      </c>
      <c r="Q3437" s="9" t="s">
        <v>8313</v>
      </c>
      <c r="R3437" t="s">
        <v>8314</v>
      </c>
      <c r="S3437" s="15">
        <f t="shared" si="272"/>
        <v>42442.623344907406</v>
      </c>
      <c r="T3437" s="15">
        <f t="shared" si="273"/>
        <v>42470.833333333328</v>
      </c>
      <c r="U3437">
        <f t="shared" si="274"/>
        <v>2016</v>
      </c>
    </row>
    <row r="3438" spans="1:21" ht="48" x14ac:dyDescent="0.2">
      <c r="A3438">
        <v>2813</v>
      </c>
      <c r="B3438" s="3" t="s">
        <v>2812</v>
      </c>
      <c r="C3438" s="3" t="s">
        <v>6921</v>
      </c>
      <c r="D3438" s="6">
        <v>2800</v>
      </c>
      <c r="E3438" s="8">
        <v>3572.12</v>
      </c>
      <c r="F3438" t="s">
        <v>8216</v>
      </c>
      <c r="G3438" t="s">
        <v>8221</v>
      </c>
      <c r="H3438" t="s">
        <v>8243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8267</v>
      </c>
      <c r="O3438" s="8">
        <f t="shared" si="270"/>
        <v>128</v>
      </c>
      <c r="P3438">
        <f t="shared" si="271"/>
        <v>37.21</v>
      </c>
      <c r="Q3438" s="9" t="s">
        <v>8313</v>
      </c>
      <c r="R3438" t="s">
        <v>8314</v>
      </c>
      <c r="S3438" s="15">
        <f t="shared" si="272"/>
        <v>42693.742604166662</v>
      </c>
      <c r="T3438" s="15">
        <f t="shared" si="273"/>
        <v>42718.742604166662</v>
      </c>
      <c r="U3438">
        <f t="shared" si="274"/>
        <v>2016</v>
      </c>
    </row>
    <row r="3439" spans="1:21" ht="48" x14ac:dyDescent="0.2">
      <c r="A3439">
        <v>3238</v>
      </c>
      <c r="B3439" s="3" t="s">
        <v>3237</v>
      </c>
      <c r="C3439" s="3" t="s">
        <v>7346</v>
      </c>
      <c r="D3439" s="6">
        <v>2800</v>
      </c>
      <c r="E3439" s="8">
        <v>3145</v>
      </c>
      <c r="F3439" t="s">
        <v>8216</v>
      </c>
      <c r="G3439" t="s">
        <v>8222</v>
      </c>
      <c r="H3439" t="s">
        <v>8244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8267</v>
      </c>
      <c r="O3439" s="8">
        <f t="shared" si="270"/>
        <v>112</v>
      </c>
      <c r="P3439">
        <f t="shared" si="271"/>
        <v>39.81</v>
      </c>
      <c r="Q3439" s="9" t="s">
        <v>8313</v>
      </c>
      <c r="R3439" t="s">
        <v>8314</v>
      </c>
      <c r="S3439" s="15">
        <f t="shared" si="272"/>
        <v>42156.510393518518</v>
      </c>
      <c r="T3439" s="15">
        <f t="shared" si="273"/>
        <v>42186.510393518518</v>
      </c>
      <c r="U3439">
        <f t="shared" si="274"/>
        <v>2015</v>
      </c>
    </row>
    <row r="3440" spans="1:21" ht="48" x14ac:dyDescent="0.2">
      <c r="A3440">
        <v>3469</v>
      </c>
      <c r="B3440" s="3" t="s">
        <v>3467</v>
      </c>
      <c r="C3440" s="3" t="s">
        <v>7577</v>
      </c>
      <c r="D3440" s="6">
        <v>2800</v>
      </c>
      <c r="E3440" s="8">
        <v>3175</v>
      </c>
      <c r="F3440" t="s">
        <v>8216</v>
      </c>
      <c r="G3440" t="s">
        <v>8221</v>
      </c>
      <c r="H3440" t="s">
        <v>8243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8267</v>
      </c>
      <c r="O3440" s="8">
        <f t="shared" si="270"/>
        <v>113</v>
      </c>
      <c r="P3440">
        <f t="shared" si="271"/>
        <v>50.4</v>
      </c>
      <c r="Q3440" s="9" t="s">
        <v>8313</v>
      </c>
      <c r="R3440" t="s">
        <v>8314</v>
      </c>
      <c r="S3440" s="15">
        <f t="shared" si="272"/>
        <v>42458.641724537039</v>
      </c>
      <c r="T3440" s="15">
        <f t="shared" si="273"/>
        <v>42488.641724537039</v>
      </c>
      <c r="U3440">
        <f t="shared" si="274"/>
        <v>2016</v>
      </c>
    </row>
    <row r="3441" spans="1:21" ht="48" x14ac:dyDescent="0.2">
      <c r="A3441">
        <v>3513</v>
      </c>
      <c r="B3441" s="3" t="s">
        <v>3511</v>
      </c>
      <c r="C3441" s="3" t="s">
        <v>7621</v>
      </c>
      <c r="D3441" s="6">
        <v>2800</v>
      </c>
      <c r="E3441" s="8">
        <v>3315</v>
      </c>
      <c r="F3441" t="s">
        <v>8216</v>
      </c>
      <c r="G3441" t="s">
        <v>8221</v>
      </c>
      <c r="H3441" t="s">
        <v>8243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8267</v>
      </c>
      <c r="O3441" s="8">
        <f t="shared" si="270"/>
        <v>118</v>
      </c>
      <c r="P3441">
        <f t="shared" si="271"/>
        <v>75.34</v>
      </c>
      <c r="Q3441" s="9" t="s">
        <v>8313</v>
      </c>
      <c r="R3441" t="s">
        <v>8314</v>
      </c>
      <c r="S3441" s="15">
        <f t="shared" si="272"/>
        <v>41781.096203703702</v>
      </c>
      <c r="T3441" s="15">
        <f t="shared" si="273"/>
        <v>41794.207638888889</v>
      </c>
      <c r="U3441">
        <f t="shared" si="274"/>
        <v>2014</v>
      </c>
    </row>
    <row r="3442" spans="1:21" ht="48" x14ac:dyDescent="0.2">
      <c r="A3442">
        <v>3705</v>
      </c>
      <c r="B3442" s="3" t="s">
        <v>3701</v>
      </c>
      <c r="C3442" s="3" t="s">
        <v>7813</v>
      </c>
      <c r="D3442" s="6">
        <v>2827</v>
      </c>
      <c r="E3442" s="8">
        <v>2925</v>
      </c>
      <c r="F3442" t="s">
        <v>8216</v>
      </c>
      <c r="G3442" t="s">
        <v>8221</v>
      </c>
      <c r="H3442" t="s">
        <v>8243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8267</v>
      </c>
      <c r="O3442" s="8">
        <f t="shared" si="270"/>
        <v>103</v>
      </c>
      <c r="P3442">
        <f t="shared" si="271"/>
        <v>83.57</v>
      </c>
      <c r="Q3442" s="9" t="s">
        <v>8313</v>
      </c>
      <c r="R3442" t="s">
        <v>8314</v>
      </c>
      <c r="S3442" s="15">
        <f t="shared" si="272"/>
        <v>41792.542986111112</v>
      </c>
      <c r="T3442" s="15">
        <f t="shared" si="273"/>
        <v>41813.75</v>
      </c>
      <c r="U3442">
        <f t="shared" si="274"/>
        <v>2014</v>
      </c>
    </row>
    <row r="3443" spans="1:21" ht="48" x14ac:dyDescent="0.2">
      <c r="A3443">
        <v>3401</v>
      </c>
      <c r="B3443" s="3" t="s">
        <v>3399</v>
      </c>
      <c r="C3443" s="3" t="s">
        <v>7509</v>
      </c>
      <c r="D3443" s="6">
        <v>2900</v>
      </c>
      <c r="E3443" s="8">
        <v>2954</v>
      </c>
      <c r="F3443" t="s">
        <v>8216</v>
      </c>
      <c r="G3443" t="s">
        <v>8222</v>
      </c>
      <c r="H3443" t="s">
        <v>8244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8267</v>
      </c>
      <c r="O3443" s="8">
        <f t="shared" si="270"/>
        <v>102</v>
      </c>
      <c r="P3443">
        <f t="shared" si="271"/>
        <v>44.76</v>
      </c>
      <c r="Q3443" s="9" t="s">
        <v>8313</v>
      </c>
      <c r="R3443" t="s">
        <v>8314</v>
      </c>
      <c r="S3443" s="15">
        <f t="shared" si="272"/>
        <v>42193.723912037036</v>
      </c>
      <c r="T3443" s="15">
        <f t="shared" si="273"/>
        <v>42223.723912037036</v>
      </c>
      <c r="U3443">
        <f t="shared" si="274"/>
        <v>2015</v>
      </c>
    </row>
    <row r="3444" spans="1:21" ht="48" x14ac:dyDescent="0.2">
      <c r="A3444">
        <v>522</v>
      </c>
      <c r="B3444" s="3" t="s">
        <v>522</v>
      </c>
      <c r="C3444" s="3" t="s">
        <v>4630</v>
      </c>
      <c r="D3444" s="6">
        <v>3000</v>
      </c>
      <c r="E3444" s="8">
        <v>3440</v>
      </c>
      <c r="F3444" t="s">
        <v>8216</v>
      </c>
      <c r="G3444" t="s">
        <v>8221</v>
      </c>
      <c r="H3444" t="s">
        <v>8243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8267</v>
      </c>
      <c r="O3444" s="8">
        <f t="shared" si="270"/>
        <v>115</v>
      </c>
      <c r="P3444">
        <f t="shared" si="271"/>
        <v>110.97</v>
      </c>
      <c r="Q3444" s="9" t="s">
        <v>8313</v>
      </c>
      <c r="R3444" t="s">
        <v>8314</v>
      </c>
      <c r="S3444" s="15">
        <f t="shared" si="272"/>
        <v>42430.040798611109</v>
      </c>
      <c r="T3444" s="15">
        <f t="shared" si="273"/>
        <v>42449.999131944445</v>
      </c>
      <c r="U3444">
        <f t="shared" si="274"/>
        <v>2016</v>
      </c>
    </row>
    <row r="3445" spans="1:21" ht="48" x14ac:dyDescent="0.2">
      <c r="A3445">
        <v>1291</v>
      </c>
      <c r="B3445" s="3" t="s">
        <v>1291</v>
      </c>
      <c r="C3445" s="3" t="s">
        <v>5399</v>
      </c>
      <c r="D3445" s="6">
        <v>3000</v>
      </c>
      <c r="E3445" s="8">
        <v>4371</v>
      </c>
      <c r="F3445" t="s">
        <v>8216</v>
      </c>
      <c r="G3445" t="s">
        <v>8221</v>
      </c>
      <c r="H3445" t="s">
        <v>8243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8267</v>
      </c>
      <c r="O3445" s="8">
        <f t="shared" si="270"/>
        <v>146</v>
      </c>
      <c r="P3445">
        <f t="shared" si="271"/>
        <v>104.07</v>
      </c>
      <c r="Q3445" s="9" t="s">
        <v>8313</v>
      </c>
      <c r="R3445" t="s">
        <v>8314</v>
      </c>
      <c r="S3445" s="15">
        <f t="shared" si="272"/>
        <v>42064.652673611112</v>
      </c>
      <c r="T3445" s="15">
        <f t="shared" si="273"/>
        <v>42101.291666666672</v>
      </c>
      <c r="U3445">
        <f t="shared" si="274"/>
        <v>2015</v>
      </c>
    </row>
    <row r="3446" spans="1:21" ht="48" x14ac:dyDescent="0.2">
      <c r="A3446">
        <v>1300</v>
      </c>
      <c r="B3446" s="3" t="s">
        <v>1300</v>
      </c>
      <c r="C3446" s="3" t="s">
        <v>5408</v>
      </c>
      <c r="D3446" s="6">
        <v>3000</v>
      </c>
      <c r="E3446" s="8">
        <v>4050</v>
      </c>
      <c r="F3446" t="s">
        <v>8216</v>
      </c>
      <c r="G3446" t="s">
        <v>8221</v>
      </c>
      <c r="H3446" t="s">
        <v>8243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8267</v>
      </c>
      <c r="O3446" s="8">
        <f t="shared" si="270"/>
        <v>135</v>
      </c>
      <c r="P3446">
        <f t="shared" si="271"/>
        <v>168.75</v>
      </c>
      <c r="Q3446" s="9" t="s">
        <v>8313</v>
      </c>
      <c r="R3446" t="s">
        <v>8314</v>
      </c>
      <c r="S3446" s="15">
        <f t="shared" si="272"/>
        <v>42483.675208333334</v>
      </c>
      <c r="T3446" s="15">
        <f t="shared" si="273"/>
        <v>42522.789583333331</v>
      </c>
      <c r="U3446">
        <f t="shared" si="274"/>
        <v>2016</v>
      </c>
    </row>
    <row r="3447" spans="1:21" ht="32" x14ac:dyDescent="0.2">
      <c r="A3447">
        <v>2789</v>
      </c>
      <c r="B3447" s="3" t="s">
        <v>2788</v>
      </c>
      <c r="C3447" s="3" t="s">
        <v>6897</v>
      </c>
      <c r="D3447" s="6">
        <v>3000</v>
      </c>
      <c r="E3447" s="8">
        <v>3035</v>
      </c>
      <c r="F3447" t="s">
        <v>8216</v>
      </c>
      <c r="G3447" t="s">
        <v>8221</v>
      </c>
      <c r="H3447" t="s">
        <v>8243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8267</v>
      </c>
      <c r="O3447" s="8">
        <f t="shared" si="270"/>
        <v>101</v>
      </c>
      <c r="P3447">
        <f t="shared" si="271"/>
        <v>126.46</v>
      </c>
      <c r="Q3447" s="9" t="s">
        <v>8313</v>
      </c>
      <c r="R3447" t="s">
        <v>8314</v>
      </c>
      <c r="S3447" s="15">
        <f t="shared" si="272"/>
        <v>42056.013124999998</v>
      </c>
      <c r="T3447" s="15">
        <f t="shared" si="273"/>
        <v>42075.166666666672</v>
      </c>
      <c r="U3447">
        <f t="shared" si="274"/>
        <v>2015</v>
      </c>
    </row>
    <row r="3448" spans="1:21" ht="48" x14ac:dyDescent="0.2">
      <c r="A3448">
        <v>2790</v>
      </c>
      <c r="B3448" s="3" t="s">
        <v>2789</v>
      </c>
      <c r="C3448" s="3" t="s">
        <v>6898</v>
      </c>
      <c r="D3448" s="6">
        <v>3000</v>
      </c>
      <c r="E3448" s="8">
        <v>3160</v>
      </c>
      <c r="F3448" t="s">
        <v>8216</v>
      </c>
      <c r="G3448" t="s">
        <v>8221</v>
      </c>
      <c r="H3448" t="s">
        <v>8243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8267</v>
      </c>
      <c r="O3448" s="8">
        <f t="shared" si="270"/>
        <v>105</v>
      </c>
      <c r="P3448">
        <f t="shared" si="271"/>
        <v>47.88</v>
      </c>
      <c r="Q3448" s="9" t="s">
        <v>8313</v>
      </c>
      <c r="R3448" t="s">
        <v>8314</v>
      </c>
      <c r="S3448" s="15">
        <f t="shared" si="272"/>
        <v>42016.938692129625</v>
      </c>
      <c r="T3448" s="15">
        <f t="shared" si="273"/>
        <v>42046.938692129625</v>
      </c>
      <c r="U3448">
        <f t="shared" si="274"/>
        <v>2015</v>
      </c>
    </row>
    <row r="3449" spans="1:21" ht="48" x14ac:dyDescent="0.2">
      <c r="A3449">
        <v>2802</v>
      </c>
      <c r="B3449" s="3" t="s">
        <v>2801</v>
      </c>
      <c r="C3449" s="3" t="s">
        <v>6910</v>
      </c>
      <c r="D3449" s="6">
        <v>3000</v>
      </c>
      <c r="E3449" s="8">
        <v>3055</v>
      </c>
      <c r="F3449" t="s">
        <v>8216</v>
      </c>
      <c r="G3449" t="s">
        <v>8222</v>
      </c>
      <c r="H3449" t="s">
        <v>8244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8267</v>
      </c>
      <c r="O3449" s="8">
        <f t="shared" si="270"/>
        <v>102</v>
      </c>
      <c r="P3449">
        <f t="shared" si="271"/>
        <v>33.94</v>
      </c>
      <c r="Q3449" s="9" t="s">
        <v>8313</v>
      </c>
      <c r="R3449" t="s">
        <v>8314</v>
      </c>
      <c r="S3449" s="15">
        <f t="shared" si="272"/>
        <v>42192.64707175926</v>
      </c>
      <c r="T3449" s="15">
        <f t="shared" si="273"/>
        <v>42222.64707175926</v>
      </c>
      <c r="U3449">
        <f t="shared" si="274"/>
        <v>2015</v>
      </c>
    </row>
    <row r="3450" spans="1:21" ht="48" x14ac:dyDescent="0.2">
      <c r="A3450">
        <v>2806</v>
      </c>
      <c r="B3450" s="3" t="s">
        <v>2805</v>
      </c>
      <c r="C3450" s="3" t="s">
        <v>6914</v>
      </c>
      <c r="D3450" s="6">
        <v>3000</v>
      </c>
      <c r="E3450" s="8">
        <v>3363</v>
      </c>
      <c r="F3450" t="s">
        <v>8216</v>
      </c>
      <c r="G3450" t="s">
        <v>8222</v>
      </c>
      <c r="H3450" t="s">
        <v>8244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8267</v>
      </c>
      <c r="O3450" s="8">
        <f t="shared" si="270"/>
        <v>112</v>
      </c>
      <c r="P3450">
        <f t="shared" si="271"/>
        <v>44.25</v>
      </c>
      <c r="Q3450" s="9" t="s">
        <v>8313</v>
      </c>
      <c r="R3450" t="s">
        <v>8314</v>
      </c>
      <c r="S3450" s="15">
        <f t="shared" si="272"/>
        <v>42185.267245370371</v>
      </c>
      <c r="T3450" s="15">
        <f t="shared" si="273"/>
        <v>42221.458333333328</v>
      </c>
      <c r="U3450">
        <f t="shared" si="274"/>
        <v>2015</v>
      </c>
    </row>
    <row r="3451" spans="1:21" ht="48" x14ac:dyDescent="0.2">
      <c r="A3451">
        <v>2816</v>
      </c>
      <c r="B3451" s="3" t="s">
        <v>2815</v>
      </c>
      <c r="C3451" s="3" t="s">
        <v>6924</v>
      </c>
      <c r="D3451" s="6">
        <v>3000</v>
      </c>
      <c r="E3451" s="8">
        <v>4247</v>
      </c>
      <c r="F3451" t="s">
        <v>8216</v>
      </c>
      <c r="G3451" t="s">
        <v>8222</v>
      </c>
      <c r="H3451" t="s">
        <v>8244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8267</v>
      </c>
      <c r="O3451" s="8">
        <f t="shared" si="270"/>
        <v>142</v>
      </c>
      <c r="P3451">
        <f t="shared" si="271"/>
        <v>25.13</v>
      </c>
      <c r="Q3451" s="9" t="s">
        <v>8313</v>
      </c>
      <c r="R3451" t="s">
        <v>8314</v>
      </c>
      <c r="S3451" s="15">
        <f t="shared" si="272"/>
        <v>42188.467499999999</v>
      </c>
      <c r="T3451" s="15">
        <f t="shared" si="273"/>
        <v>42218.666666666672</v>
      </c>
      <c r="U3451">
        <f t="shared" si="274"/>
        <v>2015</v>
      </c>
    </row>
    <row r="3452" spans="1:21" ht="48" x14ac:dyDescent="0.2">
      <c r="A3452">
        <v>2825</v>
      </c>
      <c r="B3452" s="3" t="s">
        <v>2824</v>
      </c>
      <c r="C3452" s="3" t="s">
        <v>6933</v>
      </c>
      <c r="D3452" s="6">
        <v>3000</v>
      </c>
      <c r="E3452" s="8">
        <v>3100</v>
      </c>
      <c r="F3452" t="s">
        <v>8216</v>
      </c>
      <c r="G3452" t="s">
        <v>8222</v>
      </c>
      <c r="H3452" t="s">
        <v>8244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8267</v>
      </c>
      <c r="O3452" s="8">
        <f t="shared" si="270"/>
        <v>103</v>
      </c>
      <c r="P3452">
        <f t="shared" si="271"/>
        <v>60.78</v>
      </c>
      <c r="Q3452" s="9" t="s">
        <v>8313</v>
      </c>
      <c r="R3452" t="s">
        <v>8314</v>
      </c>
      <c r="S3452" s="15">
        <f t="shared" si="272"/>
        <v>42312.792662037042</v>
      </c>
      <c r="T3452" s="15">
        <f t="shared" si="273"/>
        <v>42342.792662037042</v>
      </c>
      <c r="U3452">
        <f t="shared" si="274"/>
        <v>2015</v>
      </c>
    </row>
    <row r="3453" spans="1:21" ht="32" x14ac:dyDescent="0.2">
      <c r="A3453">
        <v>2830</v>
      </c>
      <c r="B3453" s="3" t="s">
        <v>2829</v>
      </c>
      <c r="C3453" s="3" t="s">
        <v>6938</v>
      </c>
      <c r="D3453" s="6">
        <v>3000</v>
      </c>
      <c r="E3453" s="8">
        <v>3000</v>
      </c>
      <c r="F3453" t="s">
        <v>8216</v>
      </c>
      <c r="G3453" t="s">
        <v>8221</v>
      </c>
      <c r="H3453" t="s">
        <v>8243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8267</v>
      </c>
      <c r="O3453" s="8">
        <f t="shared" si="270"/>
        <v>100</v>
      </c>
      <c r="P3453">
        <f t="shared" si="271"/>
        <v>272.73</v>
      </c>
      <c r="Q3453" s="9" t="s">
        <v>8313</v>
      </c>
      <c r="R3453" t="s">
        <v>8314</v>
      </c>
      <c r="S3453" s="15">
        <f t="shared" si="272"/>
        <v>41758.839675925927</v>
      </c>
      <c r="T3453" s="15">
        <f t="shared" si="273"/>
        <v>41771.165972222225</v>
      </c>
      <c r="U3453">
        <f t="shared" si="274"/>
        <v>2014</v>
      </c>
    </row>
    <row r="3454" spans="1:21" ht="32" x14ac:dyDescent="0.2">
      <c r="A3454">
        <v>2831</v>
      </c>
      <c r="B3454" s="3" t="s">
        <v>2830</v>
      </c>
      <c r="C3454" s="3" t="s">
        <v>6939</v>
      </c>
      <c r="D3454" s="6">
        <v>3000</v>
      </c>
      <c r="E3454" s="8">
        <v>3320</v>
      </c>
      <c r="F3454" t="s">
        <v>8216</v>
      </c>
      <c r="G3454" t="s">
        <v>8221</v>
      </c>
      <c r="H3454" t="s">
        <v>8243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8267</v>
      </c>
      <c r="O3454" s="8">
        <f t="shared" si="270"/>
        <v>111</v>
      </c>
      <c r="P3454">
        <f t="shared" si="271"/>
        <v>63.85</v>
      </c>
      <c r="Q3454" s="9" t="s">
        <v>8313</v>
      </c>
      <c r="R3454" t="s">
        <v>8314</v>
      </c>
      <c r="S3454" s="15">
        <f t="shared" si="272"/>
        <v>42171.824884259258</v>
      </c>
      <c r="T3454" s="15">
        <f t="shared" si="273"/>
        <v>42201.824884259258</v>
      </c>
      <c r="U3454">
        <f t="shared" si="274"/>
        <v>2015</v>
      </c>
    </row>
    <row r="3455" spans="1:21" ht="64" x14ac:dyDescent="0.2">
      <c r="A3455">
        <v>2977</v>
      </c>
      <c r="B3455" s="3" t="s">
        <v>2976</v>
      </c>
      <c r="C3455" s="3" t="s">
        <v>7085</v>
      </c>
      <c r="D3455" s="6">
        <v>3000</v>
      </c>
      <c r="E3455" s="8">
        <v>3407</v>
      </c>
      <c r="F3455" t="s">
        <v>8216</v>
      </c>
      <c r="G3455" t="s">
        <v>8221</v>
      </c>
      <c r="H3455" t="s">
        <v>8243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8267</v>
      </c>
      <c r="O3455" s="8">
        <f t="shared" si="270"/>
        <v>114</v>
      </c>
      <c r="P3455">
        <f t="shared" si="271"/>
        <v>113.57</v>
      </c>
      <c r="Q3455" s="9" t="s">
        <v>8313</v>
      </c>
      <c r="R3455" t="s">
        <v>8314</v>
      </c>
      <c r="S3455" s="15">
        <f t="shared" si="272"/>
        <v>42026.88118055556</v>
      </c>
      <c r="T3455" s="15">
        <f t="shared" si="273"/>
        <v>42086.093055555553</v>
      </c>
      <c r="U3455">
        <f t="shared" si="274"/>
        <v>2015</v>
      </c>
    </row>
    <row r="3456" spans="1:21" ht="48" x14ac:dyDescent="0.2">
      <c r="A3456">
        <v>2980</v>
      </c>
      <c r="B3456" s="3" t="s">
        <v>2979</v>
      </c>
      <c r="C3456" s="3" t="s">
        <v>7088</v>
      </c>
      <c r="D3456" s="6">
        <v>3000</v>
      </c>
      <c r="E3456" s="8">
        <v>3275</v>
      </c>
      <c r="F3456" t="s">
        <v>8216</v>
      </c>
      <c r="G3456" t="s">
        <v>8221</v>
      </c>
      <c r="H3456" t="s">
        <v>8243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8267</v>
      </c>
      <c r="O3456" s="8">
        <f t="shared" si="270"/>
        <v>109</v>
      </c>
      <c r="P3456">
        <f t="shared" si="271"/>
        <v>136.46</v>
      </c>
      <c r="Q3456" s="9" t="s">
        <v>8313</v>
      </c>
      <c r="R3456" t="s">
        <v>8314</v>
      </c>
      <c r="S3456" s="15">
        <f t="shared" si="272"/>
        <v>42219.915856481486</v>
      </c>
      <c r="T3456" s="15">
        <f t="shared" si="273"/>
        <v>42240.083333333328</v>
      </c>
      <c r="U3456">
        <f t="shared" si="274"/>
        <v>2015</v>
      </c>
    </row>
    <row r="3457" spans="1:21" ht="48" x14ac:dyDescent="0.2">
      <c r="A3457">
        <v>3153</v>
      </c>
      <c r="B3457" s="3" t="s">
        <v>3152</v>
      </c>
      <c r="C3457" s="3" t="s">
        <v>7261</v>
      </c>
      <c r="D3457" s="6">
        <v>3000</v>
      </c>
      <c r="E3457" s="8">
        <v>10067.5</v>
      </c>
      <c r="F3457" t="s">
        <v>8216</v>
      </c>
      <c r="G3457" t="s">
        <v>8221</v>
      </c>
      <c r="H3457" t="s">
        <v>8243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8267</v>
      </c>
      <c r="O3457" s="8">
        <f t="shared" si="270"/>
        <v>336</v>
      </c>
      <c r="P3457">
        <f t="shared" si="271"/>
        <v>41.77</v>
      </c>
      <c r="Q3457" s="9" t="s">
        <v>8313</v>
      </c>
      <c r="R3457" t="s">
        <v>8314</v>
      </c>
      <c r="S3457" s="15">
        <f t="shared" si="272"/>
        <v>40633.154363425929</v>
      </c>
      <c r="T3457" s="15">
        <f t="shared" si="273"/>
        <v>40664.207638888889</v>
      </c>
      <c r="U3457">
        <f t="shared" si="274"/>
        <v>2011</v>
      </c>
    </row>
    <row r="3458" spans="1:21" ht="32" x14ac:dyDescent="0.2">
      <c r="A3458">
        <v>3167</v>
      </c>
      <c r="B3458" s="3" t="s">
        <v>3166</v>
      </c>
      <c r="C3458" s="3" t="s">
        <v>7275</v>
      </c>
      <c r="D3458" s="6">
        <v>3000</v>
      </c>
      <c r="E3458" s="8">
        <v>3485</v>
      </c>
      <c r="F3458" t="s">
        <v>8216</v>
      </c>
      <c r="G3458" t="s">
        <v>8221</v>
      </c>
      <c r="H3458" t="s">
        <v>8243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8267</v>
      </c>
      <c r="O3458" s="8">
        <f t="shared" si="270"/>
        <v>116</v>
      </c>
      <c r="P3458">
        <f t="shared" si="271"/>
        <v>63.36</v>
      </c>
      <c r="Q3458" s="9" t="s">
        <v>8313</v>
      </c>
      <c r="R3458" t="s">
        <v>8314</v>
      </c>
      <c r="S3458" s="15">
        <f t="shared" si="272"/>
        <v>41839.175706018519</v>
      </c>
      <c r="T3458" s="15">
        <f t="shared" si="273"/>
        <v>41853.175706018519</v>
      </c>
      <c r="U3458">
        <f t="shared" si="274"/>
        <v>2014</v>
      </c>
    </row>
    <row r="3459" spans="1:21" ht="48" x14ac:dyDescent="0.2">
      <c r="A3459">
        <v>3174</v>
      </c>
      <c r="B3459" s="3" t="s">
        <v>3173</v>
      </c>
      <c r="C3459" s="3" t="s">
        <v>7282</v>
      </c>
      <c r="D3459" s="6">
        <v>3000</v>
      </c>
      <c r="E3459" s="8">
        <v>3034</v>
      </c>
      <c r="F3459" t="s">
        <v>8216</v>
      </c>
      <c r="G3459" t="s">
        <v>8221</v>
      </c>
      <c r="H3459" t="s">
        <v>8243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8267</v>
      </c>
      <c r="O3459" s="8">
        <f t="shared" si="270"/>
        <v>101</v>
      </c>
      <c r="P3459">
        <f t="shared" si="271"/>
        <v>131.91</v>
      </c>
      <c r="Q3459" s="9" t="s">
        <v>8313</v>
      </c>
      <c r="R3459" t="s">
        <v>8314</v>
      </c>
      <c r="S3459" s="15">
        <f t="shared" si="272"/>
        <v>41862.864675925928</v>
      </c>
      <c r="T3459" s="15">
        <f t="shared" si="273"/>
        <v>41876.864675925928</v>
      </c>
      <c r="U3459">
        <f t="shared" si="274"/>
        <v>2014</v>
      </c>
    </row>
    <row r="3460" spans="1:21" ht="48" x14ac:dyDescent="0.2">
      <c r="A3460">
        <v>3210</v>
      </c>
      <c r="B3460" s="3" t="s">
        <v>3209</v>
      </c>
      <c r="C3460" s="3" t="s">
        <v>7318</v>
      </c>
      <c r="D3460" s="6">
        <v>3000</v>
      </c>
      <c r="E3460" s="8">
        <v>3773</v>
      </c>
      <c r="F3460" t="s">
        <v>8216</v>
      </c>
      <c r="G3460" t="s">
        <v>8221</v>
      </c>
      <c r="H3460" t="s">
        <v>8243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8267</v>
      </c>
      <c r="O3460" s="8">
        <f t="shared" si="270"/>
        <v>126</v>
      </c>
      <c r="P3460">
        <f t="shared" si="271"/>
        <v>62.88</v>
      </c>
      <c r="Q3460" s="9" t="s">
        <v>8313</v>
      </c>
      <c r="R3460" t="s">
        <v>8314</v>
      </c>
      <c r="S3460" s="15">
        <f t="shared" si="272"/>
        <v>41013.936562499999</v>
      </c>
      <c r="T3460" s="15">
        <f t="shared" si="273"/>
        <v>41061.165972222225</v>
      </c>
      <c r="U3460">
        <f t="shared" si="274"/>
        <v>2012</v>
      </c>
    </row>
    <row r="3461" spans="1:21" ht="48" x14ac:dyDescent="0.2">
      <c r="A3461">
        <v>3240</v>
      </c>
      <c r="B3461" s="3" t="s">
        <v>3239</v>
      </c>
      <c r="C3461" s="3" t="s">
        <v>7348</v>
      </c>
      <c r="D3461" s="6">
        <v>3000</v>
      </c>
      <c r="E3461" s="8">
        <v>3017</v>
      </c>
      <c r="F3461" t="s">
        <v>8216</v>
      </c>
      <c r="G3461" t="s">
        <v>8222</v>
      </c>
      <c r="H3461" t="s">
        <v>8244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8267</v>
      </c>
      <c r="O3461" s="8">
        <f t="shared" si="270"/>
        <v>101</v>
      </c>
      <c r="P3461">
        <f t="shared" si="271"/>
        <v>88.74</v>
      </c>
      <c r="Q3461" s="9" t="s">
        <v>8313</v>
      </c>
      <c r="R3461" t="s">
        <v>8314</v>
      </c>
      <c r="S3461" s="15">
        <f t="shared" si="272"/>
        <v>42754.693842592591</v>
      </c>
      <c r="T3461" s="15">
        <f t="shared" si="273"/>
        <v>42782.958333333328</v>
      </c>
      <c r="U3461">
        <f t="shared" si="274"/>
        <v>2017</v>
      </c>
    </row>
    <row r="3462" spans="1:21" ht="48" x14ac:dyDescent="0.2">
      <c r="A3462">
        <v>3284</v>
      </c>
      <c r="B3462" s="3" t="s">
        <v>3283</v>
      </c>
      <c r="C3462" s="3" t="s">
        <v>7392</v>
      </c>
      <c r="D3462" s="6">
        <v>3000</v>
      </c>
      <c r="E3462" s="8">
        <v>3048</v>
      </c>
      <c r="F3462" t="s">
        <v>8216</v>
      </c>
      <c r="G3462" t="s">
        <v>8221</v>
      </c>
      <c r="H3462" t="s">
        <v>8243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8267</v>
      </c>
      <c r="O3462" s="8">
        <f t="shared" si="270"/>
        <v>102</v>
      </c>
      <c r="P3462">
        <f t="shared" si="271"/>
        <v>203.2</v>
      </c>
      <c r="Q3462" s="9" t="s">
        <v>8313</v>
      </c>
      <c r="R3462" t="s">
        <v>8314</v>
      </c>
      <c r="S3462" s="15">
        <f t="shared" si="272"/>
        <v>42380.884872685187</v>
      </c>
      <c r="T3462" s="15">
        <f t="shared" si="273"/>
        <v>42398.249305555553</v>
      </c>
      <c r="U3462">
        <f t="shared" si="274"/>
        <v>2016</v>
      </c>
    </row>
    <row r="3463" spans="1:21" ht="48" x14ac:dyDescent="0.2">
      <c r="A3463">
        <v>3299</v>
      </c>
      <c r="B3463" s="3" t="s">
        <v>3298</v>
      </c>
      <c r="C3463" s="3" t="s">
        <v>7407</v>
      </c>
      <c r="D3463" s="6">
        <v>3000</v>
      </c>
      <c r="E3463" s="8">
        <v>3486</v>
      </c>
      <c r="F3463" t="s">
        <v>8216</v>
      </c>
      <c r="G3463" t="s">
        <v>8221</v>
      </c>
      <c r="H3463" t="s">
        <v>8243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8267</v>
      </c>
      <c r="O3463" s="8">
        <f t="shared" si="270"/>
        <v>116</v>
      </c>
      <c r="P3463">
        <f t="shared" si="271"/>
        <v>55.33</v>
      </c>
      <c r="Q3463" s="9" t="s">
        <v>8313</v>
      </c>
      <c r="R3463" t="s">
        <v>8314</v>
      </c>
      <c r="S3463" s="15">
        <f t="shared" si="272"/>
        <v>42261.917395833334</v>
      </c>
      <c r="T3463" s="15">
        <f t="shared" si="273"/>
        <v>42291.917395833334</v>
      </c>
      <c r="U3463">
        <f t="shared" si="274"/>
        <v>2015</v>
      </c>
    </row>
    <row r="3464" spans="1:21" ht="48" x14ac:dyDescent="0.2">
      <c r="A3464">
        <v>3300</v>
      </c>
      <c r="B3464" s="3" t="s">
        <v>3299</v>
      </c>
      <c r="C3464" s="3" t="s">
        <v>7408</v>
      </c>
      <c r="D3464" s="6">
        <v>3000</v>
      </c>
      <c r="E3464" s="8">
        <v>4085</v>
      </c>
      <c r="F3464" t="s">
        <v>8216</v>
      </c>
      <c r="G3464" t="s">
        <v>8221</v>
      </c>
      <c r="H3464" t="s">
        <v>8243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8267</v>
      </c>
      <c r="O3464" s="8">
        <f t="shared" si="270"/>
        <v>136</v>
      </c>
      <c r="P3464">
        <f t="shared" si="271"/>
        <v>46.42</v>
      </c>
      <c r="Q3464" s="9" t="s">
        <v>8313</v>
      </c>
      <c r="R3464" t="s">
        <v>8314</v>
      </c>
      <c r="S3464" s="15">
        <f t="shared" si="272"/>
        <v>42102.743773148148</v>
      </c>
      <c r="T3464" s="15">
        <f t="shared" si="273"/>
        <v>42123.743773148148</v>
      </c>
      <c r="U3464">
        <f t="shared" si="274"/>
        <v>2015</v>
      </c>
    </row>
    <row r="3465" spans="1:21" ht="48" x14ac:dyDescent="0.2">
      <c r="A3465">
        <v>3301</v>
      </c>
      <c r="B3465" s="3" t="s">
        <v>3300</v>
      </c>
      <c r="C3465" s="3" t="s">
        <v>7409</v>
      </c>
      <c r="D3465" s="6">
        <v>3000</v>
      </c>
      <c r="E3465" s="8">
        <v>4004</v>
      </c>
      <c r="F3465" t="s">
        <v>8216</v>
      </c>
      <c r="G3465" t="s">
        <v>8221</v>
      </c>
      <c r="H3465" t="s">
        <v>8243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8267</v>
      </c>
      <c r="O3465" s="8">
        <f t="shared" si="270"/>
        <v>133</v>
      </c>
      <c r="P3465">
        <f t="shared" si="271"/>
        <v>57.2</v>
      </c>
      <c r="Q3465" s="9" t="s">
        <v>8313</v>
      </c>
      <c r="R3465" t="s">
        <v>8314</v>
      </c>
      <c r="S3465" s="15">
        <f t="shared" si="272"/>
        <v>42538.73583333334</v>
      </c>
      <c r="T3465" s="15">
        <f t="shared" si="273"/>
        <v>42583.290972222225</v>
      </c>
      <c r="U3465">
        <f t="shared" si="274"/>
        <v>2016</v>
      </c>
    </row>
    <row r="3466" spans="1:21" ht="48" x14ac:dyDescent="0.2">
      <c r="A3466">
        <v>3340</v>
      </c>
      <c r="B3466" s="3" t="s">
        <v>3339</v>
      </c>
      <c r="C3466" s="3" t="s">
        <v>7448</v>
      </c>
      <c r="D3466" s="6">
        <v>3000</v>
      </c>
      <c r="E3466" s="8">
        <v>4145</v>
      </c>
      <c r="F3466" t="s">
        <v>8216</v>
      </c>
      <c r="G3466" t="s">
        <v>8221</v>
      </c>
      <c r="H3466" t="s">
        <v>8243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8267</v>
      </c>
      <c r="O3466" s="8">
        <f t="shared" ref="O3466:O3529" si="275">ROUND(E3466/D3466*100,0)</f>
        <v>138</v>
      </c>
      <c r="P3466">
        <f t="shared" ref="P3466:P3529" si="276">IFERROR(ROUND(E3466/L3466,2),0)</f>
        <v>109.08</v>
      </c>
      <c r="Q3466" s="9" t="s">
        <v>8313</v>
      </c>
      <c r="R3466" t="s">
        <v>8314</v>
      </c>
      <c r="S3466" s="15">
        <f t="shared" ref="S3466:S3529" si="277">(((J3466/60)/60/24)+DATE(1970,1,1))</f>
        <v>42685.974004629628</v>
      </c>
      <c r="T3466" s="15">
        <f t="shared" ref="T3466:T3529" si="278">(((I3466/60)/60)/24)+DATE(1970,1,1)</f>
        <v>42710.974004629628</v>
      </c>
      <c r="U3466">
        <f t="shared" ref="U3466:U3529" si="279">YEAR(S3466)</f>
        <v>2016</v>
      </c>
    </row>
    <row r="3467" spans="1:21" ht="32" x14ac:dyDescent="0.2">
      <c r="A3467">
        <v>3354</v>
      </c>
      <c r="B3467" s="3" t="s">
        <v>3352</v>
      </c>
      <c r="C3467" s="3" t="s">
        <v>7462</v>
      </c>
      <c r="D3467" s="6">
        <v>3000</v>
      </c>
      <c r="E3467" s="8">
        <v>3058</v>
      </c>
      <c r="F3467" t="s">
        <v>8216</v>
      </c>
      <c r="G3467" t="s">
        <v>8221</v>
      </c>
      <c r="H3467" t="s">
        <v>8243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8267</v>
      </c>
      <c r="O3467" s="8">
        <f t="shared" si="275"/>
        <v>102</v>
      </c>
      <c r="P3467">
        <f t="shared" si="276"/>
        <v>55.6</v>
      </c>
      <c r="Q3467" s="9" t="s">
        <v>8313</v>
      </c>
      <c r="R3467" t="s">
        <v>8314</v>
      </c>
      <c r="S3467" s="15">
        <f t="shared" si="277"/>
        <v>42270.7269212963</v>
      </c>
      <c r="T3467" s="15">
        <f t="shared" si="278"/>
        <v>42306.167361111111</v>
      </c>
      <c r="U3467">
        <f t="shared" si="279"/>
        <v>2015</v>
      </c>
    </row>
    <row r="3468" spans="1:21" ht="48" x14ac:dyDescent="0.2">
      <c r="A3468">
        <v>3364</v>
      </c>
      <c r="B3468" s="3" t="s">
        <v>3362</v>
      </c>
      <c r="C3468" s="3" t="s">
        <v>7472</v>
      </c>
      <c r="D3468" s="6">
        <v>3000</v>
      </c>
      <c r="E3468" s="8">
        <v>3178</v>
      </c>
      <c r="F3468" t="s">
        <v>8216</v>
      </c>
      <c r="G3468" t="s">
        <v>8222</v>
      </c>
      <c r="H3468" t="s">
        <v>8244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8267</v>
      </c>
      <c r="O3468" s="8">
        <f t="shared" si="275"/>
        <v>106</v>
      </c>
      <c r="P3468">
        <f t="shared" si="276"/>
        <v>44.14</v>
      </c>
      <c r="Q3468" s="9" t="s">
        <v>8313</v>
      </c>
      <c r="R3468" t="s">
        <v>8314</v>
      </c>
      <c r="S3468" s="15">
        <f t="shared" si="277"/>
        <v>42422.977418981478</v>
      </c>
      <c r="T3468" s="15">
        <f t="shared" si="278"/>
        <v>42444.875</v>
      </c>
      <c r="U3468">
        <f t="shared" si="279"/>
        <v>2016</v>
      </c>
    </row>
    <row r="3469" spans="1:21" ht="48" x14ac:dyDescent="0.2">
      <c r="A3469">
        <v>3375</v>
      </c>
      <c r="B3469" s="3" t="s">
        <v>3373</v>
      </c>
      <c r="C3469" s="3" t="s">
        <v>7483</v>
      </c>
      <c r="D3469" s="6">
        <v>3000</v>
      </c>
      <c r="E3469" s="8">
        <v>3000</v>
      </c>
      <c r="F3469" t="s">
        <v>8216</v>
      </c>
      <c r="G3469" t="s">
        <v>8222</v>
      </c>
      <c r="H3469" t="s">
        <v>8244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8267</v>
      </c>
      <c r="O3469" s="8">
        <f t="shared" si="275"/>
        <v>100</v>
      </c>
      <c r="P3469">
        <f t="shared" si="276"/>
        <v>176.47</v>
      </c>
      <c r="Q3469" s="9" t="s">
        <v>8313</v>
      </c>
      <c r="R3469" t="s">
        <v>8314</v>
      </c>
      <c r="S3469" s="15">
        <f t="shared" si="277"/>
        <v>41765.610798611109</v>
      </c>
      <c r="T3469" s="15">
        <f t="shared" si="278"/>
        <v>41777.610798611109</v>
      </c>
      <c r="U3469">
        <f t="shared" si="279"/>
        <v>2014</v>
      </c>
    </row>
    <row r="3470" spans="1:21" ht="48" x14ac:dyDescent="0.2">
      <c r="A3470">
        <v>3380</v>
      </c>
      <c r="B3470" s="3" t="s">
        <v>3378</v>
      </c>
      <c r="C3470" s="3" t="s">
        <v>7488</v>
      </c>
      <c r="D3470" s="6">
        <v>3000</v>
      </c>
      <c r="E3470" s="8">
        <v>3133</v>
      </c>
      <c r="F3470" t="s">
        <v>8216</v>
      </c>
      <c r="G3470" t="s">
        <v>8221</v>
      </c>
      <c r="H3470" t="s">
        <v>8243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8267</v>
      </c>
      <c r="O3470" s="8">
        <f t="shared" si="275"/>
        <v>104</v>
      </c>
      <c r="P3470">
        <f t="shared" si="276"/>
        <v>111.89</v>
      </c>
      <c r="Q3470" s="9" t="s">
        <v>8313</v>
      </c>
      <c r="R3470" t="s">
        <v>8314</v>
      </c>
      <c r="S3470" s="15">
        <f t="shared" si="277"/>
        <v>41937.95344907407</v>
      </c>
      <c r="T3470" s="15">
        <f t="shared" si="278"/>
        <v>41972.995115740734</v>
      </c>
      <c r="U3470">
        <f t="shared" si="279"/>
        <v>2014</v>
      </c>
    </row>
    <row r="3471" spans="1:21" ht="48" x14ac:dyDescent="0.2">
      <c r="A3471">
        <v>3387</v>
      </c>
      <c r="B3471" s="3" t="s">
        <v>3385</v>
      </c>
      <c r="C3471" s="3" t="s">
        <v>7495</v>
      </c>
      <c r="D3471" s="6">
        <v>3000</v>
      </c>
      <c r="E3471" s="8">
        <v>3506</v>
      </c>
      <c r="F3471" t="s">
        <v>8216</v>
      </c>
      <c r="G3471" t="s">
        <v>8221</v>
      </c>
      <c r="H3471" t="s">
        <v>8243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8267</v>
      </c>
      <c r="O3471" s="8">
        <f t="shared" si="275"/>
        <v>117</v>
      </c>
      <c r="P3471">
        <f t="shared" si="276"/>
        <v>100.17</v>
      </c>
      <c r="Q3471" s="9" t="s">
        <v>8313</v>
      </c>
      <c r="R3471" t="s">
        <v>8314</v>
      </c>
      <c r="S3471" s="15">
        <f t="shared" si="277"/>
        <v>41947.762592592589</v>
      </c>
      <c r="T3471" s="15">
        <f t="shared" si="278"/>
        <v>41987.762592592597</v>
      </c>
      <c r="U3471">
        <f t="shared" si="279"/>
        <v>2014</v>
      </c>
    </row>
    <row r="3472" spans="1:21" ht="48" x14ac:dyDescent="0.2">
      <c r="A3472">
        <v>3410</v>
      </c>
      <c r="B3472" s="3" t="s">
        <v>3408</v>
      </c>
      <c r="C3472" s="3" t="s">
        <v>7518</v>
      </c>
      <c r="D3472" s="6">
        <v>3000</v>
      </c>
      <c r="E3472" s="8">
        <v>3255</v>
      </c>
      <c r="F3472" t="s">
        <v>8216</v>
      </c>
      <c r="G3472" t="s">
        <v>8221</v>
      </c>
      <c r="H3472" t="s">
        <v>8243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8267</v>
      </c>
      <c r="O3472" s="8">
        <f t="shared" si="275"/>
        <v>109</v>
      </c>
      <c r="P3472">
        <f t="shared" si="276"/>
        <v>81.38</v>
      </c>
      <c r="Q3472" s="9" t="s">
        <v>8313</v>
      </c>
      <c r="R3472" t="s">
        <v>8314</v>
      </c>
      <c r="S3472" s="15">
        <f t="shared" si="277"/>
        <v>42500.041550925926</v>
      </c>
      <c r="T3472" s="15">
        <f t="shared" si="278"/>
        <v>42527.291666666672</v>
      </c>
      <c r="U3472">
        <f t="shared" si="279"/>
        <v>2016</v>
      </c>
    </row>
    <row r="3473" spans="1:21" ht="48" x14ac:dyDescent="0.2">
      <c r="A3473">
        <v>3412</v>
      </c>
      <c r="B3473" s="3" t="s">
        <v>3410</v>
      </c>
      <c r="C3473" s="3" t="s">
        <v>7520</v>
      </c>
      <c r="D3473" s="6">
        <v>3000</v>
      </c>
      <c r="E3473" s="8">
        <v>3000</v>
      </c>
      <c r="F3473" t="s">
        <v>8216</v>
      </c>
      <c r="G3473" t="s">
        <v>8222</v>
      </c>
      <c r="H3473" t="s">
        <v>8244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8267</v>
      </c>
      <c r="O3473" s="8">
        <f t="shared" si="275"/>
        <v>100</v>
      </c>
      <c r="P3473">
        <f t="shared" si="276"/>
        <v>115.38</v>
      </c>
      <c r="Q3473" s="9" t="s">
        <v>8313</v>
      </c>
      <c r="R3473" t="s">
        <v>8314</v>
      </c>
      <c r="S3473" s="15">
        <f t="shared" si="277"/>
        <v>41879.959050925929</v>
      </c>
      <c r="T3473" s="15">
        <f t="shared" si="278"/>
        <v>41909.959050925929</v>
      </c>
      <c r="U3473">
        <f t="shared" si="279"/>
        <v>2014</v>
      </c>
    </row>
    <row r="3474" spans="1:21" ht="48" x14ac:dyDescent="0.2">
      <c r="A3474">
        <v>3414</v>
      </c>
      <c r="B3474" s="3" t="s">
        <v>3412</v>
      </c>
      <c r="C3474" s="3" t="s">
        <v>7522</v>
      </c>
      <c r="D3474" s="6">
        <v>3000</v>
      </c>
      <c r="E3474" s="8">
        <v>3105</v>
      </c>
      <c r="F3474" t="s">
        <v>8216</v>
      </c>
      <c r="G3474" t="s">
        <v>8221</v>
      </c>
      <c r="H3474" t="s">
        <v>8243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8267</v>
      </c>
      <c r="O3474" s="8">
        <f t="shared" si="275"/>
        <v>104</v>
      </c>
      <c r="P3474">
        <f t="shared" si="276"/>
        <v>70.569999999999993</v>
      </c>
      <c r="Q3474" s="9" t="s">
        <v>8313</v>
      </c>
      <c r="R3474" t="s">
        <v>8314</v>
      </c>
      <c r="S3474" s="15">
        <f t="shared" si="277"/>
        <v>42675.832465277781</v>
      </c>
      <c r="T3474" s="15">
        <f t="shared" si="278"/>
        <v>42705.332638888889</v>
      </c>
      <c r="U3474">
        <f t="shared" si="279"/>
        <v>2016</v>
      </c>
    </row>
    <row r="3475" spans="1:21" ht="48" x14ac:dyDescent="0.2">
      <c r="A3475">
        <v>3422</v>
      </c>
      <c r="B3475" s="3" t="s">
        <v>3420</v>
      </c>
      <c r="C3475" s="3" t="s">
        <v>7530</v>
      </c>
      <c r="D3475" s="6">
        <v>3000</v>
      </c>
      <c r="E3475" s="8">
        <v>3273</v>
      </c>
      <c r="F3475" t="s">
        <v>8216</v>
      </c>
      <c r="G3475" t="s">
        <v>8222</v>
      </c>
      <c r="H3475" t="s">
        <v>8244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8267</v>
      </c>
      <c r="O3475" s="8">
        <f t="shared" si="275"/>
        <v>109</v>
      </c>
      <c r="P3475">
        <f t="shared" si="276"/>
        <v>71.150000000000006</v>
      </c>
      <c r="Q3475" s="9" t="s">
        <v>8313</v>
      </c>
      <c r="R3475" t="s">
        <v>8314</v>
      </c>
      <c r="S3475" s="15">
        <f t="shared" si="277"/>
        <v>42323.562222222223</v>
      </c>
      <c r="T3475" s="15">
        <f t="shared" si="278"/>
        <v>42352</v>
      </c>
      <c r="U3475">
        <f t="shared" si="279"/>
        <v>2015</v>
      </c>
    </row>
    <row r="3476" spans="1:21" ht="48" x14ac:dyDescent="0.2">
      <c r="A3476">
        <v>3437</v>
      </c>
      <c r="B3476" s="3" t="s">
        <v>3435</v>
      </c>
      <c r="C3476" s="3" t="s">
        <v>7545</v>
      </c>
      <c r="D3476" s="6">
        <v>3000</v>
      </c>
      <c r="E3476" s="8">
        <v>3030</v>
      </c>
      <c r="F3476" t="s">
        <v>8216</v>
      </c>
      <c r="G3476" t="s">
        <v>8221</v>
      </c>
      <c r="H3476" t="s">
        <v>8243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8267</v>
      </c>
      <c r="O3476" s="8">
        <f t="shared" si="275"/>
        <v>101</v>
      </c>
      <c r="P3476">
        <f t="shared" si="276"/>
        <v>84.17</v>
      </c>
      <c r="Q3476" s="9" t="s">
        <v>8313</v>
      </c>
      <c r="R3476" t="s">
        <v>8314</v>
      </c>
      <c r="S3476" s="15">
        <f t="shared" si="277"/>
        <v>42205.710879629631</v>
      </c>
      <c r="T3476" s="15">
        <f t="shared" si="278"/>
        <v>42235.710879629631</v>
      </c>
      <c r="U3476">
        <f t="shared" si="279"/>
        <v>2015</v>
      </c>
    </row>
    <row r="3477" spans="1:21" ht="48" x14ac:dyDescent="0.2">
      <c r="A3477">
        <v>3456</v>
      </c>
      <c r="B3477" s="3" t="s">
        <v>3454</v>
      </c>
      <c r="C3477" s="3" t="s">
        <v>7564</v>
      </c>
      <c r="D3477" s="6">
        <v>3000</v>
      </c>
      <c r="E3477" s="8">
        <v>5739</v>
      </c>
      <c r="F3477" t="s">
        <v>8216</v>
      </c>
      <c r="G3477" t="s">
        <v>8221</v>
      </c>
      <c r="H3477" t="s">
        <v>8243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8267</v>
      </c>
      <c r="O3477" s="8">
        <f t="shared" si="275"/>
        <v>191</v>
      </c>
      <c r="P3477">
        <f t="shared" si="276"/>
        <v>358.69</v>
      </c>
      <c r="Q3477" s="9" t="s">
        <v>8313</v>
      </c>
      <c r="R3477" t="s">
        <v>8314</v>
      </c>
      <c r="S3477" s="15">
        <f t="shared" si="277"/>
        <v>41821.205636574072</v>
      </c>
      <c r="T3477" s="15">
        <f t="shared" si="278"/>
        <v>41852.290972222225</v>
      </c>
      <c r="U3477">
        <f t="shared" si="279"/>
        <v>2014</v>
      </c>
    </row>
    <row r="3478" spans="1:21" ht="16" x14ac:dyDescent="0.2">
      <c r="A3478">
        <v>3467</v>
      </c>
      <c r="B3478" s="3" t="s">
        <v>3465</v>
      </c>
      <c r="C3478" s="3" t="s">
        <v>7575</v>
      </c>
      <c r="D3478" s="6">
        <v>3000</v>
      </c>
      <c r="E3478" s="8">
        <v>3030</v>
      </c>
      <c r="F3478" t="s">
        <v>8216</v>
      </c>
      <c r="G3478" t="s">
        <v>8221</v>
      </c>
      <c r="H3478" t="s">
        <v>8243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8267</v>
      </c>
      <c r="O3478" s="8">
        <f t="shared" si="275"/>
        <v>101</v>
      </c>
      <c r="P3478">
        <f t="shared" si="276"/>
        <v>64.47</v>
      </c>
      <c r="Q3478" s="9" t="s">
        <v>8313</v>
      </c>
      <c r="R3478" t="s">
        <v>8314</v>
      </c>
      <c r="S3478" s="15">
        <f t="shared" si="277"/>
        <v>42053.671666666662</v>
      </c>
      <c r="T3478" s="15">
        <f t="shared" si="278"/>
        <v>42083.630000000005</v>
      </c>
      <c r="U3478">
        <f t="shared" si="279"/>
        <v>2015</v>
      </c>
    </row>
    <row r="3479" spans="1:21" ht="48" x14ac:dyDescent="0.2">
      <c r="A3479">
        <v>3482</v>
      </c>
      <c r="B3479" s="3" t="s">
        <v>3480</v>
      </c>
      <c r="C3479" s="3" t="s">
        <v>7590</v>
      </c>
      <c r="D3479" s="6">
        <v>3000</v>
      </c>
      <c r="E3479" s="8">
        <v>4150</v>
      </c>
      <c r="F3479" t="s">
        <v>8216</v>
      </c>
      <c r="G3479" t="s">
        <v>8222</v>
      </c>
      <c r="H3479" t="s">
        <v>8244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8267</v>
      </c>
      <c r="O3479" s="8">
        <f t="shared" si="275"/>
        <v>138</v>
      </c>
      <c r="P3479">
        <f t="shared" si="276"/>
        <v>51.88</v>
      </c>
      <c r="Q3479" s="9" t="s">
        <v>8313</v>
      </c>
      <c r="R3479" t="s">
        <v>8314</v>
      </c>
      <c r="S3479" s="15">
        <f t="shared" si="277"/>
        <v>41796.771597222221</v>
      </c>
      <c r="T3479" s="15">
        <f t="shared" si="278"/>
        <v>41826.771597222221</v>
      </c>
      <c r="U3479">
        <f t="shared" si="279"/>
        <v>2014</v>
      </c>
    </row>
    <row r="3480" spans="1:21" ht="48" x14ac:dyDescent="0.2">
      <c r="A3480">
        <v>3486</v>
      </c>
      <c r="B3480" s="3" t="s">
        <v>3484</v>
      </c>
      <c r="C3480" s="3" t="s">
        <v>7594</v>
      </c>
      <c r="D3480" s="6">
        <v>3000</v>
      </c>
      <c r="E3480" s="8">
        <v>4656</v>
      </c>
      <c r="F3480" t="s">
        <v>8216</v>
      </c>
      <c r="G3480" t="s">
        <v>8221</v>
      </c>
      <c r="H3480" t="s">
        <v>8243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8267</v>
      </c>
      <c r="O3480" s="8">
        <f t="shared" si="275"/>
        <v>155</v>
      </c>
      <c r="P3480">
        <f t="shared" si="276"/>
        <v>83.14</v>
      </c>
      <c r="Q3480" s="9" t="s">
        <v>8313</v>
      </c>
      <c r="R3480" t="s">
        <v>8314</v>
      </c>
      <c r="S3480" s="15">
        <f t="shared" si="277"/>
        <v>42126.87501157407</v>
      </c>
      <c r="T3480" s="15">
        <f t="shared" si="278"/>
        <v>42158.290972222225</v>
      </c>
      <c r="U3480">
        <f t="shared" si="279"/>
        <v>2015</v>
      </c>
    </row>
    <row r="3481" spans="1:21" ht="48" x14ac:dyDescent="0.2">
      <c r="A3481">
        <v>3488</v>
      </c>
      <c r="B3481" s="3" t="s">
        <v>3486</v>
      </c>
      <c r="C3481" s="3" t="s">
        <v>7596</v>
      </c>
      <c r="D3481" s="6">
        <v>3000</v>
      </c>
      <c r="E3481" s="8">
        <v>3636</v>
      </c>
      <c r="F3481" t="s">
        <v>8216</v>
      </c>
      <c r="G3481" t="s">
        <v>8221</v>
      </c>
      <c r="H3481" t="s">
        <v>8243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8267</v>
      </c>
      <c r="O3481" s="8">
        <f t="shared" si="275"/>
        <v>121</v>
      </c>
      <c r="P3481">
        <f t="shared" si="276"/>
        <v>125.38</v>
      </c>
      <c r="Q3481" s="9" t="s">
        <v>8313</v>
      </c>
      <c r="R3481" t="s">
        <v>8314</v>
      </c>
      <c r="S3481" s="15">
        <f t="shared" si="277"/>
        <v>42087.768055555556</v>
      </c>
      <c r="T3481" s="15">
        <f t="shared" si="278"/>
        <v>42111.666666666672</v>
      </c>
      <c r="U3481">
        <f t="shared" si="279"/>
        <v>2015</v>
      </c>
    </row>
    <row r="3482" spans="1:21" ht="48" x14ac:dyDescent="0.2">
      <c r="A3482">
        <v>3496</v>
      </c>
      <c r="B3482" s="3" t="s">
        <v>3494</v>
      </c>
      <c r="C3482" s="3" t="s">
        <v>7604</v>
      </c>
      <c r="D3482" s="6">
        <v>3000</v>
      </c>
      <c r="E3482" s="8">
        <v>3732</v>
      </c>
      <c r="F3482" t="s">
        <v>8216</v>
      </c>
      <c r="G3482" t="s">
        <v>8221</v>
      </c>
      <c r="H3482" t="s">
        <v>8243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8267</v>
      </c>
      <c r="O3482" s="8">
        <f t="shared" si="275"/>
        <v>124</v>
      </c>
      <c r="P3482">
        <f t="shared" si="276"/>
        <v>47.85</v>
      </c>
      <c r="Q3482" s="9" t="s">
        <v>8313</v>
      </c>
      <c r="R3482" t="s">
        <v>8314</v>
      </c>
      <c r="S3482" s="15">
        <f t="shared" si="277"/>
        <v>42584.846828703703</v>
      </c>
      <c r="T3482" s="15">
        <f t="shared" si="278"/>
        <v>42624.846828703703</v>
      </c>
      <c r="U3482">
        <f t="shared" si="279"/>
        <v>2016</v>
      </c>
    </row>
    <row r="3483" spans="1:21" ht="48" x14ac:dyDescent="0.2">
      <c r="A3483">
        <v>3506</v>
      </c>
      <c r="B3483" s="3" t="s">
        <v>3504</v>
      </c>
      <c r="C3483" s="3" t="s">
        <v>7614</v>
      </c>
      <c r="D3483" s="6">
        <v>3000</v>
      </c>
      <c r="E3483" s="8">
        <v>3045</v>
      </c>
      <c r="F3483" t="s">
        <v>8216</v>
      </c>
      <c r="G3483" t="s">
        <v>8221</v>
      </c>
      <c r="H3483" t="s">
        <v>8243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8267</v>
      </c>
      <c r="O3483" s="8">
        <f t="shared" si="275"/>
        <v>102</v>
      </c>
      <c r="P3483">
        <f t="shared" si="276"/>
        <v>105</v>
      </c>
      <c r="Q3483" s="9" t="s">
        <v>8313</v>
      </c>
      <c r="R3483" t="s">
        <v>8314</v>
      </c>
      <c r="S3483" s="15">
        <f t="shared" si="277"/>
        <v>41829.734259259261</v>
      </c>
      <c r="T3483" s="15">
        <f t="shared" si="278"/>
        <v>41874.734259259261</v>
      </c>
      <c r="U3483">
        <f t="shared" si="279"/>
        <v>2014</v>
      </c>
    </row>
    <row r="3484" spans="1:21" ht="48" x14ac:dyDescent="0.2">
      <c r="A3484">
        <v>3509</v>
      </c>
      <c r="B3484" s="3" t="s">
        <v>3507</v>
      </c>
      <c r="C3484" s="3" t="s">
        <v>7617</v>
      </c>
      <c r="D3484" s="6">
        <v>3000</v>
      </c>
      <c r="E3484" s="8">
        <v>3190</v>
      </c>
      <c r="F3484" t="s">
        <v>8216</v>
      </c>
      <c r="G3484" t="s">
        <v>8221</v>
      </c>
      <c r="H3484" t="s">
        <v>8243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8267</v>
      </c>
      <c r="O3484" s="8">
        <f t="shared" si="275"/>
        <v>106</v>
      </c>
      <c r="P3484">
        <f t="shared" si="276"/>
        <v>96.67</v>
      </c>
      <c r="Q3484" s="9" t="s">
        <v>8313</v>
      </c>
      <c r="R3484" t="s">
        <v>8314</v>
      </c>
      <c r="S3484" s="15">
        <f t="shared" si="277"/>
        <v>41950.859560185185</v>
      </c>
      <c r="T3484" s="15">
        <f t="shared" si="278"/>
        <v>41964.204861111109</v>
      </c>
      <c r="U3484">
        <f t="shared" si="279"/>
        <v>2014</v>
      </c>
    </row>
    <row r="3485" spans="1:21" ht="48" x14ac:dyDescent="0.2">
      <c r="A3485">
        <v>3515</v>
      </c>
      <c r="B3485" s="3" t="s">
        <v>3513</v>
      </c>
      <c r="C3485" s="3" t="s">
        <v>7623</v>
      </c>
      <c r="D3485" s="6">
        <v>3000</v>
      </c>
      <c r="E3485" s="8">
        <v>3080</v>
      </c>
      <c r="F3485" t="s">
        <v>8216</v>
      </c>
      <c r="G3485" t="s">
        <v>8221</v>
      </c>
      <c r="H3485" t="s">
        <v>8243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8267</v>
      </c>
      <c r="O3485" s="8">
        <f t="shared" si="275"/>
        <v>103</v>
      </c>
      <c r="P3485">
        <f t="shared" si="276"/>
        <v>66.959999999999994</v>
      </c>
      <c r="Q3485" s="9" t="s">
        <v>8313</v>
      </c>
      <c r="R3485" t="s">
        <v>8314</v>
      </c>
      <c r="S3485" s="15">
        <f t="shared" si="277"/>
        <v>42125.772812499999</v>
      </c>
      <c r="T3485" s="15">
        <f t="shared" si="278"/>
        <v>42155.772812499999</v>
      </c>
      <c r="U3485">
        <f t="shared" si="279"/>
        <v>2015</v>
      </c>
    </row>
    <row r="3486" spans="1:21" ht="32" x14ac:dyDescent="0.2">
      <c r="A3486">
        <v>3573</v>
      </c>
      <c r="B3486" s="3" t="s">
        <v>3571</v>
      </c>
      <c r="C3486" s="3" t="s">
        <v>7681</v>
      </c>
      <c r="D3486" s="6">
        <v>3000</v>
      </c>
      <c r="E3486" s="8">
        <v>3084</v>
      </c>
      <c r="F3486" t="s">
        <v>8216</v>
      </c>
      <c r="G3486" t="s">
        <v>8222</v>
      </c>
      <c r="H3486" t="s">
        <v>8244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8267</v>
      </c>
      <c r="O3486" s="8">
        <f t="shared" si="275"/>
        <v>103</v>
      </c>
      <c r="P3486">
        <f t="shared" si="276"/>
        <v>39.54</v>
      </c>
      <c r="Q3486" s="9" t="s">
        <v>8313</v>
      </c>
      <c r="R3486" t="s">
        <v>8314</v>
      </c>
      <c r="S3486" s="15">
        <f t="shared" si="277"/>
        <v>41921.375532407408</v>
      </c>
      <c r="T3486" s="15">
        <f t="shared" si="278"/>
        <v>41951.417199074072</v>
      </c>
      <c r="U3486">
        <f t="shared" si="279"/>
        <v>2014</v>
      </c>
    </row>
    <row r="3487" spans="1:21" ht="48" x14ac:dyDescent="0.2">
      <c r="A3487">
        <v>3583</v>
      </c>
      <c r="B3487" s="3" t="s">
        <v>3581</v>
      </c>
      <c r="C3487" s="3" t="s">
        <v>7691</v>
      </c>
      <c r="D3487" s="6">
        <v>3000</v>
      </c>
      <c r="E3487" s="8">
        <v>3255</v>
      </c>
      <c r="F3487" t="s">
        <v>8216</v>
      </c>
      <c r="G3487" t="s">
        <v>8221</v>
      </c>
      <c r="H3487" t="s">
        <v>8243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8267</v>
      </c>
      <c r="O3487" s="8">
        <f t="shared" si="275"/>
        <v>109</v>
      </c>
      <c r="P3487">
        <f t="shared" si="276"/>
        <v>135.63</v>
      </c>
      <c r="Q3487" s="9" t="s">
        <v>8313</v>
      </c>
      <c r="R3487" t="s">
        <v>8314</v>
      </c>
      <c r="S3487" s="15">
        <f t="shared" si="277"/>
        <v>42418.425983796296</v>
      </c>
      <c r="T3487" s="15">
        <f t="shared" si="278"/>
        <v>42478.384317129632</v>
      </c>
      <c r="U3487">
        <f t="shared" si="279"/>
        <v>2016</v>
      </c>
    </row>
    <row r="3488" spans="1:21" ht="96" x14ac:dyDescent="0.2">
      <c r="A3488">
        <v>3584</v>
      </c>
      <c r="B3488" s="3" t="s">
        <v>3582</v>
      </c>
      <c r="C3488" s="3" t="s">
        <v>7692</v>
      </c>
      <c r="D3488" s="6">
        <v>3000</v>
      </c>
      <c r="E3488" s="8">
        <v>3465</v>
      </c>
      <c r="F3488" t="s">
        <v>8216</v>
      </c>
      <c r="G3488" t="s">
        <v>8222</v>
      </c>
      <c r="H3488" t="s">
        <v>8244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8267</v>
      </c>
      <c r="O3488" s="8">
        <f t="shared" si="275"/>
        <v>116</v>
      </c>
      <c r="P3488">
        <f t="shared" si="276"/>
        <v>30.94</v>
      </c>
      <c r="Q3488" s="9" t="s">
        <v>8313</v>
      </c>
      <c r="R3488" t="s">
        <v>8314</v>
      </c>
      <c r="S3488" s="15">
        <f t="shared" si="277"/>
        <v>42168.316481481481</v>
      </c>
      <c r="T3488" s="15">
        <f t="shared" si="278"/>
        <v>42198.316481481481</v>
      </c>
      <c r="U3488">
        <f t="shared" si="279"/>
        <v>2015</v>
      </c>
    </row>
    <row r="3489" spans="1:21" ht="48" x14ac:dyDescent="0.2">
      <c r="A3489">
        <v>3593</v>
      </c>
      <c r="B3489" s="3" t="s">
        <v>3591</v>
      </c>
      <c r="C3489" s="3" t="s">
        <v>7701</v>
      </c>
      <c r="D3489" s="6">
        <v>3000</v>
      </c>
      <c r="E3489" s="8">
        <v>3319</v>
      </c>
      <c r="F3489" t="s">
        <v>8216</v>
      </c>
      <c r="G3489" t="s">
        <v>8221</v>
      </c>
      <c r="H3489" t="s">
        <v>8243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8267</v>
      </c>
      <c r="O3489" s="8">
        <f t="shared" si="275"/>
        <v>111</v>
      </c>
      <c r="P3489">
        <f t="shared" si="276"/>
        <v>77.19</v>
      </c>
      <c r="Q3489" s="9" t="s">
        <v>8313</v>
      </c>
      <c r="R3489" t="s">
        <v>8314</v>
      </c>
      <c r="S3489" s="15">
        <f t="shared" si="277"/>
        <v>41974.898599537039</v>
      </c>
      <c r="T3489" s="15">
        <f t="shared" si="278"/>
        <v>42009.851388888885</v>
      </c>
      <c r="U3489">
        <f t="shared" si="279"/>
        <v>2014</v>
      </c>
    </row>
    <row r="3490" spans="1:21" ht="48" x14ac:dyDescent="0.2">
      <c r="A3490">
        <v>3604</v>
      </c>
      <c r="B3490" s="3" t="s">
        <v>3602</v>
      </c>
      <c r="C3490" s="3" t="s">
        <v>7712</v>
      </c>
      <c r="D3490" s="6">
        <v>3000</v>
      </c>
      <c r="E3490" s="8">
        <v>3385</v>
      </c>
      <c r="F3490" t="s">
        <v>8216</v>
      </c>
      <c r="G3490" t="s">
        <v>8221</v>
      </c>
      <c r="H3490" t="s">
        <v>8243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8267</v>
      </c>
      <c r="O3490" s="8">
        <f t="shared" si="275"/>
        <v>113</v>
      </c>
      <c r="P3490">
        <f t="shared" si="276"/>
        <v>49.06</v>
      </c>
      <c r="Q3490" s="9" t="s">
        <v>8313</v>
      </c>
      <c r="R3490" t="s">
        <v>8314</v>
      </c>
      <c r="S3490" s="15">
        <f t="shared" si="277"/>
        <v>42483.015694444446</v>
      </c>
      <c r="T3490" s="15">
        <f t="shared" si="278"/>
        <v>42489.290972222225</v>
      </c>
      <c r="U3490">
        <f t="shared" si="279"/>
        <v>2016</v>
      </c>
    </row>
    <row r="3491" spans="1:21" ht="48" x14ac:dyDescent="0.2">
      <c r="A3491">
        <v>3606</v>
      </c>
      <c r="B3491" s="3" t="s">
        <v>3604</v>
      </c>
      <c r="C3491" s="3" t="s">
        <v>7714</v>
      </c>
      <c r="D3491" s="6">
        <v>3000</v>
      </c>
      <c r="E3491" s="8">
        <v>3908</v>
      </c>
      <c r="F3491" t="s">
        <v>8216</v>
      </c>
      <c r="G3491" t="s">
        <v>8222</v>
      </c>
      <c r="H3491" t="s">
        <v>8244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8267</v>
      </c>
      <c r="O3491" s="8">
        <f t="shared" si="275"/>
        <v>130</v>
      </c>
      <c r="P3491">
        <f t="shared" si="276"/>
        <v>61.06</v>
      </c>
      <c r="Q3491" s="9" t="s">
        <v>8313</v>
      </c>
      <c r="R3491" t="s">
        <v>8314</v>
      </c>
      <c r="S3491" s="15">
        <f t="shared" si="277"/>
        <v>42566.604826388888</v>
      </c>
      <c r="T3491" s="15">
        <f t="shared" si="278"/>
        <v>42596.604826388888</v>
      </c>
      <c r="U3491">
        <f t="shared" si="279"/>
        <v>2016</v>
      </c>
    </row>
    <row r="3492" spans="1:21" ht="48" x14ac:dyDescent="0.2">
      <c r="A3492">
        <v>3621</v>
      </c>
      <c r="B3492" s="3" t="s">
        <v>3618</v>
      </c>
      <c r="C3492" s="3" t="s">
        <v>7729</v>
      </c>
      <c r="D3492" s="6">
        <v>3000</v>
      </c>
      <c r="E3492" s="8">
        <v>3292</v>
      </c>
      <c r="F3492" t="s">
        <v>8216</v>
      </c>
      <c r="G3492" t="s">
        <v>8221</v>
      </c>
      <c r="H3492" t="s">
        <v>8243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8267</v>
      </c>
      <c r="O3492" s="8">
        <f t="shared" si="275"/>
        <v>110</v>
      </c>
      <c r="P3492">
        <f t="shared" si="276"/>
        <v>47.03</v>
      </c>
      <c r="Q3492" s="9" t="s">
        <v>8313</v>
      </c>
      <c r="R3492" t="s">
        <v>8314</v>
      </c>
      <c r="S3492" s="15">
        <f t="shared" si="277"/>
        <v>42619.935694444444</v>
      </c>
      <c r="T3492" s="15">
        <f t="shared" si="278"/>
        <v>42643.875</v>
      </c>
      <c r="U3492">
        <f t="shared" si="279"/>
        <v>2016</v>
      </c>
    </row>
    <row r="3493" spans="1:21" ht="80" x14ac:dyDescent="0.2">
      <c r="A3493">
        <v>3624</v>
      </c>
      <c r="B3493" s="3" t="s">
        <v>3621</v>
      </c>
      <c r="C3493" s="3" t="s">
        <v>7732</v>
      </c>
      <c r="D3493" s="6">
        <v>3000</v>
      </c>
      <c r="E3493" s="8">
        <v>3148</v>
      </c>
      <c r="F3493" t="s">
        <v>8216</v>
      </c>
      <c r="G3493" t="s">
        <v>8221</v>
      </c>
      <c r="H3493" t="s">
        <v>8243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8267</v>
      </c>
      <c r="O3493" s="8">
        <f t="shared" si="275"/>
        <v>105</v>
      </c>
      <c r="P3493">
        <f t="shared" si="276"/>
        <v>80.72</v>
      </c>
      <c r="Q3493" s="9" t="s">
        <v>8313</v>
      </c>
      <c r="R3493" t="s">
        <v>8314</v>
      </c>
      <c r="S3493" s="15">
        <f t="shared" si="277"/>
        <v>42545.774189814809</v>
      </c>
      <c r="T3493" s="15">
        <f t="shared" si="278"/>
        <v>42605.774189814809</v>
      </c>
      <c r="U3493">
        <f t="shared" si="279"/>
        <v>2016</v>
      </c>
    </row>
    <row r="3494" spans="1:21" ht="48" x14ac:dyDescent="0.2">
      <c r="A3494">
        <v>3625</v>
      </c>
      <c r="B3494" s="3" t="s">
        <v>3622</v>
      </c>
      <c r="C3494" s="3" t="s">
        <v>7733</v>
      </c>
      <c r="D3494" s="6">
        <v>3000</v>
      </c>
      <c r="E3494" s="8">
        <v>3080</v>
      </c>
      <c r="F3494" t="s">
        <v>8216</v>
      </c>
      <c r="G3494" t="s">
        <v>8222</v>
      </c>
      <c r="H3494" t="s">
        <v>8244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8267</v>
      </c>
      <c r="O3494" s="8">
        <f t="shared" si="275"/>
        <v>103</v>
      </c>
      <c r="P3494">
        <f t="shared" si="276"/>
        <v>39.49</v>
      </c>
      <c r="Q3494" s="9" t="s">
        <v>8313</v>
      </c>
      <c r="R3494" t="s">
        <v>8314</v>
      </c>
      <c r="S3494" s="15">
        <f t="shared" si="277"/>
        <v>42157.652511574073</v>
      </c>
      <c r="T3494" s="15">
        <f t="shared" si="278"/>
        <v>42187.652511574073</v>
      </c>
      <c r="U3494">
        <f t="shared" si="279"/>
        <v>2015</v>
      </c>
    </row>
    <row r="3495" spans="1:21" ht="48" x14ac:dyDescent="0.2">
      <c r="A3495">
        <v>3659</v>
      </c>
      <c r="B3495" s="3" t="s">
        <v>3655</v>
      </c>
      <c r="C3495" s="3" t="s">
        <v>7767</v>
      </c>
      <c r="D3495" s="6">
        <v>3000</v>
      </c>
      <c r="E3495" s="8">
        <v>3061</v>
      </c>
      <c r="F3495" t="s">
        <v>8216</v>
      </c>
      <c r="G3495" t="s">
        <v>8221</v>
      </c>
      <c r="H3495" t="s">
        <v>8243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8267</v>
      </c>
      <c r="O3495" s="8">
        <f t="shared" si="275"/>
        <v>102</v>
      </c>
      <c r="P3495">
        <f t="shared" si="276"/>
        <v>235.46</v>
      </c>
      <c r="Q3495" s="9" t="s">
        <v>8313</v>
      </c>
      <c r="R3495" t="s">
        <v>8314</v>
      </c>
      <c r="S3495" s="15">
        <f t="shared" si="277"/>
        <v>42055.277199074073</v>
      </c>
      <c r="T3495" s="15">
        <f t="shared" si="278"/>
        <v>42082.610416666663</v>
      </c>
      <c r="U3495">
        <f t="shared" si="279"/>
        <v>2015</v>
      </c>
    </row>
    <row r="3496" spans="1:21" ht="48" x14ac:dyDescent="0.2">
      <c r="A3496">
        <v>3661</v>
      </c>
      <c r="B3496" s="3" t="s">
        <v>3657</v>
      </c>
      <c r="C3496" s="3" t="s">
        <v>7769</v>
      </c>
      <c r="D3496" s="6">
        <v>3000</v>
      </c>
      <c r="E3496" s="8">
        <v>3330</v>
      </c>
      <c r="F3496" t="s">
        <v>8216</v>
      </c>
      <c r="G3496" t="s">
        <v>8221</v>
      </c>
      <c r="H3496" t="s">
        <v>8243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8267</v>
      </c>
      <c r="O3496" s="8">
        <f t="shared" si="275"/>
        <v>111</v>
      </c>
      <c r="P3496">
        <f t="shared" si="276"/>
        <v>92.5</v>
      </c>
      <c r="Q3496" s="9" t="s">
        <v>8313</v>
      </c>
      <c r="R3496" t="s">
        <v>8314</v>
      </c>
      <c r="S3496" s="15">
        <f t="shared" si="277"/>
        <v>42447.896666666667</v>
      </c>
      <c r="T3496" s="15">
        <f t="shared" si="278"/>
        <v>42470.166666666672</v>
      </c>
      <c r="U3496">
        <f t="shared" si="279"/>
        <v>2016</v>
      </c>
    </row>
    <row r="3497" spans="1:21" ht="48" x14ac:dyDescent="0.2">
      <c r="A3497">
        <v>3667</v>
      </c>
      <c r="B3497" s="3" t="s">
        <v>3663</v>
      </c>
      <c r="C3497" s="3" t="s">
        <v>7775</v>
      </c>
      <c r="D3497" s="6">
        <v>3000</v>
      </c>
      <c r="E3497" s="8">
        <v>3095.11</v>
      </c>
      <c r="F3497" t="s">
        <v>8216</v>
      </c>
      <c r="G3497" t="s">
        <v>8222</v>
      </c>
      <c r="H3497" t="s">
        <v>8244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8267</v>
      </c>
      <c r="O3497" s="8">
        <f t="shared" si="275"/>
        <v>103</v>
      </c>
      <c r="P3497">
        <f t="shared" si="276"/>
        <v>53.36</v>
      </c>
      <c r="Q3497" s="9" t="s">
        <v>8313</v>
      </c>
      <c r="R3497" t="s">
        <v>8314</v>
      </c>
      <c r="S3497" s="15">
        <f t="shared" si="277"/>
        <v>42173.970127314817</v>
      </c>
      <c r="T3497" s="15">
        <f t="shared" si="278"/>
        <v>42203.970127314817</v>
      </c>
      <c r="U3497">
        <f t="shared" si="279"/>
        <v>2015</v>
      </c>
    </row>
    <row r="3498" spans="1:21" ht="48" x14ac:dyDescent="0.2">
      <c r="A3498">
        <v>3672</v>
      </c>
      <c r="B3498" s="3" t="s">
        <v>3668</v>
      </c>
      <c r="C3498" s="3" t="s">
        <v>7780</v>
      </c>
      <c r="D3498" s="6">
        <v>3000</v>
      </c>
      <c r="E3498" s="8">
        <v>3046</v>
      </c>
      <c r="F3498" t="s">
        <v>8216</v>
      </c>
      <c r="G3498" t="s">
        <v>8222</v>
      </c>
      <c r="H3498" t="s">
        <v>8244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8267</v>
      </c>
      <c r="O3498" s="8">
        <f t="shared" si="275"/>
        <v>102</v>
      </c>
      <c r="P3498">
        <f t="shared" si="276"/>
        <v>53.44</v>
      </c>
      <c r="Q3498" s="9" t="s">
        <v>8313</v>
      </c>
      <c r="R3498" t="s">
        <v>8314</v>
      </c>
      <c r="S3498" s="15">
        <f t="shared" si="277"/>
        <v>41878.946574074071</v>
      </c>
      <c r="T3498" s="15">
        <f t="shared" si="278"/>
        <v>41908.946574074071</v>
      </c>
      <c r="U3498">
        <f t="shared" si="279"/>
        <v>2014</v>
      </c>
    </row>
    <row r="3499" spans="1:21" ht="32" x14ac:dyDescent="0.2">
      <c r="A3499">
        <v>3680</v>
      </c>
      <c r="B3499" s="3" t="s">
        <v>3676</v>
      </c>
      <c r="C3499" s="3" t="s">
        <v>7788</v>
      </c>
      <c r="D3499" s="6">
        <v>3000</v>
      </c>
      <c r="E3499" s="8">
        <v>3383</v>
      </c>
      <c r="F3499" t="s">
        <v>8216</v>
      </c>
      <c r="G3499" t="s">
        <v>8221</v>
      </c>
      <c r="H3499" t="s">
        <v>8243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8267</v>
      </c>
      <c r="O3499" s="8">
        <f t="shared" si="275"/>
        <v>113</v>
      </c>
      <c r="P3499">
        <f t="shared" si="276"/>
        <v>99.5</v>
      </c>
      <c r="Q3499" s="9" t="s">
        <v>8313</v>
      </c>
      <c r="R3499" t="s">
        <v>8314</v>
      </c>
      <c r="S3499" s="15">
        <f t="shared" si="277"/>
        <v>42627.454097222217</v>
      </c>
      <c r="T3499" s="15">
        <f t="shared" si="278"/>
        <v>42648.454097222217</v>
      </c>
      <c r="U3499">
        <f t="shared" si="279"/>
        <v>2016</v>
      </c>
    </row>
    <row r="3500" spans="1:21" ht="48" x14ac:dyDescent="0.2">
      <c r="A3500">
        <v>3682</v>
      </c>
      <c r="B3500" s="3" t="s">
        <v>3678</v>
      </c>
      <c r="C3500" s="3" t="s">
        <v>7790</v>
      </c>
      <c r="D3500" s="6">
        <v>3000</v>
      </c>
      <c r="E3500" s="8">
        <v>4176</v>
      </c>
      <c r="F3500" t="s">
        <v>8216</v>
      </c>
      <c r="G3500" t="s">
        <v>8221</v>
      </c>
      <c r="H3500" t="s">
        <v>8243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8267</v>
      </c>
      <c r="O3500" s="8">
        <f t="shared" si="275"/>
        <v>139</v>
      </c>
      <c r="P3500">
        <f t="shared" si="276"/>
        <v>62.33</v>
      </c>
      <c r="Q3500" s="9" t="s">
        <v>8313</v>
      </c>
      <c r="R3500" t="s">
        <v>8314</v>
      </c>
      <c r="S3500" s="15">
        <f t="shared" si="277"/>
        <v>41772.685393518521</v>
      </c>
      <c r="T3500" s="15">
        <f t="shared" si="278"/>
        <v>41806.290972222225</v>
      </c>
      <c r="U3500">
        <f t="shared" si="279"/>
        <v>2014</v>
      </c>
    </row>
    <row r="3501" spans="1:21" ht="48" x14ac:dyDescent="0.2">
      <c r="A3501">
        <v>3688</v>
      </c>
      <c r="B3501" s="3" t="s">
        <v>3684</v>
      </c>
      <c r="C3501" s="3" t="s">
        <v>7796</v>
      </c>
      <c r="D3501" s="6">
        <v>3000</v>
      </c>
      <c r="E3501" s="8">
        <v>3275</v>
      </c>
      <c r="F3501" t="s">
        <v>8216</v>
      </c>
      <c r="G3501" t="s">
        <v>8222</v>
      </c>
      <c r="H3501" t="s">
        <v>8244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8267</v>
      </c>
      <c r="O3501" s="8">
        <f t="shared" si="275"/>
        <v>109</v>
      </c>
      <c r="P3501">
        <f t="shared" si="276"/>
        <v>83.97</v>
      </c>
      <c r="Q3501" s="9" t="s">
        <v>8313</v>
      </c>
      <c r="R3501" t="s">
        <v>8314</v>
      </c>
      <c r="S3501" s="15">
        <f t="shared" si="277"/>
        <v>41829.787083333329</v>
      </c>
      <c r="T3501" s="15">
        <f t="shared" si="278"/>
        <v>41859.787083333329</v>
      </c>
      <c r="U3501">
        <f t="shared" si="279"/>
        <v>2014</v>
      </c>
    </row>
    <row r="3502" spans="1:21" ht="48" x14ac:dyDescent="0.2">
      <c r="A3502">
        <v>3689</v>
      </c>
      <c r="B3502" s="3" t="s">
        <v>3685</v>
      </c>
      <c r="C3502" s="3" t="s">
        <v>7797</v>
      </c>
      <c r="D3502" s="6">
        <v>3000</v>
      </c>
      <c r="E3502" s="8">
        <v>3550</v>
      </c>
      <c r="F3502" t="s">
        <v>8216</v>
      </c>
      <c r="G3502" t="s">
        <v>8221</v>
      </c>
      <c r="H3502" t="s">
        <v>8243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8267</v>
      </c>
      <c r="O3502" s="8">
        <f t="shared" si="275"/>
        <v>118</v>
      </c>
      <c r="P3502">
        <f t="shared" si="276"/>
        <v>57.26</v>
      </c>
      <c r="Q3502" s="9" t="s">
        <v>8313</v>
      </c>
      <c r="R3502" t="s">
        <v>8314</v>
      </c>
      <c r="S3502" s="15">
        <f t="shared" si="277"/>
        <v>42147.826840277776</v>
      </c>
      <c r="T3502" s="15">
        <f t="shared" si="278"/>
        <v>42176.934027777781</v>
      </c>
      <c r="U3502">
        <f t="shared" si="279"/>
        <v>2015</v>
      </c>
    </row>
    <row r="3503" spans="1:21" ht="48" x14ac:dyDescent="0.2">
      <c r="A3503">
        <v>3702</v>
      </c>
      <c r="B3503" s="3" t="s">
        <v>3698</v>
      </c>
      <c r="C3503" s="3" t="s">
        <v>7810</v>
      </c>
      <c r="D3503" s="6">
        <v>3000</v>
      </c>
      <c r="E3503" s="8">
        <v>3275</v>
      </c>
      <c r="F3503" t="s">
        <v>8216</v>
      </c>
      <c r="G3503" t="s">
        <v>8222</v>
      </c>
      <c r="H3503" t="s">
        <v>8244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8267</v>
      </c>
      <c r="O3503" s="8">
        <f t="shared" si="275"/>
        <v>109</v>
      </c>
      <c r="P3503">
        <f t="shared" si="276"/>
        <v>155.94999999999999</v>
      </c>
      <c r="Q3503" s="9" t="s">
        <v>8313</v>
      </c>
      <c r="R3503" t="s">
        <v>8314</v>
      </c>
      <c r="S3503" s="15">
        <f t="shared" si="277"/>
        <v>42524.53800925926</v>
      </c>
      <c r="T3503" s="15">
        <f t="shared" si="278"/>
        <v>42561.957638888889</v>
      </c>
      <c r="U3503">
        <f t="shared" si="279"/>
        <v>2016</v>
      </c>
    </row>
    <row r="3504" spans="1:21" ht="64" x14ac:dyDescent="0.2">
      <c r="A3504">
        <v>3827</v>
      </c>
      <c r="B3504" s="3" t="s">
        <v>3823</v>
      </c>
      <c r="C3504" s="3" t="s">
        <v>7934</v>
      </c>
      <c r="D3504" s="6">
        <v>3000</v>
      </c>
      <c r="E3504" s="8">
        <v>4580</v>
      </c>
      <c r="F3504" t="s">
        <v>8216</v>
      </c>
      <c r="G3504" t="s">
        <v>8222</v>
      </c>
      <c r="H3504" t="s">
        <v>8244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8267</v>
      </c>
      <c r="O3504" s="8">
        <f t="shared" si="275"/>
        <v>153</v>
      </c>
      <c r="P3504">
        <f t="shared" si="276"/>
        <v>70.459999999999994</v>
      </c>
      <c r="Q3504" s="9" t="s">
        <v>8313</v>
      </c>
      <c r="R3504" t="s">
        <v>8314</v>
      </c>
      <c r="S3504" s="15">
        <f t="shared" si="277"/>
        <v>42034.928252314814</v>
      </c>
      <c r="T3504" s="15">
        <f t="shared" si="278"/>
        <v>42090</v>
      </c>
      <c r="U3504">
        <f t="shared" si="279"/>
        <v>2015</v>
      </c>
    </row>
    <row r="3505" spans="1:21" ht="48" x14ac:dyDescent="0.2">
      <c r="A3505">
        <v>3834</v>
      </c>
      <c r="B3505" s="3" t="s">
        <v>3830</v>
      </c>
      <c r="C3505" s="3" t="s">
        <v>7941</v>
      </c>
      <c r="D3505" s="6">
        <v>3000</v>
      </c>
      <c r="E3505" s="8">
        <v>3271</v>
      </c>
      <c r="F3505" t="s">
        <v>8216</v>
      </c>
      <c r="G3505" t="s">
        <v>8222</v>
      </c>
      <c r="H3505" t="s">
        <v>8244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8267</v>
      </c>
      <c r="O3505" s="8">
        <f t="shared" si="275"/>
        <v>109</v>
      </c>
      <c r="P3505">
        <f t="shared" si="276"/>
        <v>57.39</v>
      </c>
      <c r="Q3505" s="9" t="s">
        <v>8313</v>
      </c>
      <c r="R3505" t="s">
        <v>8314</v>
      </c>
      <c r="S3505" s="15">
        <f t="shared" si="277"/>
        <v>42143.445219907408</v>
      </c>
      <c r="T3505" s="15">
        <f t="shared" si="278"/>
        <v>42173.445219907408</v>
      </c>
      <c r="U3505">
        <f t="shared" si="279"/>
        <v>2015</v>
      </c>
    </row>
    <row r="3506" spans="1:21" ht="32" x14ac:dyDescent="0.2">
      <c r="A3506">
        <v>3223</v>
      </c>
      <c r="B3506" s="3" t="s">
        <v>3222</v>
      </c>
      <c r="C3506" s="3" t="s">
        <v>7331</v>
      </c>
      <c r="D3506" s="6">
        <v>3100</v>
      </c>
      <c r="E3506" s="8">
        <v>3395</v>
      </c>
      <c r="F3506" t="s">
        <v>8216</v>
      </c>
      <c r="G3506" t="s">
        <v>8221</v>
      </c>
      <c r="H3506" t="s">
        <v>8243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8267</v>
      </c>
      <c r="O3506" s="8">
        <f t="shared" si="275"/>
        <v>110</v>
      </c>
      <c r="P3506">
        <f t="shared" si="276"/>
        <v>45.88</v>
      </c>
      <c r="Q3506" s="9" t="s">
        <v>8313</v>
      </c>
      <c r="R3506" t="s">
        <v>8314</v>
      </c>
      <c r="S3506" s="15">
        <f t="shared" si="277"/>
        <v>42206.835370370376</v>
      </c>
      <c r="T3506" s="15">
        <f t="shared" si="278"/>
        <v>42236.835370370376</v>
      </c>
      <c r="U3506">
        <f t="shared" si="279"/>
        <v>2015</v>
      </c>
    </row>
    <row r="3507" spans="1:21" ht="48" x14ac:dyDescent="0.2">
      <c r="A3507">
        <v>2971</v>
      </c>
      <c r="B3507" s="3" t="s">
        <v>2970</v>
      </c>
      <c r="C3507" s="3" t="s">
        <v>7079</v>
      </c>
      <c r="D3507" s="6">
        <v>3200</v>
      </c>
      <c r="E3507" s="8">
        <v>3205</v>
      </c>
      <c r="F3507" t="s">
        <v>8216</v>
      </c>
      <c r="G3507" t="s">
        <v>8221</v>
      </c>
      <c r="H3507" t="s">
        <v>8243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8267</v>
      </c>
      <c r="O3507" s="8">
        <f t="shared" si="275"/>
        <v>100</v>
      </c>
      <c r="P3507">
        <f t="shared" si="276"/>
        <v>74.53</v>
      </c>
      <c r="Q3507" s="9" t="s">
        <v>8313</v>
      </c>
      <c r="R3507" t="s">
        <v>8314</v>
      </c>
      <c r="S3507" s="15">
        <f t="shared" si="277"/>
        <v>41852.658310185187</v>
      </c>
      <c r="T3507" s="15">
        <f t="shared" si="278"/>
        <v>41882.658310185187</v>
      </c>
      <c r="U3507">
        <f t="shared" si="279"/>
        <v>2014</v>
      </c>
    </row>
    <row r="3508" spans="1:21" ht="48" x14ac:dyDescent="0.2">
      <c r="A3508">
        <v>3186</v>
      </c>
      <c r="B3508" s="3" t="s">
        <v>3185</v>
      </c>
      <c r="C3508" s="3" t="s">
        <v>7294</v>
      </c>
      <c r="D3508" s="6">
        <v>3200</v>
      </c>
      <c r="E3508" s="8">
        <v>3270</v>
      </c>
      <c r="F3508" t="s">
        <v>8216</v>
      </c>
      <c r="G3508" t="s">
        <v>8222</v>
      </c>
      <c r="H3508" t="s">
        <v>8244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8267</v>
      </c>
      <c r="O3508" s="8">
        <f t="shared" si="275"/>
        <v>102</v>
      </c>
      <c r="P3508">
        <f t="shared" si="276"/>
        <v>46.71</v>
      </c>
      <c r="Q3508" s="9" t="s">
        <v>8313</v>
      </c>
      <c r="R3508" t="s">
        <v>8314</v>
      </c>
      <c r="S3508" s="15">
        <f t="shared" si="277"/>
        <v>41868.924050925925</v>
      </c>
      <c r="T3508" s="15">
        <f t="shared" si="278"/>
        <v>41898.875</v>
      </c>
      <c r="U3508">
        <f t="shared" si="279"/>
        <v>2014</v>
      </c>
    </row>
    <row r="3509" spans="1:21" ht="48" x14ac:dyDescent="0.2">
      <c r="A3509">
        <v>3560</v>
      </c>
      <c r="B3509" s="3" t="s">
        <v>3558</v>
      </c>
      <c r="C3509" s="3" t="s">
        <v>7668</v>
      </c>
      <c r="D3509" s="6">
        <v>3200</v>
      </c>
      <c r="E3509" s="8">
        <v>3470</v>
      </c>
      <c r="F3509" t="s">
        <v>8216</v>
      </c>
      <c r="G3509" t="s">
        <v>8226</v>
      </c>
      <c r="H3509" t="s">
        <v>8248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8267</v>
      </c>
      <c r="O3509" s="8">
        <f t="shared" si="275"/>
        <v>108</v>
      </c>
      <c r="P3509">
        <f t="shared" si="276"/>
        <v>46.89</v>
      </c>
      <c r="Q3509" s="9" t="s">
        <v>8313</v>
      </c>
      <c r="R3509" t="s">
        <v>8314</v>
      </c>
      <c r="S3509" s="15">
        <f t="shared" si="277"/>
        <v>42115.889652777783</v>
      </c>
      <c r="T3509" s="15">
        <f t="shared" si="278"/>
        <v>42151.114583333328</v>
      </c>
      <c r="U3509">
        <f t="shared" si="279"/>
        <v>2015</v>
      </c>
    </row>
    <row r="3510" spans="1:21" ht="48" x14ac:dyDescent="0.2">
      <c r="A3510">
        <v>536</v>
      </c>
      <c r="B3510" s="3" t="s">
        <v>536</v>
      </c>
      <c r="C3510" s="3" t="s">
        <v>4644</v>
      </c>
      <c r="D3510" s="6">
        <v>3300</v>
      </c>
      <c r="E3510" s="8">
        <v>3902.5</v>
      </c>
      <c r="F3510" t="s">
        <v>8216</v>
      </c>
      <c r="G3510" t="s">
        <v>8222</v>
      </c>
      <c r="H3510" t="s">
        <v>8244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8267</v>
      </c>
      <c r="O3510" s="8">
        <f t="shared" si="275"/>
        <v>118</v>
      </c>
      <c r="P3510">
        <f t="shared" si="276"/>
        <v>100.06</v>
      </c>
      <c r="Q3510" s="9" t="s">
        <v>8313</v>
      </c>
      <c r="R3510" t="s">
        <v>8314</v>
      </c>
      <c r="S3510" s="15">
        <f t="shared" si="277"/>
        <v>42179.344988425932</v>
      </c>
      <c r="T3510" s="15">
        <f t="shared" si="278"/>
        <v>42219.75</v>
      </c>
      <c r="U3510">
        <f t="shared" si="279"/>
        <v>2015</v>
      </c>
    </row>
    <row r="3511" spans="1:21" ht="48" x14ac:dyDescent="0.2">
      <c r="A3511">
        <v>3261</v>
      </c>
      <c r="B3511" s="3" t="s">
        <v>3260</v>
      </c>
      <c r="C3511" s="3" t="s">
        <v>7369</v>
      </c>
      <c r="D3511" s="6">
        <v>3300</v>
      </c>
      <c r="E3511" s="8">
        <v>3315</v>
      </c>
      <c r="F3511" t="s">
        <v>8216</v>
      </c>
      <c r="G3511" t="s">
        <v>8221</v>
      </c>
      <c r="H3511" t="s">
        <v>8243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8267</v>
      </c>
      <c r="O3511" s="8">
        <f t="shared" si="275"/>
        <v>100</v>
      </c>
      <c r="P3511">
        <f t="shared" si="276"/>
        <v>67.650000000000006</v>
      </c>
      <c r="Q3511" s="9" t="s">
        <v>8313</v>
      </c>
      <c r="R3511" t="s">
        <v>8314</v>
      </c>
      <c r="S3511" s="15">
        <f t="shared" si="277"/>
        <v>42171.725416666668</v>
      </c>
      <c r="T3511" s="15">
        <f t="shared" si="278"/>
        <v>42201.725416666668</v>
      </c>
      <c r="U3511">
        <f t="shared" si="279"/>
        <v>2015</v>
      </c>
    </row>
    <row r="3512" spans="1:21" ht="48" x14ac:dyDescent="0.2">
      <c r="A3512">
        <v>3322</v>
      </c>
      <c r="B3512" s="3" t="s">
        <v>3321</v>
      </c>
      <c r="C3512" s="3" t="s">
        <v>7430</v>
      </c>
      <c r="D3512" s="6">
        <v>3300</v>
      </c>
      <c r="E3512" s="8">
        <v>3350</v>
      </c>
      <c r="F3512" t="s">
        <v>8216</v>
      </c>
      <c r="G3512" t="s">
        <v>8221</v>
      </c>
      <c r="H3512" t="s">
        <v>8243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8267</v>
      </c>
      <c r="O3512" s="8">
        <f t="shared" si="275"/>
        <v>102</v>
      </c>
      <c r="P3512">
        <f t="shared" si="276"/>
        <v>145.65</v>
      </c>
      <c r="Q3512" s="9" t="s">
        <v>8313</v>
      </c>
      <c r="R3512" t="s">
        <v>8314</v>
      </c>
      <c r="S3512" s="15">
        <f t="shared" si="277"/>
        <v>42521.010370370372</v>
      </c>
      <c r="T3512" s="15">
        <f t="shared" si="278"/>
        <v>42543.163194444445</v>
      </c>
      <c r="U3512">
        <f t="shared" si="279"/>
        <v>2016</v>
      </c>
    </row>
    <row r="3513" spans="1:21" ht="48" x14ac:dyDescent="0.2">
      <c r="A3513">
        <v>3526</v>
      </c>
      <c r="B3513" s="3" t="s">
        <v>3524</v>
      </c>
      <c r="C3513" s="3" t="s">
        <v>7634</v>
      </c>
      <c r="D3513" s="6">
        <v>3300</v>
      </c>
      <c r="E3513" s="8">
        <v>3366</v>
      </c>
      <c r="F3513" t="s">
        <v>8216</v>
      </c>
      <c r="G3513" t="s">
        <v>8221</v>
      </c>
      <c r="H3513" t="s">
        <v>8243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8267</v>
      </c>
      <c r="O3513" s="8">
        <f t="shared" si="275"/>
        <v>102</v>
      </c>
      <c r="P3513">
        <f t="shared" si="276"/>
        <v>99</v>
      </c>
      <c r="Q3513" s="9" t="s">
        <v>8313</v>
      </c>
      <c r="R3513" t="s">
        <v>8314</v>
      </c>
      <c r="S3513" s="15">
        <f t="shared" si="277"/>
        <v>42460.335312499999</v>
      </c>
      <c r="T3513" s="15">
        <f t="shared" si="278"/>
        <v>42488.249305555553</v>
      </c>
      <c r="U3513">
        <f t="shared" si="279"/>
        <v>2016</v>
      </c>
    </row>
    <row r="3514" spans="1:21" ht="32" x14ac:dyDescent="0.2">
      <c r="A3514">
        <v>3720</v>
      </c>
      <c r="B3514" s="3" t="s">
        <v>3716</v>
      </c>
      <c r="C3514" s="3" t="s">
        <v>7828</v>
      </c>
      <c r="D3514" s="6">
        <v>3300</v>
      </c>
      <c r="E3514" s="8">
        <v>3449</v>
      </c>
      <c r="F3514" t="s">
        <v>8216</v>
      </c>
      <c r="G3514" t="s">
        <v>8221</v>
      </c>
      <c r="H3514" t="s">
        <v>8243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8267</v>
      </c>
      <c r="O3514" s="8">
        <f t="shared" si="275"/>
        <v>105</v>
      </c>
      <c r="P3514">
        <f t="shared" si="276"/>
        <v>86.23</v>
      </c>
      <c r="Q3514" s="9" t="s">
        <v>8313</v>
      </c>
      <c r="R3514" t="s">
        <v>8314</v>
      </c>
      <c r="S3514" s="15">
        <f t="shared" si="277"/>
        <v>42165.993125000001</v>
      </c>
      <c r="T3514" s="15">
        <f t="shared" si="278"/>
        <v>42187.993125000001</v>
      </c>
      <c r="U3514">
        <f t="shared" si="279"/>
        <v>2015</v>
      </c>
    </row>
    <row r="3515" spans="1:21" ht="48" x14ac:dyDescent="0.2">
      <c r="A3515">
        <v>3341</v>
      </c>
      <c r="B3515" s="3" t="s">
        <v>3340</v>
      </c>
      <c r="C3515" s="3" t="s">
        <v>7449</v>
      </c>
      <c r="D3515" s="6">
        <v>3350</v>
      </c>
      <c r="E3515" s="8">
        <v>3350</v>
      </c>
      <c r="F3515" t="s">
        <v>8216</v>
      </c>
      <c r="G3515" t="s">
        <v>8222</v>
      </c>
      <c r="H3515" t="s">
        <v>8244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8267</v>
      </c>
      <c r="O3515" s="8">
        <f t="shared" si="275"/>
        <v>100</v>
      </c>
      <c r="P3515">
        <f t="shared" si="276"/>
        <v>119.64</v>
      </c>
      <c r="Q3515" s="9" t="s">
        <v>8313</v>
      </c>
      <c r="R3515" t="s">
        <v>8314</v>
      </c>
      <c r="S3515" s="15">
        <f t="shared" si="277"/>
        <v>42510.798854166671</v>
      </c>
      <c r="T3515" s="15">
        <f t="shared" si="278"/>
        <v>42533.708333333328</v>
      </c>
      <c r="U3515">
        <f t="shared" si="279"/>
        <v>2016</v>
      </c>
    </row>
    <row r="3516" spans="1:21" ht="48" x14ac:dyDescent="0.2">
      <c r="A3516">
        <v>3483</v>
      </c>
      <c r="B3516" s="3" t="s">
        <v>3481</v>
      </c>
      <c r="C3516" s="3" t="s">
        <v>7591</v>
      </c>
      <c r="D3516" s="6">
        <v>3350</v>
      </c>
      <c r="E3516" s="8">
        <v>5358</v>
      </c>
      <c r="F3516" t="s">
        <v>8216</v>
      </c>
      <c r="G3516" t="s">
        <v>8221</v>
      </c>
      <c r="H3516" t="s">
        <v>8243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8267</v>
      </c>
      <c r="O3516" s="8">
        <f t="shared" si="275"/>
        <v>160</v>
      </c>
      <c r="P3516">
        <f t="shared" si="276"/>
        <v>40.29</v>
      </c>
      <c r="Q3516" s="9" t="s">
        <v>8313</v>
      </c>
      <c r="R3516" t="s">
        <v>8314</v>
      </c>
      <c r="S3516" s="15">
        <f t="shared" si="277"/>
        <v>41793.668761574074</v>
      </c>
      <c r="T3516" s="15">
        <f t="shared" si="278"/>
        <v>41823.668761574074</v>
      </c>
      <c r="U3516">
        <f t="shared" si="279"/>
        <v>2014</v>
      </c>
    </row>
    <row r="3517" spans="1:21" ht="48" x14ac:dyDescent="0.2">
      <c r="A3517">
        <v>3585</v>
      </c>
      <c r="B3517" s="3" t="s">
        <v>3583</v>
      </c>
      <c r="C3517" s="3" t="s">
        <v>7693</v>
      </c>
      <c r="D3517" s="6">
        <v>3400</v>
      </c>
      <c r="E3517" s="8">
        <v>4050</v>
      </c>
      <c r="F3517" t="s">
        <v>8216</v>
      </c>
      <c r="G3517" t="s">
        <v>8221</v>
      </c>
      <c r="H3517" t="s">
        <v>8243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8267</v>
      </c>
      <c r="O3517" s="8">
        <f t="shared" si="275"/>
        <v>119</v>
      </c>
      <c r="P3517">
        <f t="shared" si="276"/>
        <v>176.09</v>
      </c>
      <c r="Q3517" s="9" t="s">
        <v>8313</v>
      </c>
      <c r="R3517" t="s">
        <v>8314</v>
      </c>
      <c r="S3517" s="15">
        <f t="shared" si="277"/>
        <v>41964.716319444444</v>
      </c>
      <c r="T3517" s="15">
        <f t="shared" si="278"/>
        <v>41994.716319444444</v>
      </c>
      <c r="U3517">
        <f t="shared" si="279"/>
        <v>2014</v>
      </c>
    </row>
    <row r="3518" spans="1:21" ht="48" x14ac:dyDescent="0.2">
      <c r="A3518">
        <v>530</v>
      </c>
      <c r="B3518" s="3" t="s">
        <v>530</v>
      </c>
      <c r="C3518" s="3" t="s">
        <v>4638</v>
      </c>
      <c r="D3518" s="6">
        <v>3405</v>
      </c>
      <c r="E3518" s="8">
        <v>3670</v>
      </c>
      <c r="F3518" t="s">
        <v>8216</v>
      </c>
      <c r="G3518" t="s">
        <v>8221</v>
      </c>
      <c r="H3518" t="s">
        <v>8243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8267</v>
      </c>
      <c r="O3518" s="8">
        <f t="shared" si="275"/>
        <v>108</v>
      </c>
      <c r="P3518">
        <f t="shared" si="276"/>
        <v>126.55</v>
      </c>
      <c r="Q3518" s="9" t="s">
        <v>8313</v>
      </c>
      <c r="R3518" t="s">
        <v>8314</v>
      </c>
      <c r="S3518" s="15">
        <f t="shared" si="277"/>
        <v>42157.591064814813</v>
      </c>
      <c r="T3518" s="15">
        <f t="shared" si="278"/>
        <v>42179.083333333328</v>
      </c>
      <c r="U3518">
        <f t="shared" si="279"/>
        <v>2015</v>
      </c>
    </row>
    <row r="3519" spans="1:21" ht="48" x14ac:dyDescent="0.2">
      <c r="A3519">
        <v>524</v>
      </c>
      <c r="B3519" s="3" t="s">
        <v>524</v>
      </c>
      <c r="C3519" s="3" t="s">
        <v>4632</v>
      </c>
      <c r="D3519" s="6">
        <v>3500</v>
      </c>
      <c r="E3519" s="8">
        <v>3803.55</v>
      </c>
      <c r="F3519" t="s">
        <v>8216</v>
      </c>
      <c r="G3519" t="s">
        <v>8222</v>
      </c>
      <c r="H3519" t="s">
        <v>8244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8267</v>
      </c>
      <c r="O3519" s="8">
        <f t="shared" si="275"/>
        <v>109</v>
      </c>
      <c r="P3519">
        <f t="shared" si="276"/>
        <v>29.26</v>
      </c>
      <c r="Q3519" s="9" t="s">
        <v>8313</v>
      </c>
      <c r="R3519" t="s">
        <v>8314</v>
      </c>
      <c r="S3519" s="15">
        <f t="shared" si="277"/>
        <v>42492.717233796298</v>
      </c>
      <c r="T3519" s="15">
        <f t="shared" si="278"/>
        <v>42522.717233796298</v>
      </c>
      <c r="U3519">
        <f t="shared" si="279"/>
        <v>2016</v>
      </c>
    </row>
    <row r="3520" spans="1:21" ht="32" x14ac:dyDescent="0.2">
      <c r="A3520">
        <v>1290</v>
      </c>
      <c r="B3520" s="3" t="s">
        <v>1290</v>
      </c>
      <c r="C3520" s="3" t="s">
        <v>5398</v>
      </c>
      <c r="D3520" s="6">
        <v>3500</v>
      </c>
      <c r="E3520" s="8">
        <v>3800</v>
      </c>
      <c r="F3520" t="s">
        <v>8216</v>
      </c>
      <c r="G3520" t="s">
        <v>8221</v>
      </c>
      <c r="H3520" t="s">
        <v>8243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8267</v>
      </c>
      <c r="O3520" s="8">
        <f t="shared" si="275"/>
        <v>109</v>
      </c>
      <c r="P3520">
        <f t="shared" si="276"/>
        <v>44.19</v>
      </c>
      <c r="Q3520" s="9" t="s">
        <v>8313</v>
      </c>
      <c r="R3520" t="s">
        <v>8314</v>
      </c>
      <c r="S3520" s="15">
        <f t="shared" si="277"/>
        <v>42086.614942129629</v>
      </c>
      <c r="T3520" s="15">
        <f t="shared" si="278"/>
        <v>42117.290972222225</v>
      </c>
      <c r="U3520">
        <f t="shared" si="279"/>
        <v>2015</v>
      </c>
    </row>
    <row r="3521" spans="1:21" ht="48" x14ac:dyDescent="0.2">
      <c r="A3521">
        <v>1299</v>
      </c>
      <c r="B3521" s="3" t="s">
        <v>1299</v>
      </c>
      <c r="C3521" s="3" t="s">
        <v>5407</v>
      </c>
      <c r="D3521" s="6">
        <v>3500</v>
      </c>
      <c r="E3521" s="8">
        <v>4340</v>
      </c>
      <c r="F3521" t="s">
        <v>8216</v>
      </c>
      <c r="G3521" t="s">
        <v>8221</v>
      </c>
      <c r="H3521" t="s">
        <v>8243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8267</v>
      </c>
      <c r="O3521" s="8">
        <f t="shared" si="275"/>
        <v>124</v>
      </c>
      <c r="P3521">
        <f t="shared" si="276"/>
        <v>135.63</v>
      </c>
      <c r="Q3521" s="9" t="s">
        <v>8313</v>
      </c>
      <c r="R3521" t="s">
        <v>8314</v>
      </c>
      <c r="S3521" s="15">
        <f t="shared" si="277"/>
        <v>42169.814340277779</v>
      </c>
      <c r="T3521" s="15">
        <f t="shared" si="278"/>
        <v>42199.814340277779</v>
      </c>
      <c r="U3521">
        <f t="shared" si="279"/>
        <v>2015</v>
      </c>
    </row>
    <row r="3522" spans="1:21" ht="32" x14ac:dyDescent="0.2">
      <c r="A3522">
        <v>1303</v>
      </c>
      <c r="B3522" s="3" t="s">
        <v>1303</v>
      </c>
      <c r="C3522" s="3" t="s">
        <v>5411</v>
      </c>
      <c r="D3522" s="6">
        <v>3500</v>
      </c>
      <c r="E3522" s="8">
        <v>4559.13</v>
      </c>
      <c r="F3522" t="s">
        <v>8216</v>
      </c>
      <c r="G3522" t="s">
        <v>8222</v>
      </c>
      <c r="H3522" t="s">
        <v>8244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8267</v>
      </c>
      <c r="O3522" s="8">
        <f t="shared" si="275"/>
        <v>130</v>
      </c>
      <c r="P3522">
        <f t="shared" si="276"/>
        <v>42.21</v>
      </c>
      <c r="Q3522" s="9" t="s">
        <v>8313</v>
      </c>
      <c r="R3522" t="s">
        <v>8314</v>
      </c>
      <c r="S3522" s="15">
        <f t="shared" si="277"/>
        <v>42566.441203703704</v>
      </c>
      <c r="T3522" s="15">
        <f t="shared" si="278"/>
        <v>42582.458333333328</v>
      </c>
      <c r="U3522">
        <f t="shared" si="279"/>
        <v>2016</v>
      </c>
    </row>
    <row r="3523" spans="1:21" ht="48" x14ac:dyDescent="0.2">
      <c r="A3523">
        <v>2839</v>
      </c>
      <c r="B3523" s="3" t="s">
        <v>2838</v>
      </c>
      <c r="C3523" s="3" t="s">
        <v>6947</v>
      </c>
      <c r="D3523" s="6">
        <v>3500</v>
      </c>
      <c r="E3523" s="8">
        <v>3900</v>
      </c>
      <c r="F3523" t="s">
        <v>8216</v>
      </c>
      <c r="G3523" t="s">
        <v>8221</v>
      </c>
      <c r="H3523" t="s">
        <v>8243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8267</v>
      </c>
      <c r="O3523" s="8">
        <f t="shared" si="275"/>
        <v>111</v>
      </c>
      <c r="P3523">
        <f t="shared" si="276"/>
        <v>125.81</v>
      </c>
      <c r="Q3523" s="9" t="s">
        <v>8313</v>
      </c>
      <c r="R3523" t="s">
        <v>8314</v>
      </c>
      <c r="S3523" s="15">
        <f t="shared" si="277"/>
        <v>41853.240208333329</v>
      </c>
      <c r="T3523" s="15">
        <f t="shared" si="278"/>
        <v>41876.207638888889</v>
      </c>
      <c r="U3523">
        <f t="shared" si="279"/>
        <v>2014</v>
      </c>
    </row>
    <row r="3524" spans="1:21" ht="32" x14ac:dyDescent="0.2">
      <c r="A3524">
        <v>2968</v>
      </c>
      <c r="B3524" s="3" t="s">
        <v>2967</v>
      </c>
      <c r="C3524" s="3" t="s">
        <v>7076</v>
      </c>
      <c r="D3524" s="6">
        <v>3500</v>
      </c>
      <c r="E3524" s="8">
        <v>3710</v>
      </c>
      <c r="F3524" t="s">
        <v>8216</v>
      </c>
      <c r="G3524" t="s">
        <v>8221</v>
      </c>
      <c r="H3524" t="s">
        <v>8243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8267</v>
      </c>
      <c r="O3524" s="8">
        <f t="shared" si="275"/>
        <v>106</v>
      </c>
      <c r="P3524">
        <f t="shared" si="276"/>
        <v>78.94</v>
      </c>
      <c r="Q3524" s="9" t="s">
        <v>8313</v>
      </c>
      <c r="R3524" t="s">
        <v>8314</v>
      </c>
      <c r="S3524" s="15">
        <f t="shared" si="277"/>
        <v>42585.523842592593</v>
      </c>
      <c r="T3524" s="15">
        <f t="shared" si="278"/>
        <v>42599.165972222225</v>
      </c>
      <c r="U3524">
        <f t="shared" si="279"/>
        <v>2016</v>
      </c>
    </row>
    <row r="3525" spans="1:21" ht="64" x14ac:dyDescent="0.2">
      <c r="A3525">
        <v>3150</v>
      </c>
      <c r="B3525" s="3" t="s">
        <v>3149</v>
      </c>
      <c r="C3525" s="3" t="s">
        <v>7258</v>
      </c>
      <c r="D3525" s="6">
        <v>3500</v>
      </c>
      <c r="E3525" s="8">
        <v>3535</v>
      </c>
      <c r="F3525" t="s">
        <v>8216</v>
      </c>
      <c r="G3525" t="s">
        <v>8221</v>
      </c>
      <c r="H3525" t="s">
        <v>8243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8267</v>
      </c>
      <c r="O3525" s="8">
        <f t="shared" si="275"/>
        <v>101</v>
      </c>
      <c r="P3525">
        <f t="shared" si="276"/>
        <v>33.99</v>
      </c>
      <c r="Q3525" s="9" t="s">
        <v>8313</v>
      </c>
      <c r="R3525" t="s">
        <v>8314</v>
      </c>
      <c r="S3525" s="15">
        <f t="shared" si="277"/>
        <v>40478.263923611114</v>
      </c>
      <c r="T3525" s="15">
        <f t="shared" si="278"/>
        <v>40568.166666666664</v>
      </c>
      <c r="U3525">
        <f t="shared" si="279"/>
        <v>2010</v>
      </c>
    </row>
    <row r="3526" spans="1:21" ht="32" x14ac:dyDescent="0.2">
      <c r="A3526">
        <v>3151</v>
      </c>
      <c r="B3526" s="3" t="s">
        <v>3150</v>
      </c>
      <c r="C3526" s="3" t="s">
        <v>7259</v>
      </c>
      <c r="D3526" s="6">
        <v>3500</v>
      </c>
      <c r="E3526" s="8">
        <v>3514</v>
      </c>
      <c r="F3526" t="s">
        <v>8216</v>
      </c>
      <c r="G3526" t="s">
        <v>8221</v>
      </c>
      <c r="H3526" t="s">
        <v>8243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8267</v>
      </c>
      <c r="O3526" s="8">
        <f t="shared" si="275"/>
        <v>100</v>
      </c>
      <c r="P3526">
        <f t="shared" si="276"/>
        <v>103.35</v>
      </c>
      <c r="Q3526" s="9" t="s">
        <v>8313</v>
      </c>
      <c r="R3526" t="s">
        <v>8314</v>
      </c>
      <c r="S3526" s="15">
        <f t="shared" si="277"/>
        <v>41862.83997685185</v>
      </c>
      <c r="T3526" s="15">
        <f t="shared" si="278"/>
        <v>41892.83997685185</v>
      </c>
      <c r="U3526">
        <f t="shared" si="279"/>
        <v>2014</v>
      </c>
    </row>
    <row r="3527" spans="1:21" ht="48" x14ac:dyDescent="0.2">
      <c r="A3527">
        <v>3308</v>
      </c>
      <c r="B3527" s="3" t="s">
        <v>3307</v>
      </c>
      <c r="C3527" s="3" t="s">
        <v>7416</v>
      </c>
      <c r="D3527" s="6">
        <v>3500</v>
      </c>
      <c r="E3527" s="8">
        <v>4280</v>
      </c>
      <c r="F3527" t="s">
        <v>8216</v>
      </c>
      <c r="G3527" t="s">
        <v>8221</v>
      </c>
      <c r="H3527" t="s">
        <v>8243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8267</v>
      </c>
      <c r="O3527" s="8">
        <f t="shared" si="275"/>
        <v>122</v>
      </c>
      <c r="P3527">
        <f t="shared" si="276"/>
        <v>75.09</v>
      </c>
      <c r="Q3527" s="9" t="s">
        <v>8313</v>
      </c>
      <c r="R3527" t="s">
        <v>8314</v>
      </c>
      <c r="S3527" s="15">
        <f t="shared" si="277"/>
        <v>42452.876909722225</v>
      </c>
      <c r="T3527" s="15">
        <f t="shared" si="278"/>
        <v>42473.876909722225</v>
      </c>
      <c r="U3527">
        <f t="shared" si="279"/>
        <v>2016</v>
      </c>
    </row>
    <row r="3528" spans="1:21" ht="48" x14ac:dyDescent="0.2">
      <c r="A3528">
        <v>3333</v>
      </c>
      <c r="B3528" s="3" t="s">
        <v>3332</v>
      </c>
      <c r="C3528" s="3" t="s">
        <v>7441</v>
      </c>
      <c r="D3528" s="6">
        <v>3500</v>
      </c>
      <c r="E3528" s="8">
        <v>3660</v>
      </c>
      <c r="F3528" t="s">
        <v>8216</v>
      </c>
      <c r="G3528" t="s">
        <v>8221</v>
      </c>
      <c r="H3528" t="s">
        <v>8243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8267</v>
      </c>
      <c r="O3528" s="8">
        <f t="shared" si="275"/>
        <v>105</v>
      </c>
      <c r="P3528">
        <f t="shared" si="276"/>
        <v>32.97</v>
      </c>
      <c r="Q3528" s="9" t="s">
        <v>8313</v>
      </c>
      <c r="R3528" t="s">
        <v>8314</v>
      </c>
      <c r="S3528" s="15">
        <f t="shared" si="277"/>
        <v>42148.676851851851</v>
      </c>
      <c r="T3528" s="15">
        <f t="shared" si="278"/>
        <v>42170.676851851851</v>
      </c>
      <c r="U3528">
        <f t="shared" si="279"/>
        <v>2015</v>
      </c>
    </row>
    <row r="3529" spans="1:21" ht="48" x14ac:dyDescent="0.2">
      <c r="A3529">
        <v>3350</v>
      </c>
      <c r="B3529" s="3" t="s">
        <v>3348</v>
      </c>
      <c r="C3529" s="3" t="s">
        <v>7458</v>
      </c>
      <c r="D3529" s="6">
        <v>3500</v>
      </c>
      <c r="E3529" s="8">
        <v>3655</v>
      </c>
      <c r="F3529" t="s">
        <v>8216</v>
      </c>
      <c r="G3529" t="s">
        <v>8240</v>
      </c>
      <c r="H3529" t="s">
        <v>8246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8267</v>
      </c>
      <c r="O3529" s="8">
        <f t="shared" si="275"/>
        <v>104</v>
      </c>
      <c r="P3529">
        <f t="shared" si="276"/>
        <v>71.67</v>
      </c>
      <c r="Q3529" s="9" t="s">
        <v>8313</v>
      </c>
      <c r="R3529" t="s">
        <v>8314</v>
      </c>
      <c r="S3529" s="15">
        <f t="shared" si="277"/>
        <v>42302.701516203699</v>
      </c>
      <c r="T3529" s="15">
        <f t="shared" si="278"/>
        <v>42337.958333333328</v>
      </c>
      <c r="U3529">
        <f t="shared" si="279"/>
        <v>2015</v>
      </c>
    </row>
    <row r="3530" spans="1:21" ht="48" x14ac:dyDescent="0.2">
      <c r="A3530">
        <v>3374</v>
      </c>
      <c r="B3530" s="3" t="s">
        <v>3372</v>
      </c>
      <c r="C3530" s="3" t="s">
        <v>7482</v>
      </c>
      <c r="D3530" s="6">
        <v>3500</v>
      </c>
      <c r="E3530" s="8">
        <v>3730</v>
      </c>
      <c r="F3530" t="s">
        <v>8216</v>
      </c>
      <c r="G3530" t="s">
        <v>8226</v>
      </c>
      <c r="H3530" t="s">
        <v>8248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8267</v>
      </c>
      <c r="O3530" s="8">
        <f t="shared" ref="O3530:O3593" si="280">ROUND(E3530/D3530*100,0)</f>
        <v>107</v>
      </c>
      <c r="P3530">
        <f t="shared" ref="P3530:P3593" si="281">IFERROR(ROUND(E3530/L3530,2),0)</f>
        <v>71.73</v>
      </c>
      <c r="Q3530" s="9" t="s">
        <v>8313</v>
      </c>
      <c r="R3530" t="s">
        <v>8314</v>
      </c>
      <c r="S3530" s="15">
        <f t="shared" ref="S3530:S3593" si="282">(((J3530/60)/60/24)+DATE(1970,1,1))</f>
        <v>42275.731666666667</v>
      </c>
      <c r="T3530" s="15">
        <f t="shared" ref="T3530:T3593" si="283">(((I3530/60)/60)/24)+DATE(1970,1,1)</f>
        <v>42305.731666666667</v>
      </c>
      <c r="U3530">
        <f t="shared" ref="U3530:U3593" si="284">YEAR(S3530)</f>
        <v>2015</v>
      </c>
    </row>
    <row r="3531" spans="1:21" ht="48" x14ac:dyDescent="0.2">
      <c r="A3531">
        <v>3382</v>
      </c>
      <c r="B3531" s="3" t="s">
        <v>3380</v>
      </c>
      <c r="C3531" s="3" t="s">
        <v>7490</v>
      </c>
      <c r="D3531" s="6">
        <v>3500</v>
      </c>
      <c r="E3531" s="8">
        <v>3526</v>
      </c>
      <c r="F3531" t="s">
        <v>8216</v>
      </c>
      <c r="G3531" t="s">
        <v>8222</v>
      </c>
      <c r="H3531" t="s">
        <v>8244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8267</v>
      </c>
      <c r="O3531" s="8">
        <f t="shared" si="280"/>
        <v>101</v>
      </c>
      <c r="P3531">
        <f t="shared" si="281"/>
        <v>76.650000000000006</v>
      </c>
      <c r="Q3531" s="9" t="s">
        <v>8313</v>
      </c>
      <c r="R3531" t="s">
        <v>8314</v>
      </c>
      <c r="S3531" s="15">
        <f t="shared" si="282"/>
        <v>42559.431203703702</v>
      </c>
      <c r="T3531" s="15">
        <f t="shared" si="283"/>
        <v>42583.957638888889</v>
      </c>
      <c r="U3531">
        <f t="shared" si="284"/>
        <v>2016</v>
      </c>
    </row>
    <row r="3532" spans="1:21" ht="32" x14ac:dyDescent="0.2">
      <c r="A3532">
        <v>3466</v>
      </c>
      <c r="B3532" s="3" t="s">
        <v>3464</v>
      </c>
      <c r="C3532" s="3" t="s">
        <v>7574</v>
      </c>
      <c r="D3532" s="6">
        <v>3500</v>
      </c>
      <c r="E3532" s="8">
        <v>4450</v>
      </c>
      <c r="F3532" t="s">
        <v>8216</v>
      </c>
      <c r="G3532" t="s">
        <v>8221</v>
      </c>
      <c r="H3532" t="s">
        <v>8243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8267</v>
      </c>
      <c r="O3532" s="8">
        <f t="shared" si="280"/>
        <v>127</v>
      </c>
      <c r="P3532">
        <f t="shared" si="281"/>
        <v>72.95</v>
      </c>
      <c r="Q3532" s="9" t="s">
        <v>8313</v>
      </c>
      <c r="R3532" t="s">
        <v>8314</v>
      </c>
      <c r="S3532" s="15">
        <f t="shared" si="282"/>
        <v>42420.019097222219</v>
      </c>
      <c r="T3532" s="15">
        <f t="shared" si="283"/>
        <v>42479.977430555555</v>
      </c>
      <c r="U3532">
        <f t="shared" si="284"/>
        <v>2016</v>
      </c>
    </row>
    <row r="3533" spans="1:21" ht="48" x14ac:dyDescent="0.2">
      <c r="A3533">
        <v>3671</v>
      </c>
      <c r="B3533" s="3" t="s">
        <v>3667</v>
      </c>
      <c r="C3533" s="3" t="s">
        <v>7779</v>
      </c>
      <c r="D3533" s="6">
        <v>3500</v>
      </c>
      <c r="E3533" s="8">
        <v>3530</v>
      </c>
      <c r="F3533" t="s">
        <v>8216</v>
      </c>
      <c r="G3533" t="s">
        <v>8221</v>
      </c>
      <c r="H3533" t="s">
        <v>8243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8267</v>
      </c>
      <c r="O3533" s="8">
        <f t="shared" si="280"/>
        <v>101</v>
      </c>
      <c r="P3533">
        <f t="shared" si="281"/>
        <v>88.25</v>
      </c>
      <c r="Q3533" s="9" t="s">
        <v>8313</v>
      </c>
      <c r="R3533" t="s">
        <v>8314</v>
      </c>
      <c r="S3533" s="15">
        <f t="shared" si="282"/>
        <v>41820.62809027778</v>
      </c>
      <c r="T3533" s="15">
        <f t="shared" si="283"/>
        <v>41841.165972222225</v>
      </c>
      <c r="U3533">
        <f t="shared" si="284"/>
        <v>2014</v>
      </c>
    </row>
    <row r="3534" spans="1:21" ht="48" x14ac:dyDescent="0.2">
      <c r="A3534">
        <v>3683</v>
      </c>
      <c r="B3534" s="3" t="s">
        <v>3679</v>
      </c>
      <c r="C3534" s="3" t="s">
        <v>7791</v>
      </c>
      <c r="D3534" s="6">
        <v>3500</v>
      </c>
      <c r="E3534" s="8">
        <v>3880</v>
      </c>
      <c r="F3534" t="s">
        <v>8216</v>
      </c>
      <c r="G3534" t="s">
        <v>8221</v>
      </c>
      <c r="H3534" t="s">
        <v>8243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8267</v>
      </c>
      <c r="O3534" s="8">
        <f t="shared" si="280"/>
        <v>111</v>
      </c>
      <c r="P3534">
        <f t="shared" si="281"/>
        <v>58.79</v>
      </c>
      <c r="Q3534" s="9" t="s">
        <v>8313</v>
      </c>
      <c r="R3534" t="s">
        <v>8314</v>
      </c>
      <c r="S3534" s="15">
        <f t="shared" si="282"/>
        <v>42633.116851851853</v>
      </c>
      <c r="T3534" s="15">
        <f t="shared" si="283"/>
        <v>42663.116851851853</v>
      </c>
      <c r="U3534">
        <f t="shared" si="284"/>
        <v>2016</v>
      </c>
    </row>
    <row r="3535" spans="1:21" ht="48" x14ac:dyDescent="0.2">
      <c r="A3535">
        <v>3694</v>
      </c>
      <c r="B3535" s="3" t="s">
        <v>3690</v>
      </c>
      <c r="C3535" s="3" t="s">
        <v>7802</v>
      </c>
      <c r="D3535" s="6">
        <v>3500</v>
      </c>
      <c r="E3535" s="8">
        <v>3760</v>
      </c>
      <c r="F3535" t="s">
        <v>8216</v>
      </c>
      <c r="G3535" t="s">
        <v>8221</v>
      </c>
      <c r="H3535" t="s">
        <v>8243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8267</v>
      </c>
      <c r="O3535" s="8">
        <f t="shared" si="280"/>
        <v>107</v>
      </c>
      <c r="P3535">
        <f t="shared" si="281"/>
        <v>62.67</v>
      </c>
      <c r="Q3535" s="9" t="s">
        <v>8313</v>
      </c>
      <c r="R3535" t="s">
        <v>8314</v>
      </c>
      <c r="S3535" s="15">
        <f t="shared" si="282"/>
        <v>42490.133877314816</v>
      </c>
      <c r="T3535" s="15">
        <f t="shared" si="283"/>
        <v>42527.083333333328</v>
      </c>
      <c r="U3535">
        <f t="shared" si="284"/>
        <v>2016</v>
      </c>
    </row>
    <row r="3536" spans="1:21" ht="48" x14ac:dyDescent="0.2">
      <c r="A3536">
        <v>3715</v>
      </c>
      <c r="B3536" s="3" t="s">
        <v>3711</v>
      </c>
      <c r="C3536" s="3" t="s">
        <v>7823</v>
      </c>
      <c r="D3536" s="6">
        <v>3500</v>
      </c>
      <c r="E3536" s="8">
        <v>3590</v>
      </c>
      <c r="F3536" t="s">
        <v>8216</v>
      </c>
      <c r="G3536" t="s">
        <v>8222</v>
      </c>
      <c r="H3536" t="s">
        <v>8244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8267</v>
      </c>
      <c r="O3536" s="8">
        <f t="shared" si="280"/>
        <v>103</v>
      </c>
      <c r="P3536">
        <f t="shared" si="281"/>
        <v>132.96</v>
      </c>
      <c r="Q3536" s="9" t="s">
        <v>8313</v>
      </c>
      <c r="R3536" t="s">
        <v>8314</v>
      </c>
      <c r="S3536" s="15">
        <f t="shared" si="282"/>
        <v>42036.995590277773</v>
      </c>
      <c r="T3536" s="15">
        <f t="shared" si="283"/>
        <v>42094.536111111112</v>
      </c>
      <c r="U3536">
        <f t="shared" si="284"/>
        <v>2015</v>
      </c>
    </row>
    <row r="3537" spans="1:21" ht="48" x14ac:dyDescent="0.2">
      <c r="A3537">
        <v>3821</v>
      </c>
      <c r="B3537" s="3" t="s">
        <v>3817</v>
      </c>
      <c r="C3537" s="3" t="s">
        <v>7928</v>
      </c>
      <c r="D3537" s="6">
        <v>3500</v>
      </c>
      <c r="E3537" s="8">
        <v>3659</v>
      </c>
      <c r="F3537" t="s">
        <v>8216</v>
      </c>
      <c r="G3537" t="s">
        <v>8221</v>
      </c>
      <c r="H3537" t="s">
        <v>8243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8267</v>
      </c>
      <c r="O3537" s="8">
        <f t="shared" si="280"/>
        <v>105</v>
      </c>
      <c r="P3537">
        <f t="shared" si="281"/>
        <v>79.540000000000006</v>
      </c>
      <c r="Q3537" s="9" t="s">
        <v>8313</v>
      </c>
      <c r="R3537" t="s">
        <v>8314</v>
      </c>
      <c r="S3537" s="15">
        <f t="shared" si="282"/>
        <v>42341.180636574078</v>
      </c>
      <c r="T3537" s="15">
        <f t="shared" si="283"/>
        <v>42373.180636574078</v>
      </c>
      <c r="U3537">
        <f t="shared" si="284"/>
        <v>2015</v>
      </c>
    </row>
    <row r="3538" spans="1:21" ht="48" x14ac:dyDescent="0.2">
      <c r="A3538">
        <v>3426</v>
      </c>
      <c r="B3538" s="3" t="s">
        <v>3424</v>
      </c>
      <c r="C3538" s="3" t="s">
        <v>7534</v>
      </c>
      <c r="D3538" s="6">
        <v>3750</v>
      </c>
      <c r="E3538" s="8">
        <v>4055</v>
      </c>
      <c r="F3538" t="s">
        <v>8216</v>
      </c>
      <c r="G3538" t="s">
        <v>8221</v>
      </c>
      <c r="H3538" t="s">
        <v>8243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8267</v>
      </c>
      <c r="O3538" s="8">
        <f t="shared" si="280"/>
        <v>108</v>
      </c>
      <c r="P3538">
        <f t="shared" si="281"/>
        <v>46.61</v>
      </c>
      <c r="Q3538" s="9" t="s">
        <v>8313</v>
      </c>
      <c r="R3538" t="s">
        <v>8314</v>
      </c>
      <c r="S3538" s="15">
        <f t="shared" si="282"/>
        <v>41884.056747685187</v>
      </c>
      <c r="T3538" s="15">
        <f t="shared" si="283"/>
        <v>41903.083333333336</v>
      </c>
      <c r="U3538">
        <f t="shared" si="284"/>
        <v>2014</v>
      </c>
    </row>
    <row r="3539" spans="1:21" ht="48" x14ac:dyDescent="0.2">
      <c r="A3539">
        <v>3492</v>
      </c>
      <c r="B3539" s="3" t="s">
        <v>3490</v>
      </c>
      <c r="C3539" s="3" t="s">
        <v>7600</v>
      </c>
      <c r="D3539" s="6">
        <v>3800</v>
      </c>
      <c r="E3539" s="8">
        <v>4000.22</v>
      </c>
      <c r="F3539" t="s">
        <v>8216</v>
      </c>
      <c r="G3539" t="s">
        <v>8221</v>
      </c>
      <c r="H3539" t="s">
        <v>8243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8267</v>
      </c>
      <c r="O3539" s="8">
        <f t="shared" si="280"/>
        <v>105</v>
      </c>
      <c r="P3539">
        <f t="shared" si="281"/>
        <v>114.29</v>
      </c>
      <c r="Q3539" s="9" t="s">
        <v>8313</v>
      </c>
      <c r="R3539" t="s">
        <v>8314</v>
      </c>
      <c r="S3539" s="15">
        <f t="shared" si="282"/>
        <v>42268.009224537032</v>
      </c>
      <c r="T3539" s="15">
        <f t="shared" si="283"/>
        <v>42303.009224537032</v>
      </c>
      <c r="U3539">
        <f t="shared" si="284"/>
        <v>2015</v>
      </c>
    </row>
    <row r="3540" spans="1:21" ht="32" x14ac:dyDescent="0.2">
      <c r="A3540">
        <v>3334</v>
      </c>
      <c r="B3540" s="3" t="s">
        <v>3333</v>
      </c>
      <c r="C3540" s="3" t="s">
        <v>7442</v>
      </c>
      <c r="D3540" s="6">
        <v>3871</v>
      </c>
      <c r="E3540" s="8">
        <v>5366</v>
      </c>
      <c r="F3540" t="s">
        <v>8216</v>
      </c>
      <c r="G3540" t="s">
        <v>8221</v>
      </c>
      <c r="H3540" t="s">
        <v>8243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8267</v>
      </c>
      <c r="O3540" s="8">
        <f t="shared" si="280"/>
        <v>139</v>
      </c>
      <c r="P3540">
        <f t="shared" si="281"/>
        <v>116.65</v>
      </c>
      <c r="Q3540" s="9" t="s">
        <v>8313</v>
      </c>
      <c r="R3540" t="s">
        <v>8314</v>
      </c>
      <c r="S3540" s="15">
        <f t="shared" si="282"/>
        <v>42185.521087962959</v>
      </c>
      <c r="T3540" s="15">
        <f t="shared" si="283"/>
        <v>42215.521087962959</v>
      </c>
      <c r="U3540">
        <f t="shared" si="284"/>
        <v>2015</v>
      </c>
    </row>
    <row r="3541" spans="1:21" ht="48" x14ac:dyDescent="0.2">
      <c r="A3541">
        <v>531</v>
      </c>
      <c r="B3541" s="3" t="s">
        <v>531</v>
      </c>
      <c r="C3541" s="3" t="s">
        <v>4639</v>
      </c>
      <c r="D3541" s="6">
        <v>4000</v>
      </c>
      <c r="E3541" s="8">
        <v>4000</v>
      </c>
      <c r="F3541" t="s">
        <v>8216</v>
      </c>
      <c r="G3541" t="s">
        <v>8221</v>
      </c>
      <c r="H3541" t="s">
        <v>8243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8267</v>
      </c>
      <c r="O3541" s="8">
        <f t="shared" si="280"/>
        <v>100</v>
      </c>
      <c r="P3541">
        <f t="shared" si="281"/>
        <v>129.03</v>
      </c>
      <c r="Q3541" s="9" t="s">
        <v>8313</v>
      </c>
      <c r="R3541" t="s">
        <v>8314</v>
      </c>
      <c r="S3541" s="15">
        <f t="shared" si="282"/>
        <v>42676.065150462964</v>
      </c>
      <c r="T3541" s="15">
        <f t="shared" si="283"/>
        <v>42721.290972222225</v>
      </c>
      <c r="U3541">
        <f t="shared" si="284"/>
        <v>2016</v>
      </c>
    </row>
    <row r="3542" spans="1:21" ht="48" x14ac:dyDescent="0.2">
      <c r="A3542">
        <v>1288</v>
      </c>
      <c r="B3542" s="3" t="s">
        <v>1288</v>
      </c>
      <c r="C3542" s="3" t="s">
        <v>5396</v>
      </c>
      <c r="D3542" s="6">
        <v>4000</v>
      </c>
      <c r="E3542" s="8">
        <v>4018</v>
      </c>
      <c r="F3542" t="s">
        <v>8216</v>
      </c>
      <c r="G3542" t="s">
        <v>8221</v>
      </c>
      <c r="H3542" t="s">
        <v>8243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8267</v>
      </c>
      <c r="O3542" s="8">
        <f t="shared" si="280"/>
        <v>100</v>
      </c>
      <c r="P3542">
        <f t="shared" si="281"/>
        <v>65.87</v>
      </c>
      <c r="Q3542" s="9" t="s">
        <v>8313</v>
      </c>
      <c r="R3542" t="s">
        <v>8314</v>
      </c>
      <c r="S3542" s="15">
        <f t="shared" si="282"/>
        <v>42561.154664351852</v>
      </c>
      <c r="T3542" s="15">
        <f t="shared" si="283"/>
        <v>42592.166666666672</v>
      </c>
      <c r="U3542">
        <f t="shared" si="284"/>
        <v>2016</v>
      </c>
    </row>
    <row r="3543" spans="1:21" ht="32" x14ac:dyDescent="0.2">
      <c r="A3543">
        <v>3157</v>
      </c>
      <c r="B3543" s="3" t="s">
        <v>3156</v>
      </c>
      <c r="C3543" s="3" t="s">
        <v>7265</v>
      </c>
      <c r="D3543" s="6">
        <v>4000</v>
      </c>
      <c r="E3543" s="8">
        <v>4040</v>
      </c>
      <c r="F3543" t="s">
        <v>8216</v>
      </c>
      <c r="G3543" t="s">
        <v>8221</v>
      </c>
      <c r="H3543" t="s">
        <v>8243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8267</v>
      </c>
      <c r="O3543" s="8">
        <f t="shared" si="280"/>
        <v>101</v>
      </c>
      <c r="P3543">
        <f t="shared" si="281"/>
        <v>98.54</v>
      </c>
      <c r="Q3543" s="9" t="s">
        <v>8313</v>
      </c>
      <c r="R3543" t="s">
        <v>8314</v>
      </c>
      <c r="S3543" s="15">
        <f t="shared" si="282"/>
        <v>41829.788252314815</v>
      </c>
      <c r="T3543" s="15">
        <f t="shared" si="283"/>
        <v>41839.208333333336</v>
      </c>
      <c r="U3543">
        <f t="shared" si="284"/>
        <v>2014</v>
      </c>
    </row>
    <row r="3544" spans="1:21" ht="48" x14ac:dyDescent="0.2">
      <c r="A3544">
        <v>3162</v>
      </c>
      <c r="B3544" s="3" t="s">
        <v>3161</v>
      </c>
      <c r="C3544" s="3" t="s">
        <v>7270</v>
      </c>
      <c r="D3544" s="6">
        <v>4000</v>
      </c>
      <c r="E3544" s="8">
        <v>5086</v>
      </c>
      <c r="F3544" t="s">
        <v>8216</v>
      </c>
      <c r="G3544" t="s">
        <v>8221</v>
      </c>
      <c r="H3544" t="s">
        <v>8243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8267</v>
      </c>
      <c r="O3544" s="8">
        <f t="shared" si="280"/>
        <v>127</v>
      </c>
      <c r="P3544">
        <f t="shared" si="281"/>
        <v>80.73</v>
      </c>
      <c r="Q3544" s="9" t="s">
        <v>8313</v>
      </c>
      <c r="R3544" t="s">
        <v>8314</v>
      </c>
      <c r="S3544" s="15">
        <f t="shared" si="282"/>
        <v>41799.685902777775</v>
      </c>
      <c r="T3544" s="15">
        <f t="shared" si="283"/>
        <v>41827.083333333336</v>
      </c>
      <c r="U3544">
        <f t="shared" si="284"/>
        <v>2014</v>
      </c>
    </row>
    <row r="3545" spans="1:21" ht="32" x14ac:dyDescent="0.2">
      <c r="A3545">
        <v>3212</v>
      </c>
      <c r="B3545" s="3" t="s">
        <v>3211</v>
      </c>
      <c r="C3545" s="3" t="s">
        <v>7320</v>
      </c>
      <c r="D3545" s="6">
        <v>4000</v>
      </c>
      <c r="E3545" s="8">
        <v>5050</v>
      </c>
      <c r="F3545" t="s">
        <v>8216</v>
      </c>
      <c r="G3545" t="s">
        <v>8221</v>
      </c>
      <c r="H3545" t="s">
        <v>8243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8267</v>
      </c>
      <c r="O3545" s="8">
        <f t="shared" si="280"/>
        <v>126</v>
      </c>
      <c r="P3545">
        <f t="shared" si="281"/>
        <v>53.72</v>
      </c>
      <c r="Q3545" s="9" t="s">
        <v>8313</v>
      </c>
      <c r="R3545" t="s">
        <v>8314</v>
      </c>
      <c r="S3545" s="15">
        <f t="shared" si="282"/>
        <v>41829.795729166668</v>
      </c>
      <c r="T3545" s="15">
        <f t="shared" si="283"/>
        <v>41859.795729166668</v>
      </c>
      <c r="U3545">
        <f t="shared" si="284"/>
        <v>2014</v>
      </c>
    </row>
    <row r="3546" spans="1:21" ht="48" x14ac:dyDescent="0.2">
      <c r="A3546">
        <v>3221</v>
      </c>
      <c r="B3546" s="3" t="s">
        <v>3220</v>
      </c>
      <c r="C3546" s="3" t="s">
        <v>7329</v>
      </c>
      <c r="D3546" s="6">
        <v>4000</v>
      </c>
      <c r="E3546" s="8">
        <v>4137</v>
      </c>
      <c r="F3546" t="s">
        <v>8216</v>
      </c>
      <c r="G3546" t="s">
        <v>8222</v>
      </c>
      <c r="H3546" t="s">
        <v>8244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8267</v>
      </c>
      <c r="O3546" s="8">
        <f t="shared" si="280"/>
        <v>103</v>
      </c>
      <c r="P3546">
        <f t="shared" si="281"/>
        <v>36.61</v>
      </c>
      <c r="Q3546" s="9" t="s">
        <v>8313</v>
      </c>
      <c r="R3546" t="s">
        <v>8314</v>
      </c>
      <c r="S3546" s="15">
        <f t="shared" si="282"/>
        <v>42155.696793981479</v>
      </c>
      <c r="T3546" s="15">
        <f t="shared" si="283"/>
        <v>42190.696793981479</v>
      </c>
      <c r="U3546">
        <f t="shared" si="284"/>
        <v>2015</v>
      </c>
    </row>
    <row r="3547" spans="1:21" ht="48" x14ac:dyDescent="0.2">
      <c r="A3547">
        <v>3234</v>
      </c>
      <c r="B3547" s="3" t="s">
        <v>3233</v>
      </c>
      <c r="C3547" s="3" t="s">
        <v>7342</v>
      </c>
      <c r="D3547" s="6">
        <v>4000</v>
      </c>
      <c r="E3547" s="8">
        <v>4015.71</v>
      </c>
      <c r="F3547" t="s">
        <v>8216</v>
      </c>
      <c r="G3547" t="s">
        <v>8222</v>
      </c>
      <c r="H3547" t="s">
        <v>8244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8267</v>
      </c>
      <c r="O3547" s="8">
        <f t="shared" si="280"/>
        <v>100</v>
      </c>
      <c r="P3547">
        <f t="shared" si="281"/>
        <v>34.92</v>
      </c>
      <c r="Q3547" s="9" t="s">
        <v>8313</v>
      </c>
      <c r="R3547" t="s">
        <v>8314</v>
      </c>
      <c r="S3547" s="15">
        <f t="shared" si="282"/>
        <v>42734.789444444439</v>
      </c>
      <c r="T3547" s="15">
        <f t="shared" si="283"/>
        <v>42767.979861111111</v>
      </c>
      <c r="U3547">
        <f t="shared" si="284"/>
        <v>2016</v>
      </c>
    </row>
    <row r="3548" spans="1:21" ht="48" x14ac:dyDescent="0.2">
      <c r="A3548">
        <v>3273</v>
      </c>
      <c r="B3548" s="3" t="s">
        <v>3272</v>
      </c>
      <c r="C3548" s="3" t="s">
        <v>7381</v>
      </c>
      <c r="D3548" s="6">
        <v>4000</v>
      </c>
      <c r="E3548" s="8">
        <v>4296</v>
      </c>
      <c r="F3548" t="s">
        <v>8216</v>
      </c>
      <c r="G3548" t="s">
        <v>8221</v>
      </c>
      <c r="H3548" t="s">
        <v>8243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8267</v>
      </c>
      <c r="O3548" s="8">
        <f t="shared" si="280"/>
        <v>107</v>
      </c>
      <c r="P3548">
        <f t="shared" si="281"/>
        <v>204.57</v>
      </c>
      <c r="Q3548" s="9" t="s">
        <v>8313</v>
      </c>
      <c r="R3548" t="s">
        <v>8314</v>
      </c>
      <c r="S3548" s="15">
        <f t="shared" si="282"/>
        <v>42611.801412037035</v>
      </c>
      <c r="T3548" s="15">
        <f t="shared" si="283"/>
        <v>42627.791666666672</v>
      </c>
      <c r="U3548">
        <f t="shared" si="284"/>
        <v>2016</v>
      </c>
    </row>
    <row r="3549" spans="1:21" ht="48" x14ac:dyDescent="0.2">
      <c r="A3549">
        <v>3305</v>
      </c>
      <c r="B3549" s="3" t="s">
        <v>3304</v>
      </c>
      <c r="C3549" s="3" t="s">
        <v>7413</v>
      </c>
      <c r="D3549" s="6">
        <v>4000</v>
      </c>
      <c r="E3549" s="8">
        <v>4081</v>
      </c>
      <c r="F3549" t="s">
        <v>8216</v>
      </c>
      <c r="G3549" t="s">
        <v>8221</v>
      </c>
      <c r="H3549" t="s">
        <v>8243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8267</v>
      </c>
      <c r="O3549" s="8">
        <f t="shared" si="280"/>
        <v>102</v>
      </c>
      <c r="P3549">
        <f t="shared" si="281"/>
        <v>204.05</v>
      </c>
      <c r="Q3549" s="9" t="s">
        <v>8313</v>
      </c>
      <c r="R3549" t="s">
        <v>8314</v>
      </c>
      <c r="S3549" s="15">
        <f t="shared" si="282"/>
        <v>42186.855879629627</v>
      </c>
      <c r="T3549" s="15">
        <f t="shared" si="283"/>
        <v>42216.855879629627</v>
      </c>
      <c r="U3549">
        <f t="shared" si="284"/>
        <v>2015</v>
      </c>
    </row>
    <row r="3550" spans="1:21" ht="48" x14ac:dyDescent="0.2">
      <c r="A3550">
        <v>3315</v>
      </c>
      <c r="B3550" s="3" t="s">
        <v>3314</v>
      </c>
      <c r="C3550" s="3" t="s">
        <v>7423</v>
      </c>
      <c r="D3550" s="6">
        <v>4000</v>
      </c>
      <c r="E3550" s="8">
        <v>4400</v>
      </c>
      <c r="F3550" t="s">
        <v>8216</v>
      </c>
      <c r="G3550" t="s">
        <v>8222</v>
      </c>
      <c r="H3550" t="s">
        <v>8244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8267</v>
      </c>
      <c r="O3550" s="8">
        <f t="shared" si="280"/>
        <v>110</v>
      </c>
      <c r="P3550">
        <f t="shared" si="281"/>
        <v>49.44</v>
      </c>
      <c r="Q3550" s="9" t="s">
        <v>8313</v>
      </c>
      <c r="R3550" t="s">
        <v>8314</v>
      </c>
      <c r="S3550" s="15">
        <f t="shared" si="282"/>
        <v>42466.303715277783</v>
      </c>
      <c r="T3550" s="15">
        <f t="shared" si="283"/>
        <v>42496.303715277783</v>
      </c>
      <c r="U3550">
        <f t="shared" si="284"/>
        <v>2016</v>
      </c>
    </row>
    <row r="3551" spans="1:21" ht="32" x14ac:dyDescent="0.2">
      <c r="A3551">
        <v>3359</v>
      </c>
      <c r="B3551" s="3" t="s">
        <v>3357</v>
      </c>
      <c r="C3551" s="3" t="s">
        <v>7467</v>
      </c>
      <c r="D3551" s="6">
        <v>4000</v>
      </c>
      <c r="E3551" s="8">
        <v>4250</v>
      </c>
      <c r="F3551" t="s">
        <v>8216</v>
      </c>
      <c r="G3551" t="s">
        <v>8221</v>
      </c>
      <c r="H3551" t="s">
        <v>8243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8267</v>
      </c>
      <c r="O3551" s="8">
        <f t="shared" si="280"/>
        <v>106</v>
      </c>
      <c r="P3551">
        <f t="shared" si="281"/>
        <v>184.78</v>
      </c>
      <c r="Q3551" s="9" t="s">
        <v>8313</v>
      </c>
      <c r="R3551" t="s">
        <v>8314</v>
      </c>
      <c r="S3551" s="15">
        <f t="shared" si="282"/>
        <v>42746.057106481487</v>
      </c>
      <c r="T3551" s="15">
        <f t="shared" si="283"/>
        <v>42791.057106481487</v>
      </c>
      <c r="U3551">
        <f t="shared" si="284"/>
        <v>2017</v>
      </c>
    </row>
    <row r="3552" spans="1:21" ht="48" x14ac:dyDescent="0.2">
      <c r="A3552">
        <v>3381</v>
      </c>
      <c r="B3552" s="3" t="s">
        <v>3379</v>
      </c>
      <c r="C3552" s="3" t="s">
        <v>7489</v>
      </c>
      <c r="D3552" s="6">
        <v>4000</v>
      </c>
      <c r="E3552" s="8">
        <v>4090</v>
      </c>
      <c r="F3552" t="s">
        <v>8216</v>
      </c>
      <c r="G3552" t="s">
        <v>8221</v>
      </c>
      <c r="H3552" t="s">
        <v>8243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8267</v>
      </c>
      <c r="O3552" s="8">
        <f t="shared" si="280"/>
        <v>102</v>
      </c>
      <c r="P3552">
        <f t="shared" si="281"/>
        <v>85.21</v>
      </c>
      <c r="Q3552" s="9" t="s">
        <v>8313</v>
      </c>
      <c r="R3552" t="s">
        <v>8314</v>
      </c>
      <c r="S3552" s="15">
        <f t="shared" si="282"/>
        <v>42044.184988425928</v>
      </c>
      <c r="T3552" s="15">
        <f t="shared" si="283"/>
        <v>42074.143321759257</v>
      </c>
      <c r="U3552">
        <f t="shared" si="284"/>
        <v>2015</v>
      </c>
    </row>
    <row r="3553" spans="1:21" ht="48" x14ac:dyDescent="0.2">
      <c r="A3553">
        <v>3398</v>
      </c>
      <c r="B3553" s="3" t="s">
        <v>3396</v>
      </c>
      <c r="C3553" s="3" t="s">
        <v>7506</v>
      </c>
      <c r="D3553" s="6">
        <v>4000</v>
      </c>
      <c r="E3553" s="8">
        <v>4443</v>
      </c>
      <c r="F3553" t="s">
        <v>8216</v>
      </c>
      <c r="G3553" t="s">
        <v>8221</v>
      </c>
      <c r="H3553" t="s">
        <v>8243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8267</v>
      </c>
      <c r="O3553" s="8">
        <f t="shared" si="280"/>
        <v>111</v>
      </c>
      <c r="P3553">
        <f t="shared" si="281"/>
        <v>68.349999999999994</v>
      </c>
      <c r="Q3553" s="9" t="s">
        <v>8313</v>
      </c>
      <c r="R3553" t="s">
        <v>8314</v>
      </c>
      <c r="S3553" s="15">
        <f t="shared" si="282"/>
        <v>41941.75203703704</v>
      </c>
      <c r="T3553" s="15">
        <f t="shared" si="283"/>
        <v>41964.708333333328</v>
      </c>
      <c r="U3553">
        <f t="shared" si="284"/>
        <v>2014</v>
      </c>
    </row>
    <row r="3554" spans="1:21" ht="48" x14ac:dyDescent="0.2">
      <c r="A3554">
        <v>3416</v>
      </c>
      <c r="B3554" s="3" t="s">
        <v>3414</v>
      </c>
      <c r="C3554" s="3" t="s">
        <v>7524</v>
      </c>
      <c r="D3554" s="6">
        <v>4000</v>
      </c>
      <c r="E3554" s="8">
        <v>4784</v>
      </c>
      <c r="F3554" t="s">
        <v>8216</v>
      </c>
      <c r="G3554" t="s">
        <v>8222</v>
      </c>
      <c r="H3554" t="s">
        <v>8244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8267</v>
      </c>
      <c r="O3554" s="8">
        <f t="shared" si="280"/>
        <v>120</v>
      </c>
      <c r="P3554">
        <f t="shared" si="281"/>
        <v>159.47</v>
      </c>
      <c r="Q3554" s="9" t="s">
        <v>8313</v>
      </c>
      <c r="R3554" t="s">
        <v>8314</v>
      </c>
      <c r="S3554" s="15">
        <f t="shared" si="282"/>
        <v>42089.412557870368</v>
      </c>
      <c r="T3554" s="15">
        <f t="shared" si="283"/>
        <v>42117.770833333328</v>
      </c>
      <c r="U3554">
        <f t="shared" si="284"/>
        <v>2015</v>
      </c>
    </row>
    <row r="3555" spans="1:21" ht="48" x14ac:dyDescent="0.2">
      <c r="A3555">
        <v>3418</v>
      </c>
      <c r="B3555" s="3" t="s">
        <v>3416</v>
      </c>
      <c r="C3555" s="3" t="s">
        <v>7526</v>
      </c>
      <c r="D3555" s="6">
        <v>4000</v>
      </c>
      <c r="E3555" s="8">
        <v>4035</v>
      </c>
      <c r="F3555" t="s">
        <v>8216</v>
      </c>
      <c r="G3555" t="s">
        <v>8221</v>
      </c>
      <c r="H3555" t="s">
        <v>8243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8267</v>
      </c>
      <c r="O3555" s="8">
        <f t="shared" si="280"/>
        <v>101</v>
      </c>
      <c r="P3555">
        <f t="shared" si="281"/>
        <v>72.05</v>
      </c>
      <c r="Q3555" s="9" t="s">
        <v>8313</v>
      </c>
      <c r="R3555" t="s">
        <v>8314</v>
      </c>
      <c r="S3555" s="15">
        <f t="shared" si="282"/>
        <v>41752.83457175926</v>
      </c>
      <c r="T3555" s="15">
        <f t="shared" si="283"/>
        <v>41782.83457175926</v>
      </c>
      <c r="U3555">
        <f t="shared" si="284"/>
        <v>2014</v>
      </c>
    </row>
    <row r="3556" spans="1:21" ht="48" x14ac:dyDescent="0.2">
      <c r="A3556">
        <v>3502</v>
      </c>
      <c r="B3556" s="3" t="s">
        <v>3500</v>
      </c>
      <c r="C3556" s="3" t="s">
        <v>7610</v>
      </c>
      <c r="D3556" s="6">
        <v>4000</v>
      </c>
      <c r="E3556" s="8">
        <v>4216</v>
      </c>
      <c r="F3556" t="s">
        <v>8216</v>
      </c>
      <c r="G3556" t="s">
        <v>8221</v>
      </c>
      <c r="H3556" t="s">
        <v>8243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8267</v>
      </c>
      <c r="O3556" s="8">
        <f t="shared" si="280"/>
        <v>105</v>
      </c>
      <c r="P3556">
        <f t="shared" si="281"/>
        <v>136</v>
      </c>
      <c r="Q3556" s="9" t="s">
        <v>8313</v>
      </c>
      <c r="R3556" t="s">
        <v>8314</v>
      </c>
      <c r="S3556" s="15">
        <f t="shared" si="282"/>
        <v>42430.839398148149</v>
      </c>
      <c r="T3556" s="15">
        <f t="shared" si="283"/>
        <v>42445.165972222225</v>
      </c>
      <c r="U3556">
        <f t="shared" si="284"/>
        <v>2016</v>
      </c>
    </row>
    <row r="3557" spans="1:21" ht="48" x14ac:dyDescent="0.2">
      <c r="A3557">
        <v>3517</v>
      </c>
      <c r="B3557" s="3" t="s">
        <v>3515</v>
      </c>
      <c r="C3557" s="3" t="s">
        <v>7625</v>
      </c>
      <c r="D3557" s="6">
        <v>4000</v>
      </c>
      <c r="E3557" s="8">
        <v>4000</v>
      </c>
      <c r="F3557" t="s">
        <v>8216</v>
      </c>
      <c r="G3557" t="s">
        <v>8222</v>
      </c>
      <c r="H3557" t="s">
        <v>8244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8267</v>
      </c>
      <c r="O3557" s="8">
        <f t="shared" si="280"/>
        <v>100</v>
      </c>
      <c r="P3557">
        <f t="shared" si="281"/>
        <v>307.69</v>
      </c>
      <c r="Q3557" s="9" t="s">
        <v>8313</v>
      </c>
      <c r="R3557" t="s">
        <v>8314</v>
      </c>
      <c r="S3557" s="15">
        <f t="shared" si="282"/>
        <v>41794.817523148151</v>
      </c>
      <c r="T3557" s="15">
        <f t="shared" si="283"/>
        <v>41824.458333333336</v>
      </c>
      <c r="U3557">
        <f t="shared" si="284"/>
        <v>2014</v>
      </c>
    </row>
    <row r="3558" spans="1:21" ht="48" x14ac:dyDescent="0.2">
      <c r="A3558">
        <v>3523</v>
      </c>
      <c r="B3558" s="3" t="s">
        <v>3521</v>
      </c>
      <c r="C3558" s="3" t="s">
        <v>7631</v>
      </c>
      <c r="D3558" s="6">
        <v>4000</v>
      </c>
      <c r="E3558" s="8">
        <v>4546</v>
      </c>
      <c r="F3558" t="s">
        <v>8216</v>
      </c>
      <c r="G3558" t="s">
        <v>8222</v>
      </c>
      <c r="H3558" t="s">
        <v>8244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8267</v>
      </c>
      <c r="O3558" s="8">
        <f t="shared" si="280"/>
        <v>114</v>
      </c>
      <c r="P3558">
        <f t="shared" si="281"/>
        <v>56.83</v>
      </c>
      <c r="Q3558" s="9" t="s">
        <v>8313</v>
      </c>
      <c r="R3558" t="s">
        <v>8314</v>
      </c>
      <c r="S3558" s="15">
        <f t="shared" si="282"/>
        <v>42581.397546296299</v>
      </c>
      <c r="T3558" s="15">
        <f t="shared" si="283"/>
        <v>42638.958333333328</v>
      </c>
      <c r="U3558">
        <f t="shared" si="284"/>
        <v>2016</v>
      </c>
    </row>
    <row r="3559" spans="1:21" ht="48" x14ac:dyDescent="0.2">
      <c r="A3559">
        <v>3589</v>
      </c>
      <c r="B3559" s="3" t="s">
        <v>3587</v>
      </c>
      <c r="C3559" s="3" t="s">
        <v>7697</v>
      </c>
      <c r="D3559" s="6">
        <v>4000</v>
      </c>
      <c r="E3559" s="8">
        <v>5100</v>
      </c>
      <c r="F3559" t="s">
        <v>8216</v>
      </c>
      <c r="G3559" t="s">
        <v>8221</v>
      </c>
      <c r="H3559" t="s">
        <v>8243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8267</v>
      </c>
      <c r="O3559" s="8">
        <f t="shared" si="280"/>
        <v>128</v>
      </c>
      <c r="P3559">
        <f t="shared" si="281"/>
        <v>82.26</v>
      </c>
      <c r="Q3559" s="9" t="s">
        <v>8313</v>
      </c>
      <c r="R3559" t="s">
        <v>8314</v>
      </c>
      <c r="S3559" s="15">
        <f t="shared" si="282"/>
        <v>42125.647534722222</v>
      </c>
      <c r="T3559" s="15">
        <f t="shared" si="283"/>
        <v>42150.647534722222</v>
      </c>
      <c r="U3559">
        <f t="shared" si="284"/>
        <v>2015</v>
      </c>
    </row>
    <row r="3560" spans="1:21" ht="48" x14ac:dyDescent="0.2">
      <c r="A3560">
        <v>3602</v>
      </c>
      <c r="B3560" s="3" t="s">
        <v>3600</v>
      </c>
      <c r="C3560" s="3" t="s">
        <v>7710</v>
      </c>
      <c r="D3560" s="6">
        <v>4000</v>
      </c>
      <c r="E3560" s="8">
        <v>4002</v>
      </c>
      <c r="F3560" t="s">
        <v>8216</v>
      </c>
      <c r="G3560" t="s">
        <v>8221</v>
      </c>
      <c r="H3560" t="s">
        <v>8243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8267</v>
      </c>
      <c r="O3560" s="8">
        <f t="shared" si="280"/>
        <v>100</v>
      </c>
      <c r="P3560">
        <f t="shared" si="281"/>
        <v>81.67</v>
      </c>
      <c r="Q3560" s="9" t="s">
        <v>8313</v>
      </c>
      <c r="R3560" t="s">
        <v>8314</v>
      </c>
      <c r="S3560" s="15">
        <f t="shared" si="282"/>
        <v>42447.894432870366</v>
      </c>
      <c r="T3560" s="15">
        <f t="shared" si="283"/>
        <v>42507.894432870366</v>
      </c>
      <c r="U3560">
        <f t="shared" si="284"/>
        <v>2016</v>
      </c>
    </row>
    <row r="3561" spans="1:21" ht="48" x14ac:dyDescent="0.2">
      <c r="A3561">
        <v>3626</v>
      </c>
      <c r="B3561" s="3" t="s">
        <v>3623</v>
      </c>
      <c r="C3561" s="3" t="s">
        <v>7734</v>
      </c>
      <c r="D3561" s="6">
        <v>4000</v>
      </c>
      <c r="E3561" s="8">
        <v>4073</v>
      </c>
      <c r="F3561" t="s">
        <v>8216</v>
      </c>
      <c r="G3561" t="s">
        <v>8222</v>
      </c>
      <c r="H3561" t="s">
        <v>8244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8267</v>
      </c>
      <c r="O3561" s="8">
        <f t="shared" si="280"/>
        <v>102</v>
      </c>
      <c r="P3561">
        <f t="shared" si="281"/>
        <v>84.85</v>
      </c>
      <c r="Q3561" s="9" t="s">
        <v>8313</v>
      </c>
      <c r="R3561" t="s">
        <v>8314</v>
      </c>
      <c r="S3561" s="15">
        <f t="shared" si="282"/>
        <v>41846.667326388888</v>
      </c>
      <c r="T3561" s="15">
        <f t="shared" si="283"/>
        <v>41867.667326388888</v>
      </c>
      <c r="U3561">
        <f t="shared" si="284"/>
        <v>2014</v>
      </c>
    </row>
    <row r="3562" spans="1:21" ht="48" x14ac:dyDescent="0.2">
      <c r="A3562">
        <v>3673</v>
      </c>
      <c r="B3562" s="3" t="s">
        <v>3669</v>
      </c>
      <c r="C3562" s="3" t="s">
        <v>7781</v>
      </c>
      <c r="D3562" s="6">
        <v>4000</v>
      </c>
      <c r="E3562" s="8">
        <v>4545</v>
      </c>
      <c r="F3562" t="s">
        <v>8216</v>
      </c>
      <c r="G3562" t="s">
        <v>8222</v>
      </c>
      <c r="H3562" t="s">
        <v>8244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8267</v>
      </c>
      <c r="O3562" s="8">
        <f t="shared" si="280"/>
        <v>114</v>
      </c>
      <c r="P3562">
        <f t="shared" si="281"/>
        <v>39.869999999999997</v>
      </c>
      <c r="Q3562" s="9" t="s">
        <v>8313</v>
      </c>
      <c r="R3562" t="s">
        <v>8314</v>
      </c>
      <c r="S3562" s="15">
        <f t="shared" si="282"/>
        <v>41914.295104166667</v>
      </c>
      <c r="T3562" s="15">
        <f t="shared" si="283"/>
        <v>41948.536111111112</v>
      </c>
      <c r="U3562">
        <f t="shared" si="284"/>
        <v>2014</v>
      </c>
    </row>
    <row r="3563" spans="1:21" ht="64" x14ac:dyDescent="0.2">
      <c r="A3563">
        <v>3695</v>
      </c>
      <c r="B3563" s="3" t="s">
        <v>3691</v>
      </c>
      <c r="C3563" s="3" t="s">
        <v>7803</v>
      </c>
      <c r="D3563" s="6">
        <v>4000</v>
      </c>
      <c r="E3563" s="8">
        <v>4005</v>
      </c>
      <c r="F3563" t="s">
        <v>8216</v>
      </c>
      <c r="G3563" t="s">
        <v>8221</v>
      </c>
      <c r="H3563" t="s">
        <v>8243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8267</v>
      </c>
      <c r="O3563" s="8">
        <f t="shared" si="280"/>
        <v>100</v>
      </c>
      <c r="P3563">
        <f t="shared" si="281"/>
        <v>121.36</v>
      </c>
      <c r="Q3563" s="9" t="s">
        <v>8313</v>
      </c>
      <c r="R3563" t="s">
        <v>8314</v>
      </c>
      <c r="S3563" s="15">
        <f t="shared" si="282"/>
        <v>41995.870486111111</v>
      </c>
      <c r="T3563" s="15">
        <f t="shared" si="283"/>
        <v>42015.870486111111</v>
      </c>
      <c r="U3563">
        <f t="shared" si="284"/>
        <v>2014</v>
      </c>
    </row>
    <row r="3564" spans="1:21" ht="48" x14ac:dyDescent="0.2">
      <c r="A3564">
        <v>3717</v>
      </c>
      <c r="B3564" s="3" t="s">
        <v>3713</v>
      </c>
      <c r="C3564" s="3" t="s">
        <v>7825</v>
      </c>
      <c r="D3564" s="6">
        <v>4000</v>
      </c>
      <c r="E3564" s="8">
        <v>4030</v>
      </c>
      <c r="F3564" t="s">
        <v>8216</v>
      </c>
      <c r="G3564" t="s">
        <v>8222</v>
      </c>
      <c r="H3564" t="s">
        <v>8244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8267</v>
      </c>
      <c r="O3564" s="8">
        <f t="shared" si="280"/>
        <v>101</v>
      </c>
      <c r="P3564">
        <f t="shared" si="281"/>
        <v>310</v>
      </c>
      <c r="Q3564" s="9" t="s">
        <v>8313</v>
      </c>
      <c r="R3564" t="s">
        <v>8314</v>
      </c>
      <c r="S3564" s="15">
        <f t="shared" si="282"/>
        <v>42102.866307870368</v>
      </c>
      <c r="T3564" s="15">
        <f t="shared" si="283"/>
        <v>42133.866307870368</v>
      </c>
      <c r="U3564">
        <f t="shared" si="284"/>
        <v>2015</v>
      </c>
    </row>
    <row r="3565" spans="1:21" ht="32" x14ac:dyDescent="0.2">
      <c r="A3565">
        <v>3179</v>
      </c>
      <c r="B3565" s="3" t="s">
        <v>3178</v>
      </c>
      <c r="C3565" s="3" t="s">
        <v>7287</v>
      </c>
      <c r="D3565" s="6">
        <v>4200</v>
      </c>
      <c r="E3565" s="8">
        <v>4794.82</v>
      </c>
      <c r="F3565" t="s">
        <v>8216</v>
      </c>
      <c r="G3565" t="s">
        <v>8221</v>
      </c>
      <c r="H3565" t="s">
        <v>8243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8267</v>
      </c>
      <c r="O3565" s="8">
        <f t="shared" si="280"/>
        <v>114</v>
      </c>
      <c r="P3565">
        <f t="shared" si="281"/>
        <v>77.34</v>
      </c>
      <c r="Q3565" s="9" t="s">
        <v>8313</v>
      </c>
      <c r="R3565" t="s">
        <v>8314</v>
      </c>
      <c r="S3565" s="15">
        <f t="shared" si="282"/>
        <v>41375.702210648145</v>
      </c>
      <c r="T3565" s="15">
        <f t="shared" si="283"/>
        <v>41400.702210648145</v>
      </c>
      <c r="U3565">
        <f t="shared" si="284"/>
        <v>2013</v>
      </c>
    </row>
    <row r="3566" spans="1:21" ht="48" x14ac:dyDescent="0.2">
      <c r="A3566">
        <v>3184</v>
      </c>
      <c r="B3566" s="3" t="s">
        <v>3183</v>
      </c>
      <c r="C3566" s="3" t="s">
        <v>7292</v>
      </c>
      <c r="D3566" s="6">
        <v>4300</v>
      </c>
      <c r="E3566" s="8">
        <v>4610</v>
      </c>
      <c r="F3566" t="s">
        <v>8216</v>
      </c>
      <c r="G3566" t="s">
        <v>8221</v>
      </c>
      <c r="H3566" t="s">
        <v>8243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8267</v>
      </c>
      <c r="O3566" s="8">
        <f t="shared" si="280"/>
        <v>107</v>
      </c>
      <c r="P3566">
        <f t="shared" si="281"/>
        <v>100.22</v>
      </c>
      <c r="Q3566" s="9" t="s">
        <v>8313</v>
      </c>
      <c r="R3566" t="s">
        <v>8314</v>
      </c>
      <c r="S3566" s="15">
        <f t="shared" si="282"/>
        <v>41791.993414351848</v>
      </c>
      <c r="T3566" s="15">
        <f t="shared" si="283"/>
        <v>41821.993414351848</v>
      </c>
      <c r="U3566">
        <f t="shared" si="284"/>
        <v>2014</v>
      </c>
    </row>
    <row r="3567" spans="1:21" ht="48" x14ac:dyDescent="0.2">
      <c r="A3567">
        <v>3724</v>
      </c>
      <c r="B3567" s="3" t="s">
        <v>3720</v>
      </c>
      <c r="C3567" s="3" t="s">
        <v>7832</v>
      </c>
      <c r="D3567" s="6">
        <v>4300</v>
      </c>
      <c r="E3567" s="8">
        <v>4409.55</v>
      </c>
      <c r="F3567" t="s">
        <v>8216</v>
      </c>
      <c r="G3567" t="s">
        <v>8222</v>
      </c>
      <c r="H3567" t="s">
        <v>8244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8267</v>
      </c>
      <c r="O3567" s="8">
        <f t="shared" si="280"/>
        <v>103</v>
      </c>
      <c r="P3567">
        <f t="shared" si="281"/>
        <v>49.55</v>
      </c>
      <c r="Q3567" s="9" t="s">
        <v>8313</v>
      </c>
      <c r="R3567" t="s">
        <v>8314</v>
      </c>
      <c r="S3567" s="15">
        <f t="shared" si="282"/>
        <v>42465.491435185191</v>
      </c>
      <c r="T3567" s="15">
        <f t="shared" si="283"/>
        <v>42494.958333333328</v>
      </c>
      <c r="U3567">
        <f t="shared" si="284"/>
        <v>2016</v>
      </c>
    </row>
    <row r="3568" spans="1:21" ht="48" x14ac:dyDescent="0.2">
      <c r="A3568">
        <v>2808</v>
      </c>
      <c r="B3568" s="3" t="s">
        <v>2807</v>
      </c>
      <c r="C3568" s="3" t="s">
        <v>6916</v>
      </c>
      <c r="D3568" s="6">
        <v>4500</v>
      </c>
      <c r="E3568" s="8">
        <v>4511</v>
      </c>
      <c r="F3568" t="s">
        <v>8216</v>
      </c>
      <c r="G3568" t="s">
        <v>8221</v>
      </c>
      <c r="H3568" t="s">
        <v>8243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8267</v>
      </c>
      <c r="O3568" s="8">
        <f t="shared" si="280"/>
        <v>100</v>
      </c>
      <c r="P3568">
        <f t="shared" si="281"/>
        <v>65.38</v>
      </c>
      <c r="Q3568" s="9" t="s">
        <v>8313</v>
      </c>
      <c r="R3568" t="s">
        <v>8314</v>
      </c>
      <c r="S3568" s="15">
        <f t="shared" si="282"/>
        <v>42208.84646990741</v>
      </c>
      <c r="T3568" s="15">
        <f t="shared" si="283"/>
        <v>42238.84646990741</v>
      </c>
      <c r="U3568">
        <f t="shared" si="284"/>
        <v>2015</v>
      </c>
    </row>
    <row r="3569" spans="1:21" ht="48" x14ac:dyDescent="0.2">
      <c r="A3569">
        <v>3160</v>
      </c>
      <c r="B3569" s="3" t="s">
        <v>3159</v>
      </c>
      <c r="C3569" s="3" t="s">
        <v>7268</v>
      </c>
      <c r="D3569" s="6">
        <v>4500</v>
      </c>
      <c r="E3569" s="8">
        <v>4569</v>
      </c>
      <c r="F3569" t="s">
        <v>8216</v>
      </c>
      <c r="G3569" t="s">
        <v>8221</v>
      </c>
      <c r="H3569" t="s">
        <v>8243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8267</v>
      </c>
      <c r="O3569" s="8">
        <f t="shared" si="280"/>
        <v>102</v>
      </c>
      <c r="P3569">
        <f t="shared" si="281"/>
        <v>80.16</v>
      </c>
      <c r="Q3569" s="9" t="s">
        <v>8313</v>
      </c>
      <c r="R3569" t="s">
        <v>8314</v>
      </c>
      <c r="S3569" s="15">
        <f t="shared" si="282"/>
        <v>41841.26489583333</v>
      </c>
      <c r="T3569" s="15">
        <f t="shared" si="283"/>
        <v>41864.207638888889</v>
      </c>
      <c r="U3569">
        <f t="shared" si="284"/>
        <v>2014</v>
      </c>
    </row>
    <row r="3570" spans="1:21" ht="32" x14ac:dyDescent="0.2">
      <c r="A3570">
        <v>3217</v>
      </c>
      <c r="B3570" s="3" t="s">
        <v>3216</v>
      </c>
      <c r="C3570" s="3" t="s">
        <v>7325</v>
      </c>
      <c r="D3570" s="6">
        <v>4500</v>
      </c>
      <c r="E3570" s="8">
        <v>5221</v>
      </c>
      <c r="F3570" t="s">
        <v>8216</v>
      </c>
      <c r="G3570" t="s">
        <v>8221</v>
      </c>
      <c r="H3570" t="s">
        <v>8243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8267</v>
      </c>
      <c r="O3570" s="8">
        <f t="shared" si="280"/>
        <v>116</v>
      </c>
      <c r="P3570">
        <f t="shared" si="281"/>
        <v>50.2</v>
      </c>
      <c r="Q3570" s="9" t="s">
        <v>8313</v>
      </c>
      <c r="R3570" t="s">
        <v>8314</v>
      </c>
      <c r="S3570" s="15">
        <f t="shared" si="282"/>
        <v>42648.546111111107</v>
      </c>
      <c r="T3570" s="15">
        <f t="shared" si="283"/>
        <v>42678.546111111107</v>
      </c>
      <c r="U3570">
        <f t="shared" si="284"/>
        <v>2016</v>
      </c>
    </row>
    <row r="3571" spans="1:21" ht="48" x14ac:dyDescent="0.2">
      <c r="A3571">
        <v>3276</v>
      </c>
      <c r="B3571" s="3" t="s">
        <v>3275</v>
      </c>
      <c r="C3571" s="3" t="s">
        <v>7384</v>
      </c>
      <c r="D3571" s="6">
        <v>4500</v>
      </c>
      <c r="E3571" s="8">
        <v>5258</v>
      </c>
      <c r="F3571" t="s">
        <v>8216</v>
      </c>
      <c r="G3571" t="s">
        <v>8226</v>
      </c>
      <c r="H3571" t="s">
        <v>8248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8267</v>
      </c>
      <c r="O3571" s="8">
        <f t="shared" si="280"/>
        <v>117</v>
      </c>
      <c r="P3571">
        <f t="shared" si="281"/>
        <v>52.58</v>
      </c>
      <c r="Q3571" s="9" t="s">
        <v>8313</v>
      </c>
      <c r="R3571" t="s">
        <v>8314</v>
      </c>
      <c r="S3571" s="15">
        <f t="shared" si="282"/>
        <v>42426.949988425928</v>
      </c>
      <c r="T3571" s="15">
        <f t="shared" si="283"/>
        <v>42461.165972222225</v>
      </c>
      <c r="U3571">
        <f t="shared" si="284"/>
        <v>2016</v>
      </c>
    </row>
    <row r="3572" spans="1:21" ht="48" x14ac:dyDescent="0.2">
      <c r="A3572">
        <v>3293</v>
      </c>
      <c r="B3572" s="3" t="s">
        <v>3292</v>
      </c>
      <c r="C3572" s="3" t="s">
        <v>7401</v>
      </c>
      <c r="D3572" s="6">
        <v>4500</v>
      </c>
      <c r="E3572" s="8">
        <v>7670</v>
      </c>
      <c r="F3572" t="s">
        <v>8216</v>
      </c>
      <c r="G3572" t="s">
        <v>8225</v>
      </c>
      <c r="H3572" t="s">
        <v>8247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8267</v>
      </c>
      <c r="O3572" s="8">
        <f t="shared" si="280"/>
        <v>170</v>
      </c>
      <c r="P3572">
        <f t="shared" si="281"/>
        <v>84.29</v>
      </c>
      <c r="Q3572" s="9" t="s">
        <v>8313</v>
      </c>
      <c r="R3572" t="s">
        <v>8314</v>
      </c>
      <c r="S3572" s="15">
        <f t="shared" si="282"/>
        <v>42768.425370370373</v>
      </c>
      <c r="T3572" s="15">
        <f t="shared" si="283"/>
        <v>42798.425370370373</v>
      </c>
      <c r="U3572">
        <f t="shared" si="284"/>
        <v>2017</v>
      </c>
    </row>
    <row r="3573" spans="1:21" ht="48" x14ac:dyDescent="0.2">
      <c r="A3573">
        <v>3344</v>
      </c>
      <c r="B3573" s="3" t="s">
        <v>3343</v>
      </c>
      <c r="C3573" s="3" t="s">
        <v>7452</v>
      </c>
      <c r="D3573" s="6">
        <v>4500</v>
      </c>
      <c r="E3573" s="8">
        <v>4565</v>
      </c>
      <c r="F3573" t="s">
        <v>8216</v>
      </c>
      <c r="G3573" t="s">
        <v>8221</v>
      </c>
      <c r="H3573" t="s">
        <v>8243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8267</v>
      </c>
      <c r="O3573" s="8">
        <f t="shared" si="280"/>
        <v>101</v>
      </c>
      <c r="P3573">
        <f t="shared" si="281"/>
        <v>114.13</v>
      </c>
      <c r="Q3573" s="9" t="s">
        <v>8313</v>
      </c>
      <c r="R3573" t="s">
        <v>8314</v>
      </c>
      <c r="S3573" s="15">
        <f t="shared" si="282"/>
        <v>41851.200150462959</v>
      </c>
      <c r="T3573" s="15">
        <f t="shared" si="283"/>
        <v>41881.200150462959</v>
      </c>
      <c r="U3573">
        <f t="shared" si="284"/>
        <v>2014</v>
      </c>
    </row>
    <row r="3574" spans="1:21" ht="48" x14ac:dyDescent="0.2">
      <c r="A3574">
        <v>3674</v>
      </c>
      <c r="B3574" s="3" t="s">
        <v>3670</v>
      </c>
      <c r="C3574" s="3" t="s">
        <v>7782</v>
      </c>
      <c r="D3574" s="6">
        <v>4500</v>
      </c>
      <c r="E3574" s="8">
        <v>4500</v>
      </c>
      <c r="F3574" t="s">
        <v>8216</v>
      </c>
      <c r="G3574" t="s">
        <v>8233</v>
      </c>
      <c r="H3574" t="s">
        <v>8246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8267</v>
      </c>
      <c r="O3574" s="8">
        <f t="shared" si="280"/>
        <v>100</v>
      </c>
      <c r="P3574">
        <f t="shared" si="281"/>
        <v>145.16</v>
      </c>
      <c r="Q3574" s="9" t="s">
        <v>8313</v>
      </c>
      <c r="R3574" t="s">
        <v>8314</v>
      </c>
      <c r="S3574" s="15">
        <f t="shared" si="282"/>
        <v>42556.873020833329</v>
      </c>
      <c r="T3574" s="15">
        <f t="shared" si="283"/>
        <v>42616.873020833329</v>
      </c>
      <c r="U3574">
        <f t="shared" si="284"/>
        <v>2016</v>
      </c>
    </row>
    <row r="3575" spans="1:21" ht="32" x14ac:dyDescent="0.2">
      <c r="A3575">
        <v>3723</v>
      </c>
      <c r="B3575" s="3" t="s">
        <v>3719</v>
      </c>
      <c r="C3575" s="3" t="s">
        <v>7831</v>
      </c>
      <c r="D3575" s="6">
        <v>4500</v>
      </c>
      <c r="E3575" s="8">
        <v>4592</v>
      </c>
      <c r="F3575" t="s">
        <v>8216</v>
      </c>
      <c r="G3575" t="s">
        <v>8222</v>
      </c>
      <c r="H3575" t="s">
        <v>8244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8267</v>
      </c>
      <c r="O3575" s="8">
        <f t="shared" si="280"/>
        <v>102</v>
      </c>
      <c r="P3575">
        <f t="shared" si="281"/>
        <v>72.89</v>
      </c>
      <c r="Q3575" s="9" t="s">
        <v>8313</v>
      </c>
      <c r="R3575" t="s">
        <v>8314</v>
      </c>
      <c r="S3575" s="15">
        <f t="shared" si="282"/>
        <v>41943.753032407411</v>
      </c>
      <c r="T3575" s="15">
        <f t="shared" si="283"/>
        <v>41973.794699074075</v>
      </c>
      <c r="U3575">
        <f t="shared" si="284"/>
        <v>2014</v>
      </c>
    </row>
    <row r="3576" spans="1:21" ht="48" x14ac:dyDescent="0.2">
      <c r="A3576">
        <v>3473</v>
      </c>
      <c r="B3576" s="3" t="s">
        <v>3471</v>
      </c>
      <c r="C3576" s="3" t="s">
        <v>7581</v>
      </c>
      <c r="D3576" s="6">
        <v>4900</v>
      </c>
      <c r="E3576" s="8">
        <v>4900</v>
      </c>
      <c r="F3576" t="s">
        <v>8216</v>
      </c>
      <c r="G3576" t="s">
        <v>8221</v>
      </c>
      <c r="H3576" t="s">
        <v>8243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8267</v>
      </c>
      <c r="O3576" s="8">
        <f t="shared" si="280"/>
        <v>100</v>
      </c>
      <c r="P3576">
        <f t="shared" si="281"/>
        <v>148.47999999999999</v>
      </c>
      <c r="Q3576" s="9" t="s">
        <v>8313</v>
      </c>
      <c r="R3576" t="s">
        <v>8314</v>
      </c>
      <c r="S3576" s="15">
        <f t="shared" si="282"/>
        <v>42062.834444444445</v>
      </c>
      <c r="T3576" s="15">
        <f t="shared" si="283"/>
        <v>42083.852083333331</v>
      </c>
      <c r="U3576">
        <f t="shared" si="284"/>
        <v>2015</v>
      </c>
    </row>
    <row r="3577" spans="1:21" ht="16" x14ac:dyDescent="0.2">
      <c r="A3577">
        <v>3285</v>
      </c>
      <c r="B3577" s="3" t="s">
        <v>3284</v>
      </c>
      <c r="C3577" s="3" t="s">
        <v>7393</v>
      </c>
      <c r="D3577" s="6">
        <v>4999</v>
      </c>
      <c r="E3577" s="8">
        <v>5604</v>
      </c>
      <c r="F3577" t="s">
        <v>8216</v>
      </c>
      <c r="G3577" t="s">
        <v>8221</v>
      </c>
      <c r="H3577" t="s">
        <v>8243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8267</v>
      </c>
      <c r="O3577" s="8">
        <f t="shared" si="280"/>
        <v>112</v>
      </c>
      <c r="P3577">
        <f t="shared" si="281"/>
        <v>69.19</v>
      </c>
      <c r="Q3577" s="9" t="s">
        <v>8313</v>
      </c>
      <c r="R3577" t="s">
        <v>8314</v>
      </c>
      <c r="S3577" s="15">
        <f t="shared" si="282"/>
        <v>42762.942430555559</v>
      </c>
      <c r="T3577" s="15">
        <f t="shared" si="283"/>
        <v>42794.208333333328</v>
      </c>
      <c r="U3577">
        <f t="shared" si="284"/>
        <v>2017</v>
      </c>
    </row>
    <row r="3578" spans="1:21" ht="48" x14ac:dyDescent="0.2">
      <c r="A3578">
        <v>520</v>
      </c>
      <c r="B3578" s="3" t="s">
        <v>520</v>
      </c>
      <c r="C3578" s="3" t="s">
        <v>4628</v>
      </c>
      <c r="D3578" s="6">
        <v>5000</v>
      </c>
      <c r="E3578" s="8">
        <v>5105</v>
      </c>
      <c r="F3578" t="s">
        <v>8216</v>
      </c>
      <c r="G3578" t="s">
        <v>8222</v>
      </c>
      <c r="H3578" t="s">
        <v>8244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8267</v>
      </c>
      <c r="O3578" s="8">
        <f t="shared" si="280"/>
        <v>102</v>
      </c>
      <c r="P3578">
        <f t="shared" si="281"/>
        <v>150.15</v>
      </c>
      <c r="Q3578" s="9" t="s">
        <v>8313</v>
      </c>
      <c r="R3578" t="s">
        <v>8314</v>
      </c>
      <c r="S3578" s="15">
        <f t="shared" si="282"/>
        <v>42318.702094907407</v>
      </c>
      <c r="T3578" s="15">
        <f t="shared" si="283"/>
        <v>42348.702094907407</v>
      </c>
      <c r="U3578">
        <f t="shared" si="284"/>
        <v>2015</v>
      </c>
    </row>
    <row r="3579" spans="1:21" ht="48" x14ac:dyDescent="0.2">
      <c r="A3579">
        <v>521</v>
      </c>
      <c r="B3579" s="3" t="s">
        <v>521</v>
      </c>
      <c r="C3579" s="3" t="s">
        <v>4629</v>
      </c>
      <c r="D3579" s="6">
        <v>5000</v>
      </c>
      <c r="E3579" s="8">
        <v>5232</v>
      </c>
      <c r="F3579" t="s">
        <v>8216</v>
      </c>
      <c r="G3579" t="s">
        <v>8221</v>
      </c>
      <c r="H3579" t="s">
        <v>8243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8267</v>
      </c>
      <c r="O3579" s="8">
        <f t="shared" si="280"/>
        <v>105</v>
      </c>
      <c r="P3579">
        <f t="shared" si="281"/>
        <v>93.43</v>
      </c>
      <c r="Q3579" s="9" t="s">
        <v>8313</v>
      </c>
      <c r="R3579" t="s">
        <v>8314</v>
      </c>
      <c r="S3579" s="15">
        <f t="shared" si="282"/>
        <v>42646.092812499999</v>
      </c>
      <c r="T3579" s="15">
        <f t="shared" si="283"/>
        <v>42675.207638888889</v>
      </c>
      <c r="U3579">
        <f t="shared" si="284"/>
        <v>2016</v>
      </c>
    </row>
    <row r="3580" spans="1:21" ht="48" x14ac:dyDescent="0.2">
      <c r="A3580">
        <v>523</v>
      </c>
      <c r="B3580" s="3" t="s">
        <v>523</v>
      </c>
      <c r="C3580" s="3" t="s">
        <v>4631</v>
      </c>
      <c r="D3580" s="6">
        <v>5000</v>
      </c>
      <c r="E3580" s="8">
        <v>6030</v>
      </c>
      <c r="F3580" t="s">
        <v>8216</v>
      </c>
      <c r="G3580" t="s">
        <v>8221</v>
      </c>
      <c r="H3580" t="s">
        <v>8243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8267</v>
      </c>
      <c r="O3580" s="8">
        <f t="shared" si="280"/>
        <v>121</v>
      </c>
      <c r="P3580">
        <f t="shared" si="281"/>
        <v>71.790000000000006</v>
      </c>
      <c r="Q3580" s="9" t="s">
        <v>8313</v>
      </c>
      <c r="R3580" t="s">
        <v>8314</v>
      </c>
      <c r="S3580" s="15">
        <f t="shared" si="282"/>
        <v>42238.13282407407</v>
      </c>
      <c r="T3580" s="15">
        <f t="shared" si="283"/>
        <v>42268.13282407407</v>
      </c>
      <c r="U3580">
        <f t="shared" si="284"/>
        <v>2015</v>
      </c>
    </row>
    <row r="3581" spans="1:21" ht="48" x14ac:dyDescent="0.2">
      <c r="A3581">
        <v>538</v>
      </c>
      <c r="B3581" s="3" t="s">
        <v>538</v>
      </c>
      <c r="C3581" s="3" t="s">
        <v>4646</v>
      </c>
      <c r="D3581" s="6">
        <v>5000</v>
      </c>
      <c r="E3581" s="8">
        <v>15121</v>
      </c>
      <c r="F3581" t="s">
        <v>8216</v>
      </c>
      <c r="G3581" t="s">
        <v>8221</v>
      </c>
      <c r="H3581" t="s">
        <v>8243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8267</v>
      </c>
      <c r="O3581" s="8">
        <f t="shared" si="280"/>
        <v>302</v>
      </c>
      <c r="P3581">
        <f t="shared" si="281"/>
        <v>252.02</v>
      </c>
      <c r="Q3581" s="9" t="s">
        <v>8313</v>
      </c>
      <c r="R3581" t="s">
        <v>8314</v>
      </c>
      <c r="S3581" s="15">
        <f t="shared" si="282"/>
        <v>42473.794710648144</v>
      </c>
      <c r="T3581" s="15">
        <f t="shared" si="283"/>
        <v>42503.794710648144</v>
      </c>
      <c r="U3581">
        <f t="shared" si="284"/>
        <v>2016</v>
      </c>
    </row>
    <row r="3582" spans="1:21" ht="48" x14ac:dyDescent="0.2">
      <c r="A3582">
        <v>2785</v>
      </c>
      <c r="B3582" s="3" t="s">
        <v>2784</v>
      </c>
      <c r="C3582" s="3" t="s">
        <v>6893</v>
      </c>
      <c r="D3582" s="6">
        <v>5000</v>
      </c>
      <c r="E3582" s="8">
        <v>5234</v>
      </c>
      <c r="F3582" t="s">
        <v>8216</v>
      </c>
      <c r="G3582" t="s">
        <v>8221</v>
      </c>
      <c r="H3582" t="s">
        <v>8243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8267</v>
      </c>
      <c r="O3582" s="8">
        <f t="shared" si="280"/>
        <v>105</v>
      </c>
      <c r="P3582">
        <f t="shared" si="281"/>
        <v>36.86</v>
      </c>
      <c r="Q3582" s="9" t="s">
        <v>8313</v>
      </c>
      <c r="R3582" t="s">
        <v>8314</v>
      </c>
      <c r="S3582" s="15">
        <f t="shared" si="282"/>
        <v>42558.189432870371</v>
      </c>
      <c r="T3582" s="15">
        <f t="shared" si="283"/>
        <v>42587.875</v>
      </c>
      <c r="U3582">
        <f t="shared" si="284"/>
        <v>2016</v>
      </c>
    </row>
    <row r="3583" spans="1:21" ht="48" x14ac:dyDescent="0.2">
      <c r="A3583">
        <v>2798</v>
      </c>
      <c r="B3583" s="3" t="s">
        <v>2797</v>
      </c>
      <c r="C3583" s="3" t="s">
        <v>6906</v>
      </c>
      <c r="D3583" s="6">
        <v>5000</v>
      </c>
      <c r="E3583" s="8">
        <v>5070</v>
      </c>
      <c r="F3583" t="s">
        <v>8216</v>
      </c>
      <c r="G3583" t="s">
        <v>8222</v>
      </c>
      <c r="H3583" t="s">
        <v>8244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8267</v>
      </c>
      <c r="O3583" s="8">
        <f t="shared" si="280"/>
        <v>101</v>
      </c>
      <c r="P3583">
        <f t="shared" si="281"/>
        <v>36.47</v>
      </c>
      <c r="Q3583" s="9" t="s">
        <v>8313</v>
      </c>
      <c r="R3583" t="s">
        <v>8314</v>
      </c>
      <c r="S3583" s="15">
        <f t="shared" si="282"/>
        <v>42201.675011574072</v>
      </c>
      <c r="T3583" s="15">
        <f t="shared" si="283"/>
        <v>42216.666666666672</v>
      </c>
      <c r="U3583">
        <f t="shared" si="284"/>
        <v>2015</v>
      </c>
    </row>
    <row r="3584" spans="1:21" ht="48" x14ac:dyDescent="0.2">
      <c r="A3584">
        <v>2799</v>
      </c>
      <c r="B3584" s="3" t="s">
        <v>2798</v>
      </c>
      <c r="C3584" s="3" t="s">
        <v>6907</v>
      </c>
      <c r="D3584" s="6">
        <v>5000</v>
      </c>
      <c r="E3584" s="8">
        <v>5831.74</v>
      </c>
      <c r="F3584" t="s">
        <v>8216</v>
      </c>
      <c r="G3584" t="s">
        <v>8222</v>
      </c>
      <c r="H3584" t="s">
        <v>8244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8267</v>
      </c>
      <c r="O3584" s="8">
        <f t="shared" si="280"/>
        <v>117</v>
      </c>
      <c r="P3584">
        <f t="shared" si="281"/>
        <v>44.86</v>
      </c>
      <c r="Q3584" s="9" t="s">
        <v>8313</v>
      </c>
      <c r="R3584" t="s">
        <v>8314</v>
      </c>
      <c r="S3584" s="15">
        <f t="shared" si="282"/>
        <v>42507.264699074076</v>
      </c>
      <c r="T3584" s="15">
        <f t="shared" si="283"/>
        <v>42538.666666666672</v>
      </c>
      <c r="U3584">
        <f t="shared" si="284"/>
        <v>2016</v>
      </c>
    </row>
    <row r="3585" spans="1:21" ht="16" x14ac:dyDescent="0.2">
      <c r="A3585">
        <v>2807</v>
      </c>
      <c r="B3585" s="3" t="s">
        <v>2806</v>
      </c>
      <c r="C3585" s="3" t="s">
        <v>6915</v>
      </c>
      <c r="D3585" s="6">
        <v>5000</v>
      </c>
      <c r="E3585" s="8">
        <v>6300</v>
      </c>
      <c r="F3585" t="s">
        <v>8216</v>
      </c>
      <c r="G3585" t="s">
        <v>8221</v>
      </c>
      <c r="H3585" t="s">
        <v>8243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8267</v>
      </c>
      <c r="O3585" s="8">
        <f t="shared" si="280"/>
        <v>126</v>
      </c>
      <c r="P3585">
        <f t="shared" si="281"/>
        <v>67.739999999999995</v>
      </c>
      <c r="Q3585" s="9" t="s">
        <v>8313</v>
      </c>
      <c r="R3585" t="s">
        <v>8314</v>
      </c>
      <c r="S3585" s="15">
        <f t="shared" si="282"/>
        <v>42154.873124999998</v>
      </c>
      <c r="T3585" s="15">
        <f t="shared" si="283"/>
        <v>42184.873124999998</v>
      </c>
      <c r="U3585">
        <f t="shared" si="284"/>
        <v>2015</v>
      </c>
    </row>
    <row r="3586" spans="1:21" ht="48" x14ac:dyDescent="0.2">
      <c r="A3586">
        <v>2812</v>
      </c>
      <c r="B3586" s="3" t="s">
        <v>2811</v>
      </c>
      <c r="C3586" s="3" t="s">
        <v>6920</v>
      </c>
      <c r="D3586" s="6">
        <v>5000</v>
      </c>
      <c r="E3586" s="8">
        <v>5665</v>
      </c>
      <c r="F3586" t="s">
        <v>8216</v>
      </c>
      <c r="G3586" t="s">
        <v>8226</v>
      </c>
      <c r="H3586" t="s">
        <v>8248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8267</v>
      </c>
      <c r="O3586" s="8">
        <f t="shared" si="280"/>
        <v>113</v>
      </c>
      <c r="P3586">
        <f t="shared" si="281"/>
        <v>68.25</v>
      </c>
      <c r="Q3586" s="9" t="s">
        <v>8313</v>
      </c>
      <c r="R3586" t="s">
        <v>8314</v>
      </c>
      <c r="S3586" s="15">
        <f t="shared" si="282"/>
        <v>42054.74418981481</v>
      </c>
      <c r="T3586" s="15">
        <f t="shared" si="283"/>
        <v>42100.166666666672</v>
      </c>
      <c r="U3586">
        <f t="shared" si="284"/>
        <v>2015</v>
      </c>
    </row>
    <row r="3587" spans="1:21" ht="48" x14ac:dyDescent="0.2">
      <c r="A3587">
        <v>2819</v>
      </c>
      <c r="B3587" s="3" t="s">
        <v>2818</v>
      </c>
      <c r="C3587" s="3" t="s">
        <v>6927</v>
      </c>
      <c r="D3587" s="6">
        <v>5000</v>
      </c>
      <c r="E3587" s="8">
        <v>5240</v>
      </c>
      <c r="F3587" t="s">
        <v>8216</v>
      </c>
      <c r="G3587" t="s">
        <v>8222</v>
      </c>
      <c r="H3587" t="s">
        <v>8244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8267</v>
      </c>
      <c r="O3587" s="8">
        <f t="shared" si="280"/>
        <v>105</v>
      </c>
      <c r="P3587">
        <f t="shared" si="281"/>
        <v>50.38</v>
      </c>
      <c r="Q3587" s="9" t="s">
        <v>8313</v>
      </c>
      <c r="R3587" t="s">
        <v>8314</v>
      </c>
      <c r="S3587" s="15">
        <f t="shared" si="282"/>
        <v>42139.525567129633</v>
      </c>
      <c r="T3587" s="15">
        <f t="shared" si="283"/>
        <v>42169.525567129633</v>
      </c>
      <c r="U3587">
        <f t="shared" si="284"/>
        <v>2015</v>
      </c>
    </row>
    <row r="3588" spans="1:21" ht="48" x14ac:dyDescent="0.2">
      <c r="A3588">
        <v>2961</v>
      </c>
      <c r="B3588" s="3" t="s">
        <v>2960</v>
      </c>
      <c r="C3588" s="3" t="s">
        <v>7069</v>
      </c>
      <c r="D3588" s="6">
        <v>5000</v>
      </c>
      <c r="E3588" s="8">
        <v>5481</v>
      </c>
      <c r="F3588" t="s">
        <v>8216</v>
      </c>
      <c r="G3588" t="s">
        <v>8221</v>
      </c>
      <c r="H3588" t="s">
        <v>8243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8267</v>
      </c>
      <c r="O3588" s="8">
        <f t="shared" si="280"/>
        <v>110</v>
      </c>
      <c r="P3588">
        <f t="shared" si="281"/>
        <v>50.75</v>
      </c>
      <c r="Q3588" s="9" t="s">
        <v>8313</v>
      </c>
      <c r="R3588" t="s">
        <v>8314</v>
      </c>
      <c r="S3588" s="15">
        <f t="shared" si="282"/>
        <v>42061.212488425925</v>
      </c>
      <c r="T3588" s="15">
        <f t="shared" si="283"/>
        <v>42089.166666666672</v>
      </c>
      <c r="U3588">
        <f t="shared" si="284"/>
        <v>2015</v>
      </c>
    </row>
    <row r="3589" spans="1:21" ht="48" x14ac:dyDescent="0.2">
      <c r="A3589">
        <v>2964</v>
      </c>
      <c r="B3589" s="3" t="s">
        <v>2963</v>
      </c>
      <c r="C3589" s="3" t="s">
        <v>7072</v>
      </c>
      <c r="D3589" s="6">
        <v>5000</v>
      </c>
      <c r="E3589" s="8">
        <v>5035.6899999999996</v>
      </c>
      <c r="F3589" t="s">
        <v>8216</v>
      </c>
      <c r="G3589" t="s">
        <v>8221</v>
      </c>
      <c r="H3589" t="s">
        <v>8243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8267</v>
      </c>
      <c r="O3589" s="8">
        <f t="shared" si="280"/>
        <v>101</v>
      </c>
      <c r="P3589">
        <f t="shared" si="281"/>
        <v>25.69</v>
      </c>
      <c r="Q3589" s="9" t="s">
        <v>8313</v>
      </c>
      <c r="R3589" t="s">
        <v>8314</v>
      </c>
      <c r="S3589" s="15">
        <f t="shared" si="282"/>
        <v>41827.909942129627</v>
      </c>
      <c r="T3589" s="15">
        <f t="shared" si="283"/>
        <v>41857.897222222222</v>
      </c>
      <c r="U3589">
        <f t="shared" si="284"/>
        <v>2014</v>
      </c>
    </row>
    <row r="3590" spans="1:21" ht="48" x14ac:dyDescent="0.2">
      <c r="A3590">
        <v>2967</v>
      </c>
      <c r="B3590" s="3" t="s">
        <v>2966</v>
      </c>
      <c r="C3590" s="3" t="s">
        <v>7075</v>
      </c>
      <c r="D3590" s="6">
        <v>5000</v>
      </c>
      <c r="E3590" s="8">
        <v>5696</v>
      </c>
      <c r="F3590" t="s">
        <v>8216</v>
      </c>
      <c r="G3590" t="s">
        <v>8221</v>
      </c>
      <c r="H3590" t="s">
        <v>8243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8267</v>
      </c>
      <c r="O3590" s="8">
        <f t="shared" si="280"/>
        <v>114</v>
      </c>
      <c r="P3590">
        <f t="shared" si="281"/>
        <v>80.23</v>
      </c>
      <c r="Q3590" s="9" t="s">
        <v>8313</v>
      </c>
      <c r="R3590" t="s">
        <v>8314</v>
      </c>
      <c r="S3590" s="15">
        <f t="shared" si="282"/>
        <v>42042.197824074072</v>
      </c>
      <c r="T3590" s="15">
        <f t="shared" si="283"/>
        <v>42072.156157407408</v>
      </c>
      <c r="U3590">
        <f t="shared" si="284"/>
        <v>2015</v>
      </c>
    </row>
    <row r="3591" spans="1:21" ht="48" x14ac:dyDescent="0.2">
      <c r="A3591">
        <v>2973</v>
      </c>
      <c r="B3591" s="3" t="s">
        <v>2972</v>
      </c>
      <c r="C3591" s="3" t="s">
        <v>7081</v>
      </c>
      <c r="D3591" s="6">
        <v>5000</v>
      </c>
      <c r="E3591" s="8">
        <v>8740</v>
      </c>
      <c r="F3591" t="s">
        <v>8216</v>
      </c>
      <c r="G3591" t="s">
        <v>8221</v>
      </c>
      <c r="H3591" t="s">
        <v>8243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8267</v>
      </c>
      <c r="O3591" s="8">
        <f t="shared" si="280"/>
        <v>175</v>
      </c>
      <c r="P3591">
        <f t="shared" si="281"/>
        <v>264.85000000000002</v>
      </c>
      <c r="Q3591" s="9" t="s">
        <v>8313</v>
      </c>
      <c r="R3591" t="s">
        <v>8314</v>
      </c>
      <c r="S3591" s="15">
        <f t="shared" si="282"/>
        <v>42341.818379629629</v>
      </c>
      <c r="T3591" s="15">
        <f t="shared" si="283"/>
        <v>42370.166666666672</v>
      </c>
      <c r="U3591">
        <f t="shared" si="284"/>
        <v>2015</v>
      </c>
    </row>
    <row r="3592" spans="1:21" ht="48" x14ac:dyDescent="0.2">
      <c r="A3592">
        <v>2974</v>
      </c>
      <c r="B3592" s="3" t="s">
        <v>2973</v>
      </c>
      <c r="C3592" s="3" t="s">
        <v>7082</v>
      </c>
      <c r="D3592" s="6">
        <v>5000</v>
      </c>
      <c r="E3592" s="8">
        <v>5100</v>
      </c>
      <c r="F3592" t="s">
        <v>8216</v>
      </c>
      <c r="G3592" t="s">
        <v>8221</v>
      </c>
      <c r="H3592" t="s">
        <v>8243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8267</v>
      </c>
      <c r="O3592" s="8">
        <f t="shared" si="280"/>
        <v>102</v>
      </c>
      <c r="P3592">
        <f t="shared" si="281"/>
        <v>58.62</v>
      </c>
      <c r="Q3592" s="9" t="s">
        <v>8313</v>
      </c>
      <c r="R3592" t="s">
        <v>8314</v>
      </c>
      <c r="S3592" s="15">
        <f t="shared" si="282"/>
        <v>41880.061006944445</v>
      </c>
      <c r="T3592" s="15">
        <f t="shared" si="283"/>
        <v>41908.065972222219</v>
      </c>
      <c r="U3592">
        <f t="shared" si="284"/>
        <v>2014</v>
      </c>
    </row>
    <row r="3593" spans="1:21" ht="48" x14ac:dyDescent="0.2">
      <c r="A3593">
        <v>2979</v>
      </c>
      <c r="B3593" s="3" t="s">
        <v>2978</v>
      </c>
      <c r="C3593" s="3" t="s">
        <v>7087</v>
      </c>
      <c r="D3593" s="6">
        <v>5000</v>
      </c>
      <c r="E3593" s="8">
        <v>5070</v>
      </c>
      <c r="F3593" t="s">
        <v>8216</v>
      </c>
      <c r="G3593" t="s">
        <v>8221</v>
      </c>
      <c r="H3593" t="s">
        <v>8243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8267</v>
      </c>
      <c r="O3593" s="8">
        <f t="shared" si="280"/>
        <v>101</v>
      </c>
      <c r="P3593">
        <f t="shared" si="281"/>
        <v>110.22</v>
      </c>
      <c r="Q3593" s="9" t="s">
        <v>8313</v>
      </c>
      <c r="R3593" t="s">
        <v>8314</v>
      </c>
      <c r="S3593" s="15">
        <f t="shared" si="282"/>
        <v>41993.824340277773</v>
      </c>
      <c r="T3593" s="15">
        <f t="shared" si="283"/>
        <v>42010.25</v>
      </c>
      <c r="U3593">
        <f t="shared" si="284"/>
        <v>2014</v>
      </c>
    </row>
    <row r="3594" spans="1:21" ht="48" x14ac:dyDescent="0.2">
      <c r="A3594">
        <v>3155</v>
      </c>
      <c r="B3594" s="3" t="s">
        <v>3154</v>
      </c>
      <c r="C3594" s="3" t="s">
        <v>7263</v>
      </c>
      <c r="D3594" s="6">
        <v>5000</v>
      </c>
      <c r="E3594" s="8">
        <v>9425.23</v>
      </c>
      <c r="F3594" t="s">
        <v>8216</v>
      </c>
      <c r="G3594" t="s">
        <v>8222</v>
      </c>
      <c r="H3594" t="s">
        <v>8244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8267</v>
      </c>
      <c r="O3594" s="8">
        <f t="shared" ref="O3594:O3657" si="285">ROUND(E3594/D3594*100,0)</f>
        <v>189</v>
      </c>
      <c r="P3594">
        <f t="shared" ref="P3594:P3657" si="286">IFERROR(ROUND(E3594/L3594,2),0)</f>
        <v>31.21</v>
      </c>
      <c r="Q3594" s="9" t="s">
        <v>8313</v>
      </c>
      <c r="R3594" t="s">
        <v>8314</v>
      </c>
      <c r="S3594" s="15">
        <f t="shared" ref="S3594:S3657" si="287">(((J3594/60)/60/24)+DATE(1970,1,1))</f>
        <v>41233.499131944445</v>
      </c>
      <c r="T3594" s="15">
        <f t="shared" ref="T3594:T3657" si="288">(((I3594/60)/60)/24)+DATE(1970,1,1)</f>
        <v>41263.499131944445</v>
      </c>
      <c r="U3594">
        <f t="shared" ref="U3594:U3657" si="289">YEAR(S3594)</f>
        <v>2012</v>
      </c>
    </row>
    <row r="3595" spans="1:21" ht="32" x14ac:dyDescent="0.2">
      <c r="A3595">
        <v>3158</v>
      </c>
      <c r="B3595" s="3" t="s">
        <v>3157</v>
      </c>
      <c r="C3595" s="3" t="s">
        <v>7266</v>
      </c>
      <c r="D3595" s="6">
        <v>5000</v>
      </c>
      <c r="E3595" s="8">
        <v>5700</v>
      </c>
      <c r="F3595" t="s">
        <v>8216</v>
      </c>
      <c r="G3595" t="s">
        <v>8221</v>
      </c>
      <c r="H3595" t="s">
        <v>8243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8267</v>
      </c>
      <c r="O3595" s="8">
        <f t="shared" si="285"/>
        <v>114</v>
      </c>
      <c r="P3595">
        <f t="shared" si="286"/>
        <v>82.61</v>
      </c>
      <c r="Q3595" s="9" t="s">
        <v>8313</v>
      </c>
      <c r="R3595" t="s">
        <v>8314</v>
      </c>
      <c r="S3595" s="15">
        <f t="shared" si="287"/>
        <v>41447.839722222219</v>
      </c>
      <c r="T3595" s="15">
        <f t="shared" si="288"/>
        <v>41477.839722222219</v>
      </c>
      <c r="U3595">
        <f t="shared" si="289"/>
        <v>2013</v>
      </c>
    </row>
    <row r="3596" spans="1:21" ht="48" x14ac:dyDescent="0.2">
      <c r="A3596">
        <v>3175</v>
      </c>
      <c r="B3596" s="3" t="s">
        <v>3174</v>
      </c>
      <c r="C3596" s="3" t="s">
        <v>7283</v>
      </c>
      <c r="D3596" s="6">
        <v>5000</v>
      </c>
      <c r="E3596" s="8">
        <v>5478</v>
      </c>
      <c r="F3596" t="s">
        <v>8216</v>
      </c>
      <c r="G3596" t="s">
        <v>8221</v>
      </c>
      <c r="H3596" t="s">
        <v>8243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8267</v>
      </c>
      <c r="O3596" s="8">
        <f t="shared" si="285"/>
        <v>110</v>
      </c>
      <c r="P3596">
        <f t="shared" si="286"/>
        <v>91.3</v>
      </c>
      <c r="Q3596" s="9" t="s">
        <v>8313</v>
      </c>
      <c r="R3596" t="s">
        <v>8314</v>
      </c>
      <c r="S3596" s="15">
        <f t="shared" si="287"/>
        <v>40531.886886574073</v>
      </c>
      <c r="T3596" s="15">
        <f t="shared" si="288"/>
        <v>40591.886886574073</v>
      </c>
      <c r="U3596">
        <f t="shared" si="289"/>
        <v>2010</v>
      </c>
    </row>
    <row r="3597" spans="1:21" ht="48" x14ac:dyDescent="0.2">
      <c r="A3597">
        <v>3208</v>
      </c>
      <c r="B3597" s="3" t="s">
        <v>3207</v>
      </c>
      <c r="C3597" s="3" t="s">
        <v>7316</v>
      </c>
      <c r="D3597" s="6">
        <v>5000</v>
      </c>
      <c r="E3597" s="8">
        <v>5175</v>
      </c>
      <c r="F3597" t="s">
        <v>8216</v>
      </c>
      <c r="G3597" t="s">
        <v>8221</v>
      </c>
      <c r="H3597" t="s">
        <v>8243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8267</v>
      </c>
      <c r="O3597" s="8">
        <f t="shared" si="285"/>
        <v>104</v>
      </c>
      <c r="P3597">
        <f t="shared" si="286"/>
        <v>63.11</v>
      </c>
      <c r="Q3597" s="9" t="s">
        <v>8313</v>
      </c>
      <c r="R3597" t="s">
        <v>8314</v>
      </c>
      <c r="S3597" s="15">
        <f t="shared" si="287"/>
        <v>41827.605057870373</v>
      </c>
      <c r="T3597" s="15">
        <f t="shared" si="288"/>
        <v>41848.605057870373</v>
      </c>
      <c r="U3597">
        <f t="shared" si="289"/>
        <v>2014</v>
      </c>
    </row>
    <row r="3598" spans="1:21" ht="48" x14ac:dyDescent="0.2">
      <c r="A3598">
        <v>3233</v>
      </c>
      <c r="B3598" s="3" t="s">
        <v>3232</v>
      </c>
      <c r="C3598" s="3" t="s">
        <v>7341</v>
      </c>
      <c r="D3598" s="6">
        <v>5000</v>
      </c>
      <c r="E3598" s="8">
        <v>5940</v>
      </c>
      <c r="F3598" t="s">
        <v>8216</v>
      </c>
      <c r="G3598" t="s">
        <v>8221</v>
      </c>
      <c r="H3598" t="s">
        <v>8243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8267</v>
      </c>
      <c r="O3598" s="8">
        <f t="shared" si="285"/>
        <v>119</v>
      </c>
      <c r="P3598">
        <f t="shared" si="286"/>
        <v>97.38</v>
      </c>
      <c r="Q3598" s="9" t="s">
        <v>8313</v>
      </c>
      <c r="R3598" t="s">
        <v>8314</v>
      </c>
      <c r="S3598" s="15">
        <f t="shared" si="287"/>
        <v>42766.805034722223</v>
      </c>
      <c r="T3598" s="15">
        <f t="shared" si="288"/>
        <v>42796.805034722223</v>
      </c>
      <c r="U3598">
        <f t="shared" si="289"/>
        <v>2017</v>
      </c>
    </row>
    <row r="3599" spans="1:21" ht="48" x14ac:dyDescent="0.2">
      <c r="A3599">
        <v>3260</v>
      </c>
      <c r="B3599" s="3" t="s">
        <v>3259</v>
      </c>
      <c r="C3599" s="3" t="s">
        <v>7368</v>
      </c>
      <c r="D3599" s="6">
        <v>5000</v>
      </c>
      <c r="E3599" s="8">
        <v>5462</v>
      </c>
      <c r="F3599" t="s">
        <v>8216</v>
      </c>
      <c r="G3599" t="s">
        <v>8221</v>
      </c>
      <c r="H3599" t="s">
        <v>8243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8267</v>
      </c>
      <c r="O3599" s="8">
        <f t="shared" si="285"/>
        <v>109</v>
      </c>
      <c r="P3599">
        <f t="shared" si="286"/>
        <v>74.819999999999993</v>
      </c>
      <c r="Q3599" s="9" t="s">
        <v>8313</v>
      </c>
      <c r="R3599" t="s">
        <v>8314</v>
      </c>
      <c r="S3599" s="15">
        <f t="shared" si="287"/>
        <v>42303.672662037032</v>
      </c>
      <c r="T3599" s="15">
        <f t="shared" si="288"/>
        <v>42338.714328703703</v>
      </c>
      <c r="U3599">
        <f t="shared" si="289"/>
        <v>2015</v>
      </c>
    </row>
    <row r="3600" spans="1:21" ht="48" x14ac:dyDescent="0.2">
      <c r="A3600">
        <v>3277</v>
      </c>
      <c r="B3600" s="3" t="s">
        <v>3276</v>
      </c>
      <c r="C3600" s="3" t="s">
        <v>7385</v>
      </c>
      <c r="D3600" s="6">
        <v>5000</v>
      </c>
      <c r="E3600" s="8">
        <v>5430</v>
      </c>
      <c r="F3600" t="s">
        <v>8216</v>
      </c>
      <c r="G3600" t="s">
        <v>8222</v>
      </c>
      <c r="H3600" t="s">
        <v>8244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8267</v>
      </c>
      <c r="O3600" s="8">
        <f t="shared" si="285"/>
        <v>109</v>
      </c>
      <c r="P3600">
        <f t="shared" si="286"/>
        <v>54.3</v>
      </c>
      <c r="Q3600" s="9" t="s">
        <v>8313</v>
      </c>
      <c r="R3600" t="s">
        <v>8314</v>
      </c>
      <c r="S3600" s="15">
        <f t="shared" si="287"/>
        <v>41931.682939814818</v>
      </c>
      <c r="T3600" s="15">
        <f t="shared" si="288"/>
        <v>41961.724606481483</v>
      </c>
      <c r="U3600">
        <f t="shared" si="289"/>
        <v>2014</v>
      </c>
    </row>
    <row r="3601" spans="1:21" ht="32" x14ac:dyDescent="0.2">
      <c r="A3601">
        <v>3281</v>
      </c>
      <c r="B3601" s="3" t="s">
        <v>3280</v>
      </c>
      <c r="C3601" s="3" t="s">
        <v>7389</v>
      </c>
      <c r="D3601" s="6">
        <v>5000</v>
      </c>
      <c r="E3601" s="8">
        <v>6080</v>
      </c>
      <c r="F3601" t="s">
        <v>8216</v>
      </c>
      <c r="G3601" t="s">
        <v>8221</v>
      </c>
      <c r="H3601" t="s">
        <v>8243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8267</v>
      </c>
      <c r="O3601" s="8">
        <f t="shared" si="285"/>
        <v>122</v>
      </c>
      <c r="P3601">
        <f t="shared" si="286"/>
        <v>129.36000000000001</v>
      </c>
      <c r="Q3601" s="9" t="s">
        <v>8313</v>
      </c>
      <c r="R3601" t="s">
        <v>8314</v>
      </c>
      <c r="S3601" s="15">
        <f t="shared" si="287"/>
        <v>42219.019733796296</v>
      </c>
      <c r="T3601" s="15">
        <f t="shared" si="288"/>
        <v>42249.019733796296</v>
      </c>
      <c r="U3601">
        <f t="shared" si="289"/>
        <v>2015</v>
      </c>
    </row>
    <row r="3602" spans="1:21" ht="48" x14ac:dyDescent="0.2">
      <c r="A3602">
        <v>3331</v>
      </c>
      <c r="B3602" s="3" t="s">
        <v>3330</v>
      </c>
      <c r="C3602" s="3" t="s">
        <v>7439</v>
      </c>
      <c r="D3602" s="6">
        <v>5000</v>
      </c>
      <c r="E3602" s="8">
        <v>5226</v>
      </c>
      <c r="F3602" t="s">
        <v>8216</v>
      </c>
      <c r="G3602" t="s">
        <v>8221</v>
      </c>
      <c r="H3602" t="s">
        <v>8243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8267</v>
      </c>
      <c r="O3602" s="8">
        <f t="shared" si="285"/>
        <v>105</v>
      </c>
      <c r="P3602">
        <f t="shared" si="286"/>
        <v>80.400000000000006</v>
      </c>
      <c r="Q3602" s="9" t="s">
        <v>8313</v>
      </c>
      <c r="R3602" t="s">
        <v>8314</v>
      </c>
      <c r="S3602" s="15">
        <f t="shared" si="287"/>
        <v>42248.697754629626</v>
      </c>
      <c r="T3602" s="15">
        <f t="shared" si="288"/>
        <v>42283.697754629626</v>
      </c>
      <c r="U3602">
        <f t="shared" si="289"/>
        <v>2015</v>
      </c>
    </row>
    <row r="3603" spans="1:21" ht="48" x14ac:dyDescent="0.2">
      <c r="A3603">
        <v>3335</v>
      </c>
      <c r="B3603" s="3" t="s">
        <v>3334</v>
      </c>
      <c r="C3603" s="3" t="s">
        <v>7443</v>
      </c>
      <c r="D3603" s="6">
        <v>5000</v>
      </c>
      <c r="E3603" s="8">
        <v>5016</v>
      </c>
      <c r="F3603" t="s">
        <v>8216</v>
      </c>
      <c r="G3603" t="s">
        <v>8222</v>
      </c>
      <c r="H3603" t="s">
        <v>8244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8267</v>
      </c>
      <c r="O3603" s="8">
        <f t="shared" si="285"/>
        <v>100</v>
      </c>
      <c r="P3603">
        <f t="shared" si="286"/>
        <v>79.62</v>
      </c>
      <c r="Q3603" s="9" t="s">
        <v>8313</v>
      </c>
      <c r="R3603" t="s">
        <v>8314</v>
      </c>
      <c r="S3603" s="15">
        <f t="shared" si="287"/>
        <v>41827.674143518518</v>
      </c>
      <c r="T3603" s="15">
        <f t="shared" si="288"/>
        <v>41854.958333333336</v>
      </c>
      <c r="U3603">
        <f t="shared" si="289"/>
        <v>2014</v>
      </c>
    </row>
    <row r="3604" spans="1:21" ht="48" x14ac:dyDescent="0.2">
      <c r="A3604">
        <v>3351</v>
      </c>
      <c r="B3604" s="3" t="s">
        <v>3349</v>
      </c>
      <c r="C3604" s="3" t="s">
        <v>7459</v>
      </c>
      <c r="D3604" s="6">
        <v>5000</v>
      </c>
      <c r="E3604" s="8">
        <v>5055</v>
      </c>
      <c r="F3604" t="s">
        <v>8216</v>
      </c>
      <c r="G3604" t="s">
        <v>8222</v>
      </c>
      <c r="H3604" t="s">
        <v>8244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8267</v>
      </c>
      <c r="O3604" s="8">
        <f t="shared" si="285"/>
        <v>101</v>
      </c>
      <c r="P3604">
        <f t="shared" si="286"/>
        <v>93.61</v>
      </c>
      <c r="Q3604" s="9" t="s">
        <v>8313</v>
      </c>
      <c r="R3604" t="s">
        <v>8314</v>
      </c>
      <c r="S3604" s="15">
        <f t="shared" si="287"/>
        <v>41806.395428240743</v>
      </c>
      <c r="T3604" s="15">
        <f t="shared" si="288"/>
        <v>41843.458333333336</v>
      </c>
      <c r="U3604">
        <f t="shared" si="289"/>
        <v>2014</v>
      </c>
    </row>
    <row r="3605" spans="1:21" ht="48" x14ac:dyDescent="0.2">
      <c r="A3605">
        <v>3352</v>
      </c>
      <c r="B3605" s="3" t="s">
        <v>3350</v>
      </c>
      <c r="C3605" s="3" t="s">
        <v>7460</v>
      </c>
      <c r="D3605" s="6">
        <v>5000</v>
      </c>
      <c r="E3605" s="8">
        <v>5376</v>
      </c>
      <c r="F3605" t="s">
        <v>8216</v>
      </c>
      <c r="G3605" t="s">
        <v>8222</v>
      </c>
      <c r="H3605" t="s">
        <v>8244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8267</v>
      </c>
      <c r="O3605" s="8">
        <f t="shared" si="285"/>
        <v>108</v>
      </c>
      <c r="P3605">
        <f t="shared" si="286"/>
        <v>76.8</v>
      </c>
      <c r="Q3605" s="9" t="s">
        <v>8313</v>
      </c>
      <c r="R3605" t="s">
        <v>8314</v>
      </c>
      <c r="S3605" s="15">
        <f t="shared" si="287"/>
        <v>42495.992800925931</v>
      </c>
      <c r="T3605" s="15">
        <f t="shared" si="288"/>
        <v>42552.958333333328</v>
      </c>
      <c r="U3605">
        <f t="shared" si="289"/>
        <v>2016</v>
      </c>
    </row>
    <row r="3606" spans="1:21" ht="48" x14ac:dyDescent="0.2">
      <c r="A3606">
        <v>3361</v>
      </c>
      <c r="B3606" s="3" t="s">
        <v>3359</v>
      </c>
      <c r="C3606" s="3" t="s">
        <v>7469</v>
      </c>
      <c r="D3606" s="6">
        <v>5000</v>
      </c>
      <c r="E3606" s="8">
        <v>5673</v>
      </c>
      <c r="F3606" t="s">
        <v>8216</v>
      </c>
      <c r="G3606" t="s">
        <v>8221</v>
      </c>
      <c r="H3606" t="s">
        <v>8243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8267</v>
      </c>
      <c r="O3606" s="8">
        <f t="shared" si="285"/>
        <v>113</v>
      </c>
      <c r="P3606">
        <f t="shared" si="286"/>
        <v>83.43</v>
      </c>
      <c r="Q3606" s="9" t="s">
        <v>8313</v>
      </c>
      <c r="R3606" t="s">
        <v>8314</v>
      </c>
      <c r="S3606" s="15">
        <f t="shared" si="287"/>
        <v>41866.025347222225</v>
      </c>
      <c r="T3606" s="15">
        <f t="shared" si="288"/>
        <v>41883.665972222225</v>
      </c>
      <c r="U3606">
        <f t="shared" si="289"/>
        <v>2014</v>
      </c>
    </row>
    <row r="3607" spans="1:21" ht="48" x14ac:dyDescent="0.2">
      <c r="A3607">
        <v>3369</v>
      </c>
      <c r="B3607" s="3" t="s">
        <v>3367</v>
      </c>
      <c r="C3607" s="3" t="s">
        <v>7477</v>
      </c>
      <c r="D3607" s="6">
        <v>5000</v>
      </c>
      <c r="E3607" s="8">
        <v>5195</v>
      </c>
      <c r="F3607" t="s">
        <v>8216</v>
      </c>
      <c r="G3607" t="s">
        <v>8238</v>
      </c>
      <c r="H3607" t="s">
        <v>8246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8267</v>
      </c>
      <c r="O3607" s="8">
        <f t="shared" si="285"/>
        <v>104</v>
      </c>
      <c r="P3607">
        <f t="shared" si="286"/>
        <v>96.2</v>
      </c>
      <c r="Q3607" s="9" t="s">
        <v>8313</v>
      </c>
      <c r="R3607" t="s">
        <v>8314</v>
      </c>
      <c r="S3607" s="15">
        <f t="shared" si="287"/>
        <v>42690.041435185187</v>
      </c>
      <c r="T3607" s="15">
        <f t="shared" si="288"/>
        <v>42750.041435185187</v>
      </c>
      <c r="U3607">
        <f t="shared" si="289"/>
        <v>2016</v>
      </c>
    </row>
    <row r="3608" spans="1:21" ht="48" x14ac:dyDescent="0.2">
      <c r="A3608">
        <v>3436</v>
      </c>
      <c r="B3608" s="3" t="s">
        <v>3434</v>
      </c>
      <c r="C3608" s="3" t="s">
        <v>7544</v>
      </c>
      <c r="D3608" s="6">
        <v>5000</v>
      </c>
      <c r="E3608" s="8">
        <v>5295</v>
      </c>
      <c r="F3608" t="s">
        <v>8216</v>
      </c>
      <c r="G3608" t="s">
        <v>8221</v>
      </c>
      <c r="H3608" t="s">
        <v>8243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8267</v>
      </c>
      <c r="O3608" s="8">
        <f t="shared" si="285"/>
        <v>106</v>
      </c>
      <c r="P3608">
        <f t="shared" si="286"/>
        <v>143.11000000000001</v>
      </c>
      <c r="Q3608" s="9" t="s">
        <v>8313</v>
      </c>
      <c r="R3608" t="s">
        <v>8314</v>
      </c>
      <c r="S3608" s="15">
        <f t="shared" si="287"/>
        <v>41851.541585648149</v>
      </c>
      <c r="T3608" s="15">
        <f t="shared" si="288"/>
        <v>41872.686111111114</v>
      </c>
      <c r="U3608">
        <f t="shared" si="289"/>
        <v>2014</v>
      </c>
    </row>
    <row r="3609" spans="1:21" ht="48" x14ac:dyDescent="0.2">
      <c r="A3609">
        <v>3440</v>
      </c>
      <c r="B3609" s="3" t="s">
        <v>3438</v>
      </c>
      <c r="C3609" s="3" t="s">
        <v>7548</v>
      </c>
      <c r="D3609" s="6">
        <v>5000</v>
      </c>
      <c r="E3609" s="8">
        <v>5260.92</v>
      </c>
      <c r="F3609" t="s">
        <v>8216</v>
      </c>
      <c r="G3609" t="s">
        <v>8221</v>
      </c>
      <c r="H3609" t="s">
        <v>8243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8267</v>
      </c>
      <c r="O3609" s="8">
        <f t="shared" si="285"/>
        <v>105</v>
      </c>
      <c r="P3609">
        <f t="shared" si="286"/>
        <v>64.16</v>
      </c>
      <c r="Q3609" s="9" t="s">
        <v>8313</v>
      </c>
      <c r="R3609" t="s">
        <v>8314</v>
      </c>
      <c r="S3609" s="15">
        <f t="shared" si="287"/>
        <v>41809.12300925926</v>
      </c>
      <c r="T3609" s="15">
        <f t="shared" si="288"/>
        <v>41831.677083333336</v>
      </c>
      <c r="U3609">
        <f t="shared" si="289"/>
        <v>2014</v>
      </c>
    </row>
    <row r="3610" spans="1:21" ht="48" x14ac:dyDescent="0.2">
      <c r="A3610">
        <v>3464</v>
      </c>
      <c r="B3610" s="3" t="s">
        <v>3462</v>
      </c>
      <c r="C3610" s="3" t="s">
        <v>7572</v>
      </c>
      <c r="D3610" s="6">
        <v>5000</v>
      </c>
      <c r="E3610" s="8">
        <v>5116.18</v>
      </c>
      <c r="F3610" t="s">
        <v>8216</v>
      </c>
      <c r="G3610" t="s">
        <v>8221</v>
      </c>
      <c r="H3610" t="s">
        <v>8243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8267</v>
      </c>
      <c r="O3610" s="8">
        <f t="shared" si="285"/>
        <v>102</v>
      </c>
      <c r="P3610">
        <f t="shared" si="286"/>
        <v>55.01</v>
      </c>
      <c r="Q3610" s="9" t="s">
        <v>8313</v>
      </c>
      <c r="R3610" t="s">
        <v>8314</v>
      </c>
      <c r="S3610" s="15">
        <f t="shared" si="287"/>
        <v>42575.130057870367</v>
      </c>
      <c r="T3610" s="15">
        <f t="shared" si="288"/>
        <v>42605.130057870367</v>
      </c>
      <c r="U3610">
        <f t="shared" si="289"/>
        <v>2016</v>
      </c>
    </row>
    <row r="3611" spans="1:21" ht="48" x14ac:dyDescent="0.2">
      <c r="A3611">
        <v>3489</v>
      </c>
      <c r="B3611" s="3" t="s">
        <v>3487</v>
      </c>
      <c r="C3611" s="3" t="s">
        <v>7597</v>
      </c>
      <c r="D3611" s="6">
        <v>5000</v>
      </c>
      <c r="E3611" s="8">
        <v>5635</v>
      </c>
      <c r="F3611" t="s">
        <v>8216</v>
      </c>
      <c r="G3611" t="s">
        <v>8222</v>
      </c>
      <c r="H3611" t="s">
        <v>8244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8267</v>
      </c>
      <c r="O3611" s="8">
        <f t="shared" si="285"/>
        <v>113</v>
      </c>
      <c r="P3611">
        <f t="shared" si="286"/>
        <v>78.260000000000005</v>
      </c>
      <c r="Q3611" s="9" t="s">
        <v>8313</v>
      </c>
      <c r="R3611" t="s">
        <v>8314</v>
      </c>
      <c r="S3611" s="15">
        <f t="shared" si="287"/>
        <v>41753.635775462964</v>
      </c>
      <c r="T3611" s="15">
        <f t="shared" si="288"/>
        <v>41783.875</v>
      </c>
      <c r="U3611">
        <f t="shared" si="289"/>
        <v>2014</v>
      </c>
    </row>
    <row r="3612" spans="1:21" ht="48" x14ac:dyDescent="0.2">
      <c r="A3612">
        <v>3495</v>
      </c>
      <c r="B3612" s="3" t="s">
        <v>3493</v>
      </c>
      <c r="C3612" s="3" t="s">
        <v>7603</v>
      </c>
      <c r="D3612" s="6">
        <v>5000</v>
      </c>
      <c r="E3612" s="8">
        <v>5343</v>
      </c>
      <c r="F3612" t="s">
        <v>8216</v>
      </c>
      <c r="G3612" t="s">
        <v>8226</v>
      </c>
      <c r="H3612" t="s">
        <v>8248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8267</v>
      </c>
      <c r="O3612" s="8">
        <f t="shared" si="285"/>
        <v>107</v>
      </c>
      <c r="P3612">
        <f t="shared" si="286"/>
        <v>74.209999999999994</v>
      </c>
      <c r="Q3612" s="9" t="s">
        <v>8313</v>
      </c>
      <c r="R3612" t="s">
        <v>8314</v>
      </c>
      <c r="S3612" s="15">
        <f t="shared" si="287"/>
        <v>41915.762835648151</v>
      </c>
      <c r="T3612" s="15">
        <f t="shared" si="288"/>
        <v>41944.720833333333</v>
      </c>
      <c r="U3612">
        <f t="shared" si="289"/>
        <v>2014</v>
      </c>
    </row>
    <row r="3613" spans="1:21" ht="32" x14ac:dyDescent="0.2">
      <c r="A3613">
        <v>3534</v>
      </c>
      <c r="B3613" s="3" t="s">
        <v>3532</v>
      </c>
      <c r="C3613" s="3" t="s">
        <v>7642</v>
      </c>
      <c r="D3613" s="6">
        <v>5000</v>
      </c>
      <c r="E3613" s="8">
        <v>7810</v>
      </c>
      <c r="F3613" t="s">
        <v>8216</v>
      </c>
      <c r="G3613" t="s">
        <v>8221</v>
      </c>
      <c r="H3613" t="s">
        <v>8243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8267</v>
      </c>
      <c r="O3613" s="8">
        <f t="shared" si="285"/>
        <v>156</v>
      </c>
      <c r="P3613">
        <f t="shared" si="286"/>
        <v>38.28</v>
      </c>
      <c r="Q3613" s="9" t="s">
        <v>8313</v>
      </c>
      <c r="R3613" t="s">
        <v>8314</v>
      </c>
      <c r="S3613" s="15">
        <f t="shared" si="287"/>
        <v>42243.6252662037</v>
      </c>
      <c r="T3613" s="15">
        <f t="shared" si="288"/>
        <v>42278.6252662037</v>
      </c>
      <c r="U3613">
        <f t="shared" si="289"/>
        <v>2015</v>
      </c>
    </row>
    <row r="3614" spans="1:21" ht="48" x14ac:dyDescent="0.2">
      <c r="A3614">
        <v>3554</v>
      </c>
      <c r="B3614" s="3" t="s">
        <v>3552</v>
      </c>
      <c r="C3614" s="3" t="s">
        <v>7662</v>
      </c>
      <c r="D3614" s="6">
        <v>5000</v>
      </c>
      <c r="E3614" s="8">
        <v>5671.11</v>
      </c>
      <c r="F3614" t="s">
        <v>8216</v>
      </c>
      <c r="G3614" t="s">
        <v>8221</v>
      </c>
      <c r="H3614" t="s">
        <v>8243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8267</v>
      </c>
      <c r="O3614" s="8">
        <f t="shared" si="285"/>
        <v>113</v>
      </c>
      <c r="P3614">
        <f t="shared" si="286"/>
        <v>107</v>
      </c>
      <c r="Q3614" s="9" t="s">
        <v>8313</v>
      </c>
      <c r="R3614" t="s">
        <v>8314</v>
      </c>
      <c r="S3614" s="15">
        <f t="shared" si="287"/>
        <v>42016.050451388888</v>
      </c>
      <c r="T3614" s="15">
        <f t="shared" si="288"/>
        <v>42046.708333333328</v>
      </c>
      <c r="U3614">
        <f t="shared" si="289"/>
        <v>2015</v>
      </c>
    </row>
    <row r="3615" spans="1:21" ht="48" x14ac:dyDescent="0.2">
      <c r="A3615">
        <v>3569</v>
      </c>
      <c r="B3615" s="3" t="s">
        <v>3567</v>
      </c>
      <c r="C3615" s="3" t="s">
        <v>7677</v>
      </c>
      <c r="D3615" s="6">
        <v>5000</v>
      </c>
      <c r="E3615" s="8">
        <v>5024</v>
      </c>
      <c r="F3615" t="s">
        <v>8216</v>
      </c>
      <c r="G3615" t="s">
        <v>8221</v>
      </c>
      <c r="H3615" t="s">
        <v>8243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8267</v>
      </c>
      <c r="O3615" s="8">
        <f t="shared" si="285"/>
        <v>100</v>
      </c>
      <c r="P3615">
        <f t="shared" si="286"/>
        <v>122.54</v>
      </c>
      <c r="Q3615" s="9" t="s">
        <v>8313</v>
      </c>
      <c r="R3615" t="s">
        <v>8314</v>
      </c>
      <c r="S3615" s="15">
        <f t="shared" si="287"/>
        <v>41982.688611111109</v>
      </c>
      <c r="T3615" s="15">
        <f t="shared" si="288"/>
        <v>42012.688611111109</v>
      </c>
      <c r="U3615">
        <f t="shared" si="289"/>
        <v>2014</v>
      </c>
    </row>
    <row r="3616" spans="1:21" ht="48" x14ac:dyDescent="0.2">
      <c r="A3616">
        <v>3590</v>
      </c>
      <c r="B3616" s="3" t="s">
        <v>3588</v>
      </c>
      <c r="C3616" s="3" t="s">
        <v>7698</v>
      </c>
      <c r="D3616" s="6">
        <v>5000</v>
      </c>
      <c r="E3616" s="8">
        <v>5003</v>
      </c>
      <c r="F3616" t="s">
        <v>8216</v>
      </c>
      <c r="G3616" t="s">
        <v>8222</v>
      </c>
      <c r="H3616" t="s">
        <v>8244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8267</v>
      </c>
      <c r="O3616" s="8">
        <f t="shared" si="285"/>
        <v>100</v>
      </c>
      <c r="P3616">
        <f t="shared" si="286"/>
        <v>68.53</v>
      </c>
      <c r="Q3616" s="9" t="s">
        <v>8313</v>
      </c>
      <c r="R3616" t="s">
        <v>8314</v>
      </c>
      <c r="S3616" s="15">
        <f t="shared" si="287"/>
        <v>41902.333726851852</v>
      </c>
      <c r="T3616" s="15">
        <f t="shared" si="288"/>
        <v>41932.333726851852</v>
      </c>
      <c r="U3616">
        <f t="shared" si="289"/>
        <v>2014</v>
      </c>
    </row>
    <row r="3617" spans="1:21" ht="48" x14ac:dyDescent="0.2">
      <c r="A3617">
        <v>3612</v>
      </c>
      <c r="B3617" s="3" t="s">
        <v>3610</v>
      </c>
      <c r="C3617" s="3" t="s">
        <v>7720</v>
      </c>
      <c r="D3617" s="6">
        <v>5000</v>
      </c>
      <c r="E3617" s="8">
        <v>7220</v>
      </c>
      <c r="F3617" t="s">
        <v>8216</v>
      </c>
      <c r="G3617" t="s">
        <v>8226</v>
      </c>
      <c r="H3617" t="s">
        <v>8248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8267</v>
      </c>
      <c r="O3617" s="8">
        <f t="shared" si="285"/>
        <v>144</v>
      </c>
      <c r="P3617">
        <f t="shared" si="286"/>
        <v>126.67</v>
      </c>
      <c r="Q3617" s="9" t="s">
        <v>8313</v>
      </c>
      <c r="R3617" t="s">
        <v>8314</v>
      </c>
      <c r="S3617" s="15">
        <f t="shared" si="287"/>
        <v>41789.726979166669</v>
      </c>
      <c r="T3617" s="15">
        <f t="shared" si="288"/>
        <v>41799.726979166669</v>
      </c>
      <c r="U3617">
        <f t="shared" si="289"/>
        <v>2014</v>
      </c>
    </row>
    <row r="3618" spans="1:21" ht="48" x14ac:dyDescent="0.2">
      <c r="A3618">
        <v>3655</v>
      </c>
      <c r="B3618" s="3" t="s">
        <v>3651</v>
      </c>
      <c r="C3618" s="3" t="s">
        <v>7763</v>
      </c>
      <c r="D3618" s="6">
        <v>5000</v>
      </c>
      <c r="E3618" s="8">
        <v>5813</v>
      </c>
      <c r="F3618" t="s">
        <v>8216</v>
      </c>
      <c r="G3618" t="s">
        <v>8221</v>
      </c>
      <c r="H3618" t="s">
        <v>8243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8267</v>
      </c>
      <c r="O3618" s="8">
        <f t="shared" si="285"/>
        <v>116</v>
      </c>
      <c r="P3618">
        <f t="shared" si="286"/>
        <v>73.58</v>
      </c>
      <c r="Q3618" s="9" t="s">
        <v>8313</v>
      </c>
      <c r="R3618" t="s">
        <v>8314</v>
      </c>
      <c r="S3618" s="15">
        <f t="shared" si="287"/>
        <v>42173.803217592591</v>
      </c>
      <c r="T3618" s="15">
        <f t="shared" si="288"/>
        <v>42203.290972222225</v>
      </c>
      <c r="U3618">
        <f t="shared" si="289"/>
        <v>2015</v>
      </c>
    </row>
    <row r="3619" spans="1:21" ht="48" x14ac:dyDescent="0.2">
      <c r="A3619">
        <v>3656</v>
      </c>
      <c r="B3619" s="3" t="s">
        <v>3652</v>
      </c>
      <c r="C3619" s="3" t="s">
        <v>7764</v>
      </c>
      <c r="D3619" s="6">
        <v>5000</v>
      </c>
      <c r="E3619" s="8">
        <v>5291</v>
      </c>
      <c r="F3619" t="s">
        <v>8216</v>
      </c>
      <c r="G3619" t="s">
        <v>8237</v>
      </c>
      <c r="H3619" t="s">
        <v>8254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8267</v>
      </c>
      <c r="O3619" s="8">
        <f t="shared" si="285"/>
        <v>106</v>
      </c>
      <c r="P3619">
        <f t="shared" si="286"/>
        <v>115.02</v>
      </c>
      <c r="Q3619" s="9" t="s">
        <v>8313</v>
      </c>
      <c r="R3619" t="s">
        <v>8314</v>
      </c>
      <c r="S3619" s="15">
        <f t="shared" si="287"/>
        <v>42737.910138888896</v>
      </c>
      <c r="T3619" s="15">
        <f t="shared" si="288"/>
        <v>42767.957638888889</v>
      </c>
      <c r="U3619">
        <f t="shared" si="289"/>
        <v>2017</v>
      </c>
    </row>
    <row r="3620" spans="1:21" ht="48" x14ac:dyDescent="0.2">
      <c r="A3620">
        <v>3685</v>
      </c>
      <c r="B3620" s="3" t="s">
        <v>3681</v>
      </c>
      <c r="C3620" s="3" t="s">
        <v>7793</v>
      </c>
      <c r="D3620" s="6">
        <v>5000</v>
      </c>
      <c r="E3620" s="8">
        <v>5285</v>
      </c>
      <c r="F3620" t="s">
        <v>8216</v>
      </c>
      <c r="G3620" t="s">
        <v>8221</v>
      </c>
      <c r="H3620" t="s">
        <v>8243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8267</v>
      </c>
      <c r="O3620" s="8">
        <f t="shared" si="285"/>
        <v>106</v>
      </c>
      <c r="P3620">
        <f t="shared" si="286"/>
        <v>41.94</v>
      </c>
      <c r="Q3620" s="9" t="s">
        <v>8313</v>
      </c>
      <c r="R3620" t="s">
        <v>8314</v>
      </c>
      <c r="S3620" s="15">
        <f t="shared" si="287"/>
        <v>41753.593275462961</v>
      </c>
      <c r="T3620" s="15">
        <f t="shared" si="288"/>
        <v>41778.875</v>
      </c>
      <c r="U3620">
        <f t="shared" si="289"/>
        <v>2014</v>
      </c>
    </row>
    <row r="3621" spans="1:21" ht="48" x14ac:dyDescent="0.2">
      <c r="A3621">
        <v>3687</v>
      </c>
      <c r="B3621" s="3" t="s">
        <v>3683</v>
      </c>
      <c r="C3621" s="3" t="s">
        <v>7795</v>
      </c>
      <c r="D3621" s="6">
        <v>5000</v>
      </c>
      <c r="E3621" s="8">
        <v>5012.25</v>
      </c>
      <c r="F3621" t="s">
        <v>8216</v>
      </c>
      <c r="G3621" t="s">
        <v>8221</v>
      </c>
      <c r="H3621" t="s">
        <v>8243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8267</v>
      </c>
      <c r="O3621" s="8">
        <f t="shared" si="285"/>
        <v>100</v>
      </c>
      <c r="P3621">
        <f t="shared" si="286"/>
        <v>200.49</v>
      </c>
      <c r="Q3621" s="9" t="s">
        <v>8313</v>
      </c>
      <c r="R3621" t="s">
        <v>8314</v>
      </c>
      <c r="S3621" s="15">
        <f t="shared" si="287"/>
        <v>41787.218229166669</v>
      </c>
      <c r="T3621" s="15">
        <f t="shared" si="288"/>
        <v>41817.218229166669</v>
      </c>
      <c r="U3621">
        <f t="shared" si="289"/>
        <v>2014</v>
      </c>
    </row>
    <row r="3622" spans="1:21" ht="32" x14ac:dyDescent="0.2">
      <c r="A3622">
        <v>3698</v>
      </c>
      <c r="B3622" s="3" t="s">
        <v>3694</v>
      </c>
      <c r="C3622" s="3" t="s">
        <v>7806</v>
      </c>
      <c r="D3622" s="6">
        <v>5000</v>
      </c>
      <c r="E3622" s="8">
        <v>5526</v>
      </c>
      <c r="F3622" t="s">
        <v>8216</v>
      </c>
      <c r="G3622" t="s">
        <v>8221</v>
      </c>
      <c r="H3622" t="s">
        <v>8243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8267</v>
      </c>
      <c r="O3622" s="8">
        <f t="shared" si="285"/>
        <v>111</v>
      </c>
      <c r="P3622">
        <f t="shared" si="286"/>
        <v>40.630000000000003</v>
      </c>
      <c r="Q3622" s="9" t="s">
        <v>8313</v>
      </c>
      <c r="R3622" t="s">
        <v>8314</v>
      </c>
      <c r="S3622" s="15">
        <f t="shared" si="287"/>
        <v>42401.806562500002</v>
      </c>
      <c r="T3622" s="15">
        <f t="shared" si="288"/>
        <v>42431.806562500002</v>
      </c>
      <c r="U3622">
        <f t="shared" si="289"/>
        <v>2016</v>
      </c>
    </row>
    <row r="3623" spans="1:21" ht="48" x14ac:dyDescent="0.2">
      <c r="A3623">
        <v>3721</v>
      </c>
      <c r="B3623" s="3" t="s">
        <v>3717</v>
      </c>
      <c r="C3623" s="3" t="s">
        <v>7829</v>
      </c>
      <c r="D3623" s="6">
        <v>5000</v>
      </c>
      <c r="E3623" s="8">
        <v>5040</v>
      </c>
      <c r="F3623" t="s">
        <v>8216</v>
      </c>
      <c r="G3623" t="s">
        <v>8221</v>
      </c>
      <c r="H3623" t="s">
        <v>8243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8267</v>
      </c>
      <c r="O3623" s="8">
        <f t="shared" si="285"/>
        <v>101</v>
      </c>
      <c r="P3623">
        <f t="shared" si="286"/>
        <v>114.55</v>
      </c>
      <c r="Q3623" s="9" t="s">
        <v>8313</v>
      </c>
      <c r="R3623" t="s">
        <v>8314</v>
      </c>
      <c r="S3623" s="15">
        <f t="shared" si="287"/>
        <v>41927.936157407406</v>
      </c>
      <c r="T3623" s="15">
        <f t="shared" si="288"/>
        <v>41948.977824074071</v>
      </c>
      <c r="U3623">
        <f t="shared" si="289"/>
        <v>2014</v>
      </c>
    </row>
    <row r="3624" spans="1:21" ht="48" x14ac:dyDescent="0.2">
      <c r="A3624">
        <v>3822</v>
      </c>
      <c r="B3624" s="3" t="s">
        <v>3818</v>
      </c>
      <c r="C3624" s="3" t="s">
        <v>7929</v>
      </c>
      <c r="D3624" s="6">
        <v>5000</v>
      </c>
      <c r="E3624" s="8">
        <v>5501</v>
      </c>
      <c r="F3624" t="s">
        <v>8216</v>
      </c>
      <c r="G3624" t="s">
        <v>8233</v>
      </c>
      <c r="H3624" t="s">
        <v>8246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8267</v>
      </c>
      <c r="O3624" s="8">
        <f t="shared" si="285"/>
        <v>110</v>
      </c>
      <c r="P3624">
        <f t="shared" si="286"/>
        <v>72.38</v>
      </c>
      <c r="Q3624" s="9" t="s">
        <v>8313</v>
      </c>
      <c r="R3624" t="s">
        <v>8314</v>
      </c>
      <c r="S3624" s="15">
        <f t="shared" si="287"/>
        <v>42329.838159722218</v>
      </c>
      <c r="T3624" s="15">
        <f t="shared" si="288"/>
        <v>42388.957638888889</v>
      </c>
      <c r="U3624">
        <f t="shared" si="289"/>
        <v>2015</v>
      </c>
    </row>
    <row r="3625" spans="1:21" ht="48" x14ac:dyDescent="0.2">
      <c r="A3625">
        <v>3825</v>
      </c>
      <c r="B3625" s="3" t="s">
        <v>3821</v>
      </c>
      <c r="C3625" s="3" t="s">
        <v>7932</v>
      </c>
      <c r="D3625" s="6">
        <v>5000</v>
      </c>
      <c r="E3625" s="8">
        <v>5271</v>
      </c>
      <c r="F3625" t="s">
        <v>8216</v>
      </c>
      <c r="G3625" t="s">
        <v>8221</v>
      </c>
      <c r="H3625" t="s">
        <v>8243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8267</v>
      </c>
      <c r="O3625" s="8">
        <f t="shared" si="285"/>
        <v>105</v>
      </c>
      <c r="P3625">
        <f t="shared" si="286"/>
        <v>107.57</v>
      </c>
      <c r="Q3625" s="9" t="s">
        <v>8313</v>
      </c>
      <c r="R3625" t="s">
        <v>8314</v>
      </c>
      <c r="S3625" s="15">
        <f t="shared" si="287"/>
        <v>42151.069606481484</v>
      </c>
      <c r="T3625" s="15">
        <f t="shared" si="288"/>
        <v>42172.069606481484</v>
      </c>
      <c r="U3625">
        <f t="shared" si="289"/>
        <v>2015</v>
      </c>
    </row>
    <row r="3626" spans="1:21" ht="48" x14ac:dyDescent="0.2">
      <c r="A3626">
        <v>3828</v>
      </c>
      <c r="B3626" s="3" t="s">
        <v>3824</v>
      </c>
      <c r="C3626" s="3" t="s">
        <v>7935</v>
      </c>
      <c r="D3626" s="6">
        <v>5000</v>
      </c>
      <c r="E3626" s="8">
        <v>5000</v>
      </c>
      <c r="F3626" t="s">
        <v>8216</v>
      </c>
      <c r="G3626" t="s">
        <v>8221</v>
      </c>
      <c r="H3626" t="s">
        <v>8243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8267</v>
      </c>
      <c r="O3626" s="8">
        <f t="shared" si="285"/>
        <v>100</v>
      </c>
      <c r="P3626">
        <f t="shared" si="286"/>
        <v>178.57</v>
      </c>
      <c r="Q3626" s="9" t="s">
        <v>8313</v>
      </c>
      <c r="R3626" t="s">
        <v>8314</v>
      </c>
      <c r="S3626" s="15">
        <f t="shared" si="287"/>
        <v>41944.527627314819</v>
      </c>
      <c r="T3626" s="15">
        <f t="shared" si="288"/>
        <v>42004.569293981483</v>
      </c>
      <c r="U3626">
        <f t="shared" si="289"/>
        <v>2014</v>
      </c>
    </row>
    <row r="3627" spans="1:21" ht="48" x14ac:dyDescent="0.2">
      <c r="A3627">
        <v>3156</v>
      </c>
      <c r="B3627" s="3" t="s">
        <v>3155</v>
      </c>
      <c r="C3627" s="3" t="s">
        <v>7264</v>
      </c>
      <c r="D3627" s="6">
        <v>5500</v>
      </c>
      <c r="E3627" s="8">
        <v>5600</v>
      </c>
      <c r="F3627" t="s">
        <v>8216</v>
      </c>
      <c r="G3627" t="s">
        <v>8221</v>
      </c>
      <c r="H3627" t="s">
        <v>8243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8267</v>
      </c>
      <c r="O3627" s="8">
        <f t="shared" si="285"/>
        <v>102</v>
      </c>
      <c r="P3627">
        <f t="shared" si="286"/>
        <v>62.92</v>
      </c>
      <c r="Q3627" s="9" t="s">
        <v>8313</v>
      </c>
      <c r="R3627" t="s">
        <v>8314</v>
      </c>
      <c r="S3627" s="15">
        <f t="shared" si="287"/>
        <v>41026.953055555554</v>
      </c>
      <c r="T3627" s="15">
        <f t="shared" si="288"/>
        <v>41061.953055555554</v>
      </c>
      <c r="U3627">
        <f t="shared" si="289"/>
        <v>2012</v>
      </c>
    </row>
    <row r="3628" spans="1:21" ht="48" x14ac:dyDescent="0.2">
      <c r="A3628">
        <v>3249</v>
      </c>
      <c r="B3628" s="3" t="s">
        <v>3248</v>
      </c>
      <c r="C3628" s="3" t="s">
        <v>7357</v>
      </c>
      <c r="D3628" s="6">
        <v>5500</v>
      </c>
      <c r="E3628" s="8">
        <v>5771</v>
      </c>
      <c r="F3628" t="s">
        <v>8216</v>
      </c>
      <c r="G3628" t="s">
        <v>8221</v>
      </c>
      <c r="H3628" t="s">
        <v>8243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8267</v>
      </c>
      <c r="O3628" s="8">
        <f t="shared" si="285"/>
        <v>105</v>
      </c>
      <c r="P3628">
        <f t="shared" si="286"/>
        <v>65.58</v>
      </c>
      <c r="Q3628" s="9" t="s">
        <v>8313</v>
      </c>
      <c r="R3628" t="s">
        <v>8314</v>
      </c>
      <c r="S3628" s="15">
        <f t="shared" si="287"/>
        <v>42145.746689814812</v>
      </c>
      <c r="T3628" s="15">
        <f t="shared" si="288"/>
        <v>42175.746689814812</v>
      </c>
      <c r="U3628">
        <f t="shared" si="289"/>
        <v>2015</v>
      </c>
    </row>
    <row r="3629" spans="1:21" ht="48" x14ac:dyDescent="0.2">
      <c r="A3629">
        <v>3297</v>
      </c>
      <c r="B3629" s="3" t="s">
        <v>3296</v>
      </c>
      <c r="C3629" s="3" t="s">
        <v>7405</v>
      </c>
      <c r="D3629" s="6">
        <v>5500</v>
      </c>
      <c r="E3629" s="8">
        <v>5504</v>
      </c>
      <c r="F3629" t="s">
        <v>8216</v>
      </c>
      <c r="G3629" t="s">
        <v>8222</v>
      </c>
      <c r="H3629" t="s">
        <v>8244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8267</v>
      </c>
      <c r="O3629" s="8">
        <f t="shared" si="285"/>
        <v>100</v>
      </c>
      <c r="P3629">
        <f t="shared" si="286"/>
        <v>125.09</v>
      </c>
      <c r="Q3629" s="9" t="s">
        <v>8313</v>
      </c>
      <c r="R3629" t="s">
        <v>8314</v>
      </c>
      <c r="S3629" s="15">
        <f t="shared" si="287"/>
        <v>42193.771481481483</v>
      </c>
      <c r="T3629" s="15">
        <f t="shared" si="288"/>
        <v>42212.957638888889</v>
      </c>
      <c r="U3629">
        <f t="shared" si="289"/>
        <v>2015</v>
      </c>
    </row>
    <row r="3630" spans="1:21" ht="48" x14ac:dyDescent="0.2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8">
        <f t="shared" si="285"/>
        <v>0</v>
      </c>
      <c r="P3630">
        <f t="shared" si="286"/>
        <v>0</v>
      </c>
      <c r="Q3630" s="9" t="s">
        <v>8313</v>
      </c>
      <c r="R3630" t="s">
        <v>8355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48" x14ac:dyDescent="0.2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8">
        <f t="shared" si="285"/>
        <v>0</v>
      </c>
      <c r="P3631">
        <f t="shared" si="286"/>
        <v>1</v>
      </c>
      <c r="Q3631" s="9" t="s">
        <v>8313</v>
      </c>
      <c r="R3631" t="s">
        <v>8355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8" x14ac:dyDescent="0.2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8">
        <f t="shared" si="285"/>
        <v>0</v>
      </c>
      <c r="P3632">
        <f t="shared" si="286"/>
        <v>1</v>
      </c>
      <c r="Q3632" s="9" t="s">
        <v>8313</v>
      </c>
      <c r="R3632" t="s">
        <v>8355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48" x14ac:dyDescent="0.2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8">
        <f t="shared" si="285"/>
        <v>51</v>
      </c>
      <c r="P3633">
        <f t="shared" si="286"/>
        <v>147.88</v>
      </c>
      <c r="Q3633" s="9" t="s">
        <v>8313</v>
      </c>
      <c r="R3633" t="s">
        <v>8355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8" x14ac:dyDescent="0.2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8">
        <f t="shared" si="285"/>
        <v>20</v>
      </c>
      <c r="P3634">
        <f t="shared" si="286"/>
        <v>100</v>
      </c>
      <c r="Q3634" s="9" t="s">
        <v>8313</v>
      </c>
      <c r="R3634" t="s">
        <v>8355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8" x14ac:dyDescent="0.2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8">
        <f t="shared" si="285"/>
        <v>35</v>
      </c>
      <c r="P3635">
        <f t="shared" si="286"/>
        <v>56.84</v>
      </c>
      <c r="Q3635" s="9" t="s">
        <v>8313</v>
      </c>
      <c r="R3635" t="s">
        <v>8355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8" x14ac:dyDescent="0.2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8">
        <f t="shared" si="285"/>
        <v>4</v>
      </c>
      <c r="P3636">
        <f t="shared" si="286"/>
        <v>176.94</v>
      </c>
      <c r="Q3636" s="9" t="s">
        <v>8313</v>
      </c>
      <c r="R3636" t="s">
        <v>8355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32" x14ac:dyDescent="0.2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8">
        <f t="shared" si="285"/>
        <v>36</v>
      </c>
      <c r="P3637">
        <f t="shared" si="286"/>
        <v>127.6</v>
      </c>
      <c r="Q3637" s="9" t="s">
        <v>8313</v>
      </c>
      <c r="R3637" t="s">
        <v>8355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8" x14ac:dyDescent="0.2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8">
        <f t="shared" si="285"/>
        <v>0</v>
      </c>
      <c r="P3638">
        <f t="shared" si="286"/>
        <v>0</v>
      </c>
      <c r="Q3638" s="9" t="s">
        <v>8313</v>
      </c>
      <c r="R3638" t="s">
        <v>8355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64" x14ac:dyDescent="0.2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8">
        <f t="shared" si="285"/>
        <v>31</v>
      </c>
      <c r="P3639">
        <f t="shared" si="286"/>
        <v>66.14</v>
      </c>
      <c r="Q3639" s="9" t="s">
        <v>8313</v>
      </c>
      <c r="R3639" t="s">
        <v>8355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32" x14ac:dyDescent="0.2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8">
        <f t="shared" si="285"/>
        <v>7</v>
      </c>
      <c r="P3640">
        <f t="shared" si="286"/>
        <v>108</v>
      </c>
      <c r="Q3640" s="9" t="s">
        <v>8313</v>
      </c>
      <c r="R3640" t="s">
        <v>8355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8" x14ac:dyDescent="0.2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8">
        <f t="shared" si="285"/>
        <v>0</v>
      </c>
      <c r="P3641">
        <f t="shared" si="286"/>
        <v>1</v>
      </c>
      <c r="Q3641" s="9" t="s">
        <v>8313</v>
      </c>
      <c r="R3641" t="s">
        <v>8355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80" x14ac:dyDescent="0.2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8">
        <f t="shared" si="285"/>
        <v>6</v>
      </c>
      <c r="P3642">
        <f t="shared" si="286"/>
        <v>18.329999999999998</v>
      </c>
      <c r="Q3642" s="9" t="s">
        <v>8313</v>
      </c>
      <c r="R3642" t="s">
        <v>8355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8" x14ac:dyDescent="0.2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8">
        <f t="shared" si="285"/>
        <v>0</v>
      </c>
      <c r="P3643">
        <f t="shared" si="286"/>
        <v>0</v>
      </c>
      <c r="Q3643" s="9" t="s">
        <v>8313</v>
      </c>
      <c r="R3643" t="s">
        <v>8355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64" x14ac:dyDescent="0.2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8">
        <f t="shared" si="285"/>
        <v>2</v>
      </c>
      <c r="P3644">
        <f t="shared" si="286"/>
        <v>7.5</v>
      </c>
      <c r="Q3644" s="9" t="s">
        <v>8313</v>
      </c>
      <c r="R3644" t="s">
        <v>8355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8" x14ac:dyDescent="0.2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8">
        <f t="shared" si="285"/>
        <v>0</v>
      </c>
      <c r="P3645">
        <f t="shared" si="286"/>
        <v>0</v>
      </c>
      <c r="Q3645" s="9" t="s">
        <v>8313</v>
      </c>
      <c r="R3645" t="s">
        <v>8355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8" x14ac:dyDescent="0.2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8">
        <f t="shared" si="285"/>
        <v>16</v>
      </c>
      <c r="P3646">
        <f t="shared" si="286"/>
        <v>68.42</v>
      </c>
      <c r="Q3646" s="9" t="s">
        <v>8313</v>
      </c>
      <c r="R3646" t="s">
        <v>8355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8" x14ac:dyDescent="0.2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8">
        <f t="shared" si="285"/>
        <v>0</v>
      </c>
      <c r="P3647">
        <f t="shared" si="286"/>
        <v>1</v>
      </c>
      <c r="Q3647" s="9" t="s">
        <v>8313</v>
      </c>
      <c r="R3647" t="s">
        <v>8355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8" x14ac:dyDescent="0.2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8">
        <f t="shared" si="285"/>
        <v>5</v>
      </c>
      <c r="P3648">
        <f t="shared" si="286"/>
        <v>60.13</v>
      </c>
      <c r="Q3648" s="9" t="s">
        <v>8313</v>
      </c>
      <c r="R3648" t="s">
        <v>8355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8" x14ac:dyDescent="0.2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8">
        <f t="shared" si="285"/>
        <v>6</v>
      </c>
      <c r="P3649">
        <f t="shared" si="286"/>
        <v>15</v>
      </c>
      <c r="Q3649" s="9" t="s">
        <v>8313</v>
      </c>
      <c r="R3649" t="s">
        <v>8355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48" x14ac:dyDescent="0.2">
      <c r="A3650">
        <v>3348</v>
      </c>
      <c r="B3650" s="3" t="s">
        <v>3265</v>
      </c>
      <c r="C3650" s="3" t="s">
        <v>7456</v>
      </c>
      <c r="D3650" s="6">
        <v>5500</v>
      </c>
      <c r="E3650" s="8">
        <v>5516</v>
      </c>
      <c r="F3650" t="s">
        <v>8216</v>
      </c>
      <c r="G3650" t="s">
        <v>8221</v>
      </c>
      <c r="H3650" t="s">
        <v>8243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8267</v>
      </c>
      <c r="O3650" s="8">
        <f t="shared" si="285"/>
        <v>100</v>
      </c>
      <c r="P3650">
        <f t="shared" si="286"/>
        <v>69.819999999999993</v>
      </c>
      <c r="Q3650" s="9" t="s">
        <v>8313</v>
      </c>
      <c r="R3650" t="s">
        <v>8314</v>
      </c>
      <c r="S3650" s="15">
        <f t="shared" si="287"/>
        <v>42466.558796296296</v>
      </c>
      <c r="T3650" s="15">
        <f t="shared" si="288"/>
        <v>42490.165972222225</v>
      </c>
      <c r="U3650">
        <f t="shared" si="289"/>
        <v>2016</v>
      </c>
    </row>
    <row r="3651" spans="1:21" ht="48" x14ac:dyDescent="0.2">
      <c r="A3651">
        <v>3542</v>
      </c>
      <c r="B3651" s="3" t="s">
        <v>3540</v>
      </c>
      <c r="C3651" s="3" t="s">
        <v>7650</v>
      </c>
      <c r="D3651" s="6">
        <v>5500</v>
      </c>
      <c r="E3651" s="8">
        <v>5623</v>
      </c>
      <c r="F3651" t="s">
        <v>8216</v>
      </c>
      <c r="G3651" t="s">
        <v>8221</v>
      </c>
      <c r="H3651" t="s">
        <v>8243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8267</v>
      </c>
      <c r="O3651" s="8">
        <f t="shared" si="285"/>
        <v>102</v>
      </c>
      <c r="P3651">
        <f t="shared" si="286"/>
        <v>66.150000000000006</v>
      </c>
      <c r="Q3651" s="9" t="s">
        <v>8313</v>
      </c>
      <c r="R3651" t="s">
        <v>8314</v>
      </c>
      <c r="S3651" s="15">
        <f t="shared" si="287"/>
        <v>41829.599791666667</v>
      </c>
      <c r="T3651" s="15">
        <f t="shared" si="288"/>
        <v>41889.599791666667</v>
      </c>
      <c r="U3651">
        <f t="shared" si="289"/>
        <v>2014</v>
      </c>
    </row>
    <row r="3652" spans="1:21" ht="48" x14ac:dyDescent="0.2">
      <c r="A3652">
        <v>3553</v>
      </c>
      <c r="B3652" s="3" t="s">
        <v>3551</v>
      </c>
      <c r="C3652" s="3" t="s">
        <v>7661</v>
      </c>
      <c r="D3652" s="6">
        <v>5500</v>
      </c>
      <c r="E3652" s="8">
        <v>5845</v>
      </c>
      <c r="F3652" t="s">
        <v>8216</v>
      </c>
      <c r="G3652" t="s">
        <v>8221</v>
      </c>
      <c r="H3652" t="s">
        <v>8243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8267</v>
      </c>
      <c r="O3652" s="8">
        <f t="shared" si="285"/>
        <v>106</v>
      </c>
      <c r="P3652">
        <f t="shared" si="286"/>
        <v>56.2</v>
      </c>
      <c r="Q3652" s="9" t="s">
        <v>8313</v>
      </c>
      <c r="R3652" t="s">
        <v>8314</v>
      </c>
      <c r="S3652" s="15">
        <f t="shared" si="287"/>
        <v>42196.028703703705</v>
      </c>
      <c r="T3652" s="15">
        <f t="shared" si="288"/>
        <v>42228</v>
      </c>
      <c r="U3652">
        <f t="shared" si="289"/>
        <v>2015</v>
      </c>
    </row>
    <row r="3653" spans="1:21" ht="48" x14ac:dyDescent="0.2">
      <c r="A3653">
        <v>3279</v>
      </c>
      <c r="B3653" s="3" t="s">
        <v>3278</v>
      </c>
      <c r="C3653" s="3" t="s">
        <v>7387</v>
      </c>
      <c r="D3653" s="6">
        <v>5800</v>
      </c>
      <c r="E3653" s="8">
        <v>6628</v>
      </c>
      <c r="F3653" t="s">
        <v>8216</v>
      </c>
      <c r="G3653" t="s">
        <v>8221</v>
      </c>
      <c r="H3653" t="s">
        <v>8243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8267</v>
      </c>
      <c r="O3653" s="8">
        <f t="shared" si="285"/>
        <v>114</v>
      </c>
      <c r="P3653">
        <f t="shared" si="286"/>
        <v>105.21</v>
      </c>
      <c r="Q3653" s="9" t="s">
        <v>8313</v>
      </c>
      <c r="R3653" t="s">
        <v>8314</v>
      </c>
      <c r="S3653" s="15">
        <f t="shared" si="287"/>
        <v>42431.102534722217</v>
      </c>
      <c r="T3653" s="15">
        <f t="shared" si="288"/>
        <v>42461.06086805556</v>
      </c>
      <c r="U3653">
        <f t="shared" si="289"/>
        <v>2016</v>
      </c>
    </row>
    <row r="3654" spans="1:21" ht="48" x14ac:dyDescent="0.2">
      <c r="A3654">
        <v>3574</v>
      </c>
      <c r="B3654" s="3" t="s">
        <v>3572</v>
      </c>
      <c r="C3654" s="3" t="s">
        <v>7682</v>
      </c>
      <c r="D3654" s="6">
        <v>5800</v>
      </c>
      <c r="E3654" s="8">
        <v>6155</v>
      </c>
      <c r="F3654" t="s">
        <v>8216</v>
      </c>
      <c r="G3654" t="s">
        <v>8221</v>
      </c>
      <c r="H3654" t="s">
        <v>8243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8267</v>
      </c>
      <c r="O3654" s="8">
        <f t="shared" si="285"/>
        <v>106</v>
      </c>
      <c r="P3654">
        <f t="shared" si="286"/>
        <v>136.78</v>
      </c>
      <c r="Q3654" s="9" t="s">
        <v>8313</v>
      </c>
      <c r="R3654" t="s">
        <v>8314</v>
      </c>
      <c r="S3654" s="15">
        <f t="shared" si="287"/>
        <v>41926.942685185182</v>
      </c>
      <c r="T3654" s="15">
        <f t="shared" si="288"/>
        <v>41956.984351851846</v>
      </c>
      <c r="U3654">
        <f t="shared" si="289"/>
        <v>2014</v>
      </c>
    </row>
    <row r="3655" spans="1:21" ht="48" x14ac:dyDescent="0.2">
      <c r="A3655">
        <v>3239</v>
      </c>
      <c r="B3655" s="3" t="s">
        <v>3238</v>
      </c>
      <c r="C3655" s="3" t="s">
        <v>7347</v>
      </c>
      <c r="D3655" s="6">
        <v>5862</v>
      </c>
      <c r="E3655" s="8">
        <v>6208.98</v>
      </c>
      <c r="F3655" t="s">
        <v>8216</v>
      </c>
      <c r="G3655" t="s">
        <v>8222</v>
      </c>
      <c r="H3655" t="s">
        <v>8244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8267</v>
      </c>
      <c r="O3655" s="8">
        <f t="shared" si="285"/>
        <v>106</v>
      </c>
      <c r="P3655">
        <f t="shared" si="286"/>
        <v>59.7</v>
      </c>
      <c r="Q3655" s="9" t="s">
        <v>8313</v>
      </c>
      <c r="R3655" t="s">
        <v>8314</v>
      </c>
      <c r="S3655" s="15">
        <f t="shared" si="287"/>
        <v>42278.089039351849</v>
      </c>
      <c r="T3655" s="15">
        <f t="shared" si="288"/>
        <v>42302.999305555553</v>
      </c>
      <c r="U3655">
        <f t="shared" si="289"/>
        <v>2015</v>
      </c>
    </row>
    <row r="3656" spans="1:21" ht="48" x14ac:dyDescent="0.2">
      <c r="A3656">
        <v>2784</v>
      </c>
      <c r="B3656" s="3" t="s">
        <v>2783</v>
      </c>
      <c r="C3656" s="3" t="s">
        <v>6892</v>
      </c>
      <c r="D3656" s="6">
        <v>6000</v>
      </c>
      <c r="E3656" s="8">
        <v>7140</v>
      </c>
      <c r="F3656" t="s">
        <v>8216</v>
      </c>
      <c r="G3656" t="s">
        <v>8221</v>
      </c>
      <c r="H3656" t="s">
        <v>8243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8267</v>
      </c>
      <c r="O3656" s="8">
        <f t="shared" si="285"/>
        <v>119</v>
      </c>
      <c r="P3656">
        <f t="shared" si="286"/>
        <v>66.11</v>
      </c>
      <c r="Q3656" s="9" t="s">
        <v>8313</v>
      </c>
      <c r="R3656" t="s">
        <v>8314</v>
      </c>
      <c r="S3656" s="15">
        <f t="shared" si="287"/>
        <v>41920.787534722222</v>
      </c>
      <c r="T3656" s="15">
        <f t="shared" si="288"/>
        <v>41941.787534722222</v>
      </c>
      <c r="U3656">
        <f t="shared" si="289"/>
        <v>2014</v>
      </c>
    </row>
    <row r="3657" spans="1:21" ht="48" x14ac:dyDescent="0.2">
      <c r="A3657">
        <v>2822</v>
      </c>
      <c r="B3657" s="3" t="s">
        <v>2821</v>
      </c>
      <c r="C3657" s="3" t="s">
        <v>6930</v>
      </c>
      <c r="D3657" s="6">
        <v>6000</v>
      </c>
      <c r="E3657" s="8">
        <v>6000</v>
      </c>
      <c r="F3657" t="s">
        <v>8216</v>
      </c>
      <c r="G3657" t="s">
        <v>8221</v>
      </c>
      <c r="H3657" t="s">
        <v>8243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8267</v>
      </c>
      <c r="O3657" s="8">
        <f t="shared" si="285"/>
        <v>100</v>
      </c>
      <c r="P3657">
        <f t="shared" si="286"/>
        <v>63.83</v>
      </c>
      <c r="Q3657" s="9" t="s">
        <v>8313</v>
      </c>
      <c r="R3657" t="s">
        <v>8314</v>
      </c>
      <c r="S3657" s="15">
        <f t="shared" si="287"/>
        <v>42060.683935185181</v>
      </c>
      <c r="T3657" s="15">
        <f t="shared" si="288"/>
        <v>42090.642268518524</v>
      </c>
      <c r="U3657">
        <f t="shared" si="289"/>
        <v>2015</v>
      </c>
    </row>
    <row r="3658" spans="1:21" ht="48" x14ac:dyDescent="0.2">
      <c r="A3658">
        <v>2970</v>
      </c>
      <c r="B3658" s="3" t="s">
        <v>2969</v>
      </c>
      <c r="C3658" s="3" t="s">
        <v>7078</v>
      </c>
      <c r="D3658" s="6">
        <v>6000</v>
      </c>
      <c r="E3658" s="8">
        <v>6360</v>
      </c>
      <c r="F3658" t="s">
        <v>8216</v>
      </c>
      <c r="G3658" t="s">
        <v>8221</v>
      </c>
      <c r="H3658" t="s">
        <v>8243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8267</v>
      </c>
      <c r="O3658" s="8">
        <f t="shared" ref="O3658:O3721" si="290">ROUND(E3658/D3658*100,0)</f>
        <v>106</v>
      </c>
      <c r="P3658">
        <f t="shared" ref="P3658:P3721" si="291">IFERROR(ROUND(E3658/L3658,2),0)</f>
        <v>69.89</v>
      </c>
      <c r="Q3658" s="9" t="s">
        <v>8313</v>
      </c>
      <c r="R3658" t="s">
        <v>8314</v>
      </c>
      <c r="S3658" s="15">
        <f t="shared" ref="S3658:S3721" si="292">(((J3658/60)/60/24)+DATE(1970,1,1))</f>
        <v>41808.669571759259</v>
      </c>
      <c r="T3658" s="15">
        <f t="shared" ref="T3658:T3721" si="293">(((I3658/60)/60)/24)+DATE(1970,1,1)</f>
        <v>41838.669571759259</v>
      </c>
      <c r="U3658">
        <f t="shared" ref="U3658:U3721" si="294">YEAR(S3658)</f>
        <v>2014</v>
      </c>
    </row>
    <row r="3659" spans="1:21" ht="48" x14ac:dyDescent="0.2">
      <c r="A3659">
        <v>3213</v>
      </c>
      <c r="B3659" s="3" t="s">
        <v>3212</v>
      </c>
      <c r="C3659" s="3" t="s">
        <v>7321</v>
      </c>
      <c r="D3659" s="6">
        <v>6000</v>
      </c>
      <c r="E3659" s="8">
        <v>6007</v>
      </c>
      <c r="F3659" t="s">
        <v>8216</v>
      </c>
      <c r="G3659" t="s">
        <v>8222</v>
      </c>
      <c r="H3659" t="s">
        <v>8244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8267</v>
      </c>
      <c r="O3659" s="8">
        <f t="shared" si="290"/>
        <v>100</v>
      </c>
      <c r="P3659">
        <f t="shared" si="291"/>
        <v>127.81</v>
      </c>
      <c r="Q3659" s="9" t="s">
        <v>8313</v>
      </c>
      <c r="R3659" t="s">
        <v>8314</v>
      </c>
      <c r="S3659" s="15">
        <f t="shared" si="292"/>
        <v>42171.763414351852</v>
      </c>
      <c r="T3659" s="15">
        <f t="shared" si="293"/>
        <v>42211.763414351852</v>
      </c>
      <c r="U3659">
        <f t="shared" si="294"/>
        <v>2015</v>
      </c>
    </row>
    <row r="3660" spans="1:21" ht="48" x14ac:dyDescent="0.2">
      <c r="A3660">
        <v>3266</v>
      </c>
      <c r="B3660" s="3" t="s">
        <v>3265</v>
      </c>
      <c r="C3660" s="3" t="s">
        <v>7374</v>
      </c>
      <c r="D3660" s="6">
        <v>6000</v>
      </c>
      <c r="E3660" s="8">
        <v>7877</v>
      </c>
      <c r="F3660" t="s">
        <v>8216</v>
      </c>
      <c r="G3660" t="s">
        <v>8221</v>
      </c>
      <c r="H3660" t="s">
        <v>8243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8267</v>
      </c>
      <c r="O3660" s="8">
        <f t="shared" si="290"/>
        <v>131</v>
      </c>
      <c r="P3660">
        <f t="shared" si="291"/>
        <v>48.33</v>
      </c>
      <c r="Q3660" s="9" t="s">
        <v>8313</v>
      </c>
      <c r="R3660" t="s">
        <v>8314</v>
      </c>
      <c r="S3660" s="15">
        <f t="shared" si="292"/>
        <v>42136.536134259266</v>
      </c>
      <c r="T3660" s="15">
        <f t="shared" si="293"/>
        <v>42167.875</v>
      </c>
      <c r="U3660">
        <f t="shared" si="294"/>
        <v>2015</v>
      </c>
    </row>
    <row r="3661" spans="1:21" ht="48" x14ac:dyDescent="0.2">
      <c r="A3661">
        <v>3332</v>
      </c>
      <c r="B3661" s="3" t="s">
        <v>3331</v>
      </c>
      <c r="C3661" s="3" t="s">
        <v>7440</v>
      </c>
      <c r="D3661" s="6">
        <v>6000</v>
      </c>
      <c r="E3661" s="8">
        <v>6000</v>
      </c>
      <c r="F3661" t="s">
        <v>8216</v>
      </c>
      <c r="G3661" t="s">
        <v>8221</v>
      </c>
      <c r="H3661" t="s">
        <v>8243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8267</v>
      </c>
      <c r="O3661" s="8">
        <f t="shared" si="290"/>
        <v>100</v>
      </c>
      <c r="P3661">
        <f t="shared" si="291"/>
        <v>72.290000000000006</v>
      </c>
      <c r="Q3661" s="9" t="s">
        <v>8313</v>
      </c>
      <c r="R3661" t="s">
        <v>8314</v>
      </c>
      <c r="S3661" s="15">
        <f t="shared" si="292"/>
        <v>41809.860300925924</v>
      </c>
      <c r="T3661" s="15">
        <f t="shared" si="293"/>
        <v>41839.860300925924</v>
      </c>
      <c r="U3661">
        <f t="shared" si="294"/>
        <v>2014</v>
      </c>
    </row>
    <row r="3662" spans="1:21" ht="32" x14ac:dyDescent="0.2">
      <c r="A3662">
        <v>3342</v>
      </c>
      <c r="B3662" s="3" t="s">
        <v>3341</v>
      </c>
      <c r="C3662" s="3" t="s">
        <v>7450</v>
      </c>
      <c r="D3662" s="6">
        <v>6000</v>
      </c>
      <c r="E3662" s="8">
        <v>6100</v>
      </c>
      <c r="F3662" t="s">
        <v>8216</v>
      </c>
      <c r="G3662" t="s">
        <v>8221</v>
      </c>
      <c r="H3662" t="s">
        <v>8243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8267</v>
      </c>
      <c r="O3662" s="8">
        <f t="shared" si="290"/>
        <v>102</v>
      </c>
      <c r="P3662">
        <f t="shared" si="291"/>
        <v>78.209999999999994</v>
      </c>
      <c r="Q3662" s="9" t="s">
        <v>8313</v>
      </c>
      <c r="R3662" t="s">
        <v>8314</v>
      </c>
      <c r="S3662" s="15">
        <f t="shared" si="292"/>
        <v>42062.296412037031</v>
      </c>
      <c r="T3662" s="15">
        <f t="shared" si="293"/>
        <v>42095.207638888889</v>
      </c>
      <c r="U3662">
        <f t="shared" si="294"/>
        <v>2015</v>
      </c>
    </row>
    <row r="3663" spans="1:21" ht="48" x14ac:dyDescent="0.2">
      <c r="A3663">
        <v>3384</v>
      </c>
      <c r="B3663" s="3" t="s">
        <v>3382</v>
      </c>
      <c r="C3663" s="3" t="s">
        <v>7492</v>
      </c>
      <c r="D3663" s="6">
        <v>6000</v>
      </c>
      <c r="E3663" s="8">
        <v>6000.66</v>
      </c>
      <c r="F3663" t="s">
        <v>8216</v>
      </c>
      <c r="G3663" t="s">
        <v>8221</v>
      </c>
      <c r="H3663" t="s">
        <v>8243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8267</v>
      </c>
      <c r="O3663" s="8">
        <f t="shared" si="290"/>
        <v>100</v>
      </c>
      <c r="P3663">
        <f t="shared" si="291"/>
        <v>93.76</v>
      </c>
      <c r="Q3663" s="9" t="s">
        <v>8313</v>
      </c>
      <c r="R3663" t="s">
        <v>8314</v>
      </c>
      <c r="S3663" s="15">
        <f t="shared" si="292"/>
        <v>42292.087592592594</v>
      </c>
      <c r="T3663" s="15">
        <f t="shared" si="293"/>
        <v>42329.125</v>
      </c>
      <c r="U3663">
        <f t="shared" si="294"/>
        <v>2015</v>
      </c>
    </row>
    <row r="3664" spans="1:21" ht="48" x14ac:dyDescent="0.2">
      <c r="A3664">
        <v>3424</v>
      </c>
      <c r="B3664" s="3" t="s">
        <v>3422</v>
      </c>
      <c r="C3664" s="3" t="s">
        <v>7532</v>
      </c>
      <c r="D3664" s="6">
        <v>6000</v>
      </c>
      <c r="E3664" s="8">
        <v>6215</v>
      </c>
      <c r="F3664" t="s">
        <v>8216</v>
      </c>
      <c r="G3664" t="s">
        <v>8221</v>
      </c>
      <c r="H3664" t="s">
        <v>8243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8267</v>
      </c>
      <c r="O3664" s="8">
        <f t="shared" si="290"/>
        <v>104</v>
      </c>
      <c r="P3664">
        <f t="shared" si="291"/>
        <v>81.78</v>
      </c>
      <c r="Q3664" s="9" t="s">
        <v>8313</v>
      </c>
      <c r="R3664" t="s">
        <v>8314</v>
      </c>
      <c r="S3664" s="15">
        <f t="shared" si="292"/>
        <v>42018.676898148144</v>
      </c>
      <c r="T3664" s="15">
        <f t="shared" si="293"/>
        <v>42040.290972222225</v>
      </c>
      <c r="U3664">
        <f t="shared" si="294"/>
        <v>2015</v>
      </c>
    </row>
    <row r="3665" spans="1:21" ht="48" x14ac:dyDescent="0.2">
      <c r="A3665">
        <v>3527</v>
      </c>
      <c r="B3665" s="3" t="s">
        <v>3525</v>
      </c>
      <c r="C3665" s="3" t="s">
        <v>7635</v>
      </c>
      <c r="D3665" s="6">
        <v>6000</v>
      </c>
      <c r="E3665" s="8">
        <v>7015</v>
      </c>
      <c r="F3665" t="s">
        <v>8216</v>
      </c>
      <c r="G3665" t="s">
        <v>8221</v>
      </c>
      <c r="H3665" t="s">
        <v>8243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8267</v>
      </c>
      <c r="O3665" s="8">
        <f t="shared" si="290"/>
        <v>117</v>
      </c>
      <c r="P3665">
        <f t="shared" si="291"/>
        <v>81.569999999999993</v>
      </c>
      <c r="Q3665" s="9" t="s">
        <v>8313</v>
      </c>
      <c r="R3665" t="s">
        <v>8314</v>
      </c>
      <c r="S3665" s="15">
        <f t="shared" si="292"/>
        <v>42167.023206018523</v>
      </c>
      <c r="T3665" s="15">
        <f t="shared" si="293"/>
        <v>42196.165972222225</v>
      </c>
      <c r="U3665">
        <f t="shared" si="294"/>
        <v>2015</v>
      </c>
    </row>
    <row r="3666" spans="1:21" ht="32" x14ac:dyDescent="0.2">
      <c r="A3666">
        <v>3310</v>
      </c>
      <c r="B3666" s="3" t="s">
        <v>3309</v>
      </c>
      <c r="C3666" s="3" t="s">
        <v>7418</v>
      </c>
      <c r="D3666" s="6">
        <v>6500</v>
      </c>
      <c r="E3666" s="8">
        <v>6505</v>
      </c>
      <c r="F3666" t="s">
        <v>8216</v>
      </c>
      <c r="G3666" t="s">
        <v>8221</v>
      </c>
      <c r="H3666" t="s">
        <v>8243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8267</v>
      </c>
      <c r="O3666" s="8">
        <f t="shared" si="290"/>
        <v>100</v>
      </c>
      <c r="P3666">
        <f t="shared" si="291"/>
        <v>209.84</v>
      </c>
      <c r="Q3666" s="9" t="s">
        <v>8313</v>
      </c>
      <c r="R3666" t="s">
        <v>8314</v>
      </c>
      <c r="S3666" s="15">
        <f t="shared" si="292"/>
        <v>42253.928530092591</v>
      </c>
      <c r="T3666" s="15">
        <f t="shared" si="293"/>
        <v>42283.928530092591</v>
      </c>
      <c r="U3666">
        <f t="shared" si="294"/>
        <v>2015</v>
      </c>
    </row>
    <row r="3667" spans="1:21" ht="48" x14ac:dyDescent="0.2">
      <c r="A3667">
        <v>3154</v>
      </c>
      <c r="B3667" s="3" t="s">
        <v>3153</v>
      </c>
      <c r="C3667" s="3" t="s">
        <v>7262</v>
      </c>
      <c r="D3667" s="6">
        <v>7000</v>
      </c>
      <c r="E3667" s="8">
        <v>7905</v>
      </c>
      <c r="F3667" t="s">
        <v>8216</v>
      </c>
      <c r="G3667" t="s">
        <v>8221</v>
      </c>
      <c r="H3667" t="s">
        <v>8243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8267</v>
      </c>
      <c r="O3667" s="8">
        <f t="shared" si="290"/>
        <v>113</v>
      </c>
      <c r="P3667">
        <f t="shared" si="291"/>
        <v>64.27</v>
      </c>
      <c r="Q3667" s="9" t="s">
        <v>8313</v>
      </c>
      <c r="R3667" t="s">
        <v>8314</v>
      </c>
      <c r="S3667" s="15">
        <f t="shared" si="292"/>
        <v>40970.875671296293</v>
      </c>
      <c r="T3667" s="15">
        <f t="shared" si="293"/>
        <v>41000.834004629629</v>
      </c>
      <c r="U3667">
        <f t="shared" si="294"/>
        <v>2012</v>
      </c>
    </row>
    <row r="3668" spans="1:21" ht="48" x14ac:dyDescent="0.2">
      <c r="A3668">
        <v>3171</v>
      </c>
      <c r="B3668" s="3" t="s">
        <v>3170</v>
      </c>
      <c r="C3668" s="3" t="s">
        <v>7279</v>
      </c>
      <c r="D3668" s="6">
        <v>7000</v>
      </c>
      <c r="E3668" s="8">
        <v>7617</v>
      </c>
      <c r="F3668" t="s">
        <v>8216</v>
      </c>
      <c r="G3668" t="s">
        <v>8222</v>
      </c>
      <c r="H3668" t="s">
        <v>8244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8267</v>
      </c>
      <c r="O3668" s="8">
        <f t="shared" si="290"/>
        <v>109</v>
      </c>
      <c r="P3668">
        <f t="shared" si="291"/>
        <v>65.099999999999994</v>
      </c>
      <c r="Q3668" s="9" t="s">
        <v>8313</v>
      </c>
      <c r="R3668" t="s">
        <v>8314</v>
      </c>
      <c r="S3668" s="15">
        <f t="shared" si="292"/>
        <v>42466.608310185184</v>
      </c>
      <c r="T3668" s="15">
        <f t="shared" si="293"/>
        <v>42496.608310185184</v>
      </c>
      <c r="U3668">
        <f t="shared" si="294"/>
        <v>2016</v>
      </c>
    </row>
    <row r="3669" spans="1:21" ht="64" x14ac:dyDescent="0.2">
      <c r="A3669">
        <v>3182</v>
      </c>
      <c r="B3669" s="3" t="s">
        <v>3181</v>
      </c>
      <c r="C3669" s="3" t="s">
        <v>7290</v>
      </c>
      <c r="D3669" s="6">
        <v>7000</v>
      </c>
      <c r="E3669" s="8">
        <v>7062</v>
      </c>
      <c r="F3669" t="s">
        <v>8216</v>
      </c>
      <c r="G3669" t="s">
        <v>8221</v>
      </c>
      <c r="H3669" t="s">
        <v>8243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8267</v>
      </c>
      <c r="O3669" s="8">
        <f t="shared" si="290"/>
        <v>101</v>
      </c>
      <c r="P3669">
        <f t="shared" si="291"/>
        <v>46.77</v>
      </c>
      <c r="Q3669" s="9" t="s">
        <v>8313</v>
      </c>
      <c r="R3669" t="s">
        <v>8314</v>
      </c>
      <c r="S3669" s="15">
        <f t="shared" si="292"/>
        <v>40883.949317129627</v>
      </c>
      <c r="T3669" s="15">
        <f t="shared" si="293"/>
        <v>40939.708333333336</v>
      </c>
      <c r="U3669">
        <f t="shared" si="294"/>
        <v>2011</v>
      </c>
    </row>
    <row r="3670" spans="1:21" ht="16" x14ac:dyDescent="0.2">
      <c r="A3670">
        <v>3228</v>
      </c>
      <c r="B3670" s="3" t="s">
        <v>3227</v>
      </c>
      <c r="C3670" s="3" t="s">
        <v>7336</v>
      </c>
      <c r="D3670" s="6">
        <v>7000</v>
      </c>
      <c r="E3670" s="8">
        <v>7164</v>
      </c>
      <c r="F3670" t="s">
        <v>8216</v>
      </c>
      <c r="G3670" t="s">
        <v>8221</v>
      </c>
      <c r="H3670" t="s">
        <v>8243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8267</v>
      </c>
      <c r="O3670" s="8">
        <f t="shared" si="290"/>
        <v>102</v>
      </c>
      <c r="P3670">
        <f t="shared" si="291"/>
        <v>193.62</v>
      </c>
      <c r="Q3670" s="9" t="s">
        <v>8313</v>
      </c>
      <c r="R3670" t="s">
        <v>8314</v>
      </c>
      <c r="S3670" s="15">
        <f t="shared" si="292"/>
        <v>42323.70930555556</v>
      </c>
      <c r="T3670" s="15">
        <f t="shared" si="293"/>
        <v>42355.207638888889</v>
      </c>
      <c r="U3670">
        <f t="shared" si="294"/>
        <v>2015</v>
      </c>
    </row>
    <row r="3671" spans="1:21" ht="32" x14ac:dyDescent="0.2">
      <c r="A3671">
        <v>3258</v>
      </c>
      <c r="B3671" s="3" t="s">
        <v>3257</v>
      </c>
      <c r="C3671" s="3" t="s">
        <v>7366</v>
      </c>
      <c r="D3671" s="6">
        <v>7000</v>
      </c>
      <c r="E3671" s="8">
        <v>7365</v>
      </c>
      <c r="F3671" t="s">
        <v>8216</v>
      </c>
      <c r="G3671" t="s">
        <v>8221</v>
      </c>
      <c r="H3671" t="s">
        <v>8243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8267</v>
      </c>
      <c r="O3671" s="8">
        <f t="shared" si="290"/>
        <v>105</v>
      </c>
      <c r="P3671">
        <f t="shared" si="291"/>
        <v>98.2</v>
      </c>
      <c r="Q3671" s="9" t="s">
        <v>8313</v>
      </c>
      <c r="R3671" t="s">
        <v>8314</v>
      </c>
      <c r="S3671" s="15">
        <f t="shared" si="292"/>
        <v>41982.887280092589</v>
      </c>
      <c r="T3671" s="15">
        <f t="shared" si="293"/>
        <v>42012.887280092589</v>
      </c>
      <c r="U3671">
        <f t="shared" si="294"/>
        <v>2014</v>
      </c>
    </row>
    <row r="3672" spans="1:21" ht="16" x14ac:dyDescent="0.2">
      <c r="A3672">
        <v>3586</v>
      </c>
      <c r="B3672" s="3" t="s">
        <v>3584</v>
      </c>
      <c r="C3672" s="3" t="s">
        <v>7694</v>
      </c>
      <c r="D3672" s="6">
        <v>7500</v>
      </c>
      <c r="E3672" s="8">
        <v>8207</v>
      </c>
      <c r="F3672" t="s">
        <v>8216</v>
      </c>
      <c r="G3672" t="s">
        <v>8221</v>
      </c>
      <c r="H3672" t="s">
        <v>8243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8267</v>
      </c>
      <c r="O3672" s="8">
        <f t="shared" si="290"/>
        <v>109</v>
      </c>
      <c r="P3672">
        <f t="shared" si="291"/>
        <v>151.97999999999999</v>
      </c>
      <c r="Q3672" s="9" t="s">
        <v>8313</v>
      </c>
      <c r="R3672" t="s">
        <v>8314</v>
      </c>
      <c r="S3672" s="15">
        <f t="shared" si="292"/>
        <v>42576.697569444441</v>
      </c>
      <c r="T3672" s="15">
        <f t="shared" si="293"/>
        <v>42636.697569444441</v>
      </c>
      <c r="U3672">
        <f t="shared" si="294"/>
        <v>2016</v>
      </c>
    </row>
    <row r="3673" spans="1:21" ht="48" x14ac:dyDescent="0.2">
      <c r="A3673">
        <v>3712</v>
      </c>
      <c r="B3673" s="3" t="s">
        <v>3708</v>
      </c>
      <c r="C3673" s="3" t="s">
        <v>7820</v>
      </c>
      <c r="D3673" s="6">
        <v>7500</v>
      </c>
      <c r="E3673" s="8">
        <v>11530</v>
      </c>
      <c r="F3673" t="s">
        <v>8216</v>
      </c>
      <c r="G3673" t="s">
        <v>8221</v>
      </c>
      <c r="H3673" t="s">
        <v>8243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8267</v>
      </c>
      <c r="O3673" s="8">
        <f t="shared" si="290"/>
        <v>154</v>
      </c>
      <c r="P3673">
        <f t="shared" si="291"/>
        <v>110.87</v>
      </c>
      <c r="Q3673" s="9" t="s">
        <v>8313</v>
      </c>
      <c r="R3673" t="s">
        <v>8314</v>
      </c>
      <c r="S3673" s="15">
        <f t="shared" si="292"/>
        <v>42134.172071759262</v>
      </c>
      <c r="T3673" s="15">
        <f t="shared" si="293"/>
        <v>42155.290972222225</v>
      </c>
      <c r="U3673">
        <f t="shared" si="294"/>
        <v>2015</v>
      </c>
    </row>
    <row r="3674" spans="1:21" ht="48" x14ac:dyDescent="0.2">
      <c r="A3674">
        <v>3363</v>
      </c>
      <c r="B3674" s="3" t="s">
        <v>3361</v>
      </c>
      <c r="C3674" s="3" t="s">
        <v>7471</v>
      </c>
      <c r="D3674" s="6">
        <v>7750</v>
      </c>
      <c r="E3674" s="8">
        <v>7860</v>
      </c>
      <c r="F3674" t="s">
        <v>8216</v>
      </c>
      <c r="G3674" t="s">
        <v>8221</v>
      </c>
      <c r="H3674" t="s">
        <v>8243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8267</v>
      </c>
      <c r="O3674" s="8">
        <f t="shared" si="290"/>
        <v>101</v>
      </c>
      <c r="P3674">
        <f t="shared" si="291"/>
        <v>302.31</v>
      </c>
      <c r="Q3674" s="9" t="s">
        <v>8313</v>
      </c>
      <c r="R3674" t="s">
        <v>8314</v>
      </c>
      <c r="S3674" s="15">
        <f t="shared" si="292"/>
        <v>41851.771354166667</v>
      </c>
      <c r="T3674" s="15">
        <f t="shared" si="293"/>
        <v>41870.666666666664</v>
      </c>
      <c r="U3674">
        <f t="shared" si="294"/>
        <v>2014</v>
      </c>
    </row>
    <row r="3675" spans="1:21" ht="48" x14ac:dyDescent="0.2">
      <c r="A3675">
        <v>2797</v>
      </c>
      <c r="B3675" s="3" t="s">
        <v>2796</v>
      </c>
      <c r="C3675" s="3" t="s">
        <v>6905</v>
      </c>
      <c r="D3675" s="6">
        <v>8000</v>
      </c>
      <c r="E3675" s="8">
        <v>8211.61</v>
      </c>
      <c r="F3675" t="s">
        <v>8216</v>
      </c>
      <c r="G3675" t="s">
        <v>8222</v>
      </c>
      <c r="H3675" t="s">
        <v>8244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8267</v>
      </c>
      <c r="O3675" s="8">
        <f t="shared" si="290"/>
        <v>103</v>
      </c>
      <c r="P3675">
        <f t="shared" si="291"/>
        <v>87.36</v>
      </c>
      <c r="Q3675" s="9" t="s">
        <v>8313</v>
      </c>
      <c r="R3675" t="s">
        <v>8314</v>
      </c>
      <c r="S3675" s="15">
        <f t="shared" si="292"/>
        <v>41798.94027777778</v>
      </c>
      <c r="T3675" s="15">
        <f t="shared" si="293"/>
        <v>41828.94027777778</v>
      </c>
      <c r="U3675">
        <f t="shared" si="294"/>
        <v>2014</v>
      </c>
    </row>
    <row r="3676" spans="1:21" ht="48" x14ac:dyDescent="0.2">
      <c r="A3676">
        <v>2975</v>
      </c>
      <c r="B3676" s="3" t="s">
        <v>2974</v>
      </c>
      <c r="C3676" s="3" t="s">
        <v>7083</v>
      </c>
      <c r="D3676" s="6">
        <v>8000</v>
      </c>
      <c r="E3676" s="8">
        <v>8010</v>
      </c>
      <c r="F3676" t="s">
        <v>8216</v>
      </c>
      <c r="G3676" t="s">
        <v>8221</v>
      </c>
      <c r="H3676" t="s">
        <v>8243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8267</v>
      </c>
      <c r="O3676" s="8">
        <f t="shared" si="290"/>
        <v>100</v>
      </c>
      <c r="P3676">
        <f t="shared" si="291"/>
        <v>70.88</v>
      </c>
      <c r="Q3676" s="9" t="s">
        <v>8313</v>
      </c>
      <c r="R3676" t="s">
        <v>8314</v>
      </c>
      <c r="S3676" s="15">
        <f t="shared" si="292"/>
        <v>41941.683865740742</v>
      </c>
      <c r="T3676" s="15">
        <f t="shared" si="293"/>
        <v>41970.125</v>
      </c>
      <c r="U3676">
        <f t="shared" si="294"/>
        <v>2014</v>
      </c>
    </row>
    <row r="3677" spans="1:21" ht="32" x14ac:dyDescent="0.2">
      <c r="A3677">
        <v>3169</v>
      </c>
      <c r="B3677" s="3" t="s">
        <v>3168</v>
      </c>
      <c r="C3677" s="3" t="s">
        <v>7277</v>
      </c>
      <c r="D3677" s="6">
        <v>8000</v>
      </c>
      <c r="E3677" s="8">
        <v>8241</v>
      </c>
      <c r="F3677" t="s">
        <v>8216</v>
      </c>
      <c r="G3677" t="s">
        <v>8221</v>
      </c>
      <c r="H3677" t="s">
        <v>8243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8267</v>
      </c>
      <c r="O3677" s="8">
        <f t="shared" si="290"/>
        <v>103</v>
      </c>
      <c r="P3677">
        <f t="shared" si="291"/>
        <v>100.5</v>
      </c>
      <c r="Q3677" s="9" t="s">
        <v>8313</v>
      </c>
      <c r="R3677" t="s">
        <v>8314</v>
      </c>
      <c r="S3677" s="15">
        <f t="shared" si="292"/>
        <v>41591.737974537034</v>
      </c>
      <c r="T3677" s="15">
        <f t="shared" si="293"/>
        <v>41621.207638888889</v>
      </c>
      <c r="U3677">
        <f t="shared" si="294"/>
        <v>2013</v>
      </c>
    </row>
    <row r="3678" spans="1:21" ht="48" x14ac:dyDescent="0.2">
      <c r="A3678">
        <v>3243</v>
      </c>
      <c r="B3678" s="3" t="s">
        <v>3242</v>
      </c>
      <c r="C3678" s="3" t="s">
        <v>7351</v>
      </c>
      <c r="D3678" s="6">
        <v>8000</v>
      </c>
      <c r="E3678" s="8">
        <v>8227</v>
      </c>
      <c r="F3678" t="s">
        <v>8216</v>
      </c>
      <c r="G3678" t="s">
        <v>8221</v>
      </c>
      <c r="H3678" t="s">
        <v>8243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8267</v>
      </c>
      <c r="O3678" s="8">
        <f t="shared" si="290"/>
        <v>103</v>
      </c>
      <c r="P3678">
        <f t="shared" si="291"/>
        <v>115.87</v>
      </c>
      <c r="Q3678" s="9" t="s">
        <v>8313</v>
      </c>
      <c r="R3678" t="s">
        <v>8314</v>
      </c>
      <c r="S3678" s="15">
        <f t="shared" si="292"/>
        <v>42262.096782407403</v>
      </c>
      <c r="T3678" s="15">
        <f t="shared" si="293"/>
        <v>42286</v>
      </c>
      <c r="U3678">
        <f t="shared" si="294"/>
        <v>2015</v>
      </c>
    </row>
    <row r="3679" spans="1:21" ht="48" x14ac:dyDescent="0.2">
      <c r="A3679">
        <v>3269</v>
      </c>
      <c r="B3679" s="3" t="s">
        <v>3268</v>
      </c>
      <c r="C3679" s="3" t="s">
        <v>7377</v>
      </c>
      <c r="D3679" s="6">
        <v>8000</v>
      </c>
      <c r="E3679" s="8">
        <v>8120</v>
      </c>
      <c r="F3679" t="s">
        <v>8216</v>
      </c>
      <c r="G3679" t="s">
        <v>8222</v>
      </c>
      <c r="H3679" t="s">
        <v>8244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8267</v>
      </c>
      <c r="O3679" s="8">
        <f t="shared" si="290"/>
        <v>102</v>
      </c>
      <c r="P3679">
        <f t="shared" si="291"/>
        <v>116</v>
      </c>
      <c r="Q3679" s="9" t="s">
        <v>8313</v>
      </c>
      <c r="R3679" t="s">
        <v>8314</v>
      </c>
      <c r="S3679" s="15">
        <f t="shared" si="292"/>
        <v>42137.395798611105</v>
      </c>
      <c r="T3679" s="15">
        <f t="shared" si="293"/>
        <v>42171.458333333328</v>
      </c>
      <c r="U3679">
        <f t="shared" si="294"/>
        <v>2015</v>
      </c>
    </row>
    <row r="3680" spans="1:21" ht="48" x14ac:dyDescent="0.2">
      <c r="A3680">
        <v>3326</v>
      </c>
      <c r="B3680" s="3" t="s">
        <v>3325</v>
      </c>
      <c r="C3680" s="3" t="s">
        <v>7434</v>
      </c>
      <c r="D3680" s="6">
        <v>8000</v>
      </c>
      <c r="E3680" s="8">
        <v>8110</v>
      </c>
      <c r="F3680" t="s">
        <v>8216</v>
      </c>
      <c r="G3680" t="s">
        <v>8221</v>
      </c>
      <c r="H3680" t="s">
        <v>8243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8267</v>
      </c>
      <c r="O3680" s="8">
        <f t="shared" si="290"/>
        <v>101</v>
      </c>
      <c r="P3680">
        <f t="shared" si="291"/>
        <v>142.28</v>
      </c>
      <c r="Q3680" s="9" t="s">
        <v>8313</v>
      </c>
      <c r="R3680" t="s">
        <v>8314</v>
      </c>
      <c r="S3680" s="15">
        <f t="shared" si="292"/>
        <v>42041.714178240742</v>
      </c>
      <c r="T3680" s="15">
        <f t="shared" si="293"/>
        <v>42071.67251157407</v>
      </c>
      <c r="U3680">
        <f t="shared" si="294"/>
        <v>2015</v>
      </c>
    </row>
    <row r="3681" spans="1:21" ht="32" x14ac:dyDescent="0.2">
      <c r="A3681">
        <v>3339</v>
      </c>
      <c r="B3681" s="3" t="s">
        <v>3338</v>
      </c>
      <c r="C3681" s="3" t="s">
        <v>7447</v>
      </c>
      <c r="D3681" s="6">
        <v>8000</v>
      </c>
      <c r="E3681" s="8">
        <v>8348</v>
      </c>
      <c r="F3681" t="s">
        <v>8216</v>
      </c>
      <c r="G3681" t="s">
        <v>8221</v>
      </c>
      <c r="H3681" t="s">
        <v>8243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8267</v>
      </c>
      <c r="O3681" s="8">
        <f t="shared" si="290"/>
        <v>104</v>
      </c>
      <c r="P3681">
        <f t="shared" si="291"/>
        <v>177.62</v>
      </c>
      <c r="Q3681" s="9" t="s">
        <v>8313</v>
      </c>
      <c r="R3681" t="s">
        <v>8314</v>
      </c>
      <c r="S3681" s="15">
        <f t="shared" si="292"/>
        <v>42549.665717592594</v>
      </c>
      <c r="T3681" s="15">
        <f t="shared" si="293"/>
        <v>42579.665717592594</v>
      </c>
      <c r="U3681">
        <f t="shared" si="294"/>
        <v>2016</v>
      </c>
    </row>
    <row r="3682" spans="1:21" ht="48" x14ac:dyDescent="0.2">
      <c r="A3682">
        <v>3376</v>
      </c>
      <c r="B3682" s="3" t="s">
        <v>3374</v>
      </c>
      <c r="C3682" s="3" t="s">
        <v>7484</v>
      </c>
      <c r="D3682" s="6">
        <v>8000</v>
      </c>
      <c r="E3682" s="8">
        <v>8001</v>
      </c>
      <c r="F3682" t="s">
        <v>8216</v>
      </c>
      <c r="G3682" t="s">
        <v>8221</v>
      </c>
      <c r="H3682" t="s">
        <v>8243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8267</v>
      </c>
      <c r="O3682" s="8">
        <f t="shared" si="290"/>
        <v>100</v>
      </c>
      <c r="P3682">
        <f t="shared" si="291"/>
        <v>421.11</v>
      </c>
      <c r="Q3682" s="9" t="s">
        <v>8313</v>
      </c>
      <c r="R3682" t="s">
        <v>8314</v>
      </c>
      <c r="S3682" s="15">
        <f t="shared" si="292"/>
        <v>42059.701319444444</v>
      </c>
      <c r="T3682" s="15">
        <f t="shared" si="293"/>
        <v>42119.659652777773</v>
      </c>
      <c r="U3682">
        <f t="shared" si="294"/>
        <v>2015</v>
      </c>
    </row>
    <row r="3683" spans="1:21" ht="48" x14ac:dyDescent="0.2">
      <c r="A3683">
        <v>3377</v>
      </c>
      <c r="B3683" s="3" t="s">
        <v>3375</v>
      </c>
      <c r="C3683" s="3" t="s">
        <v>7485</v>
      </c>
      <c r="D3683" s="6">
        <v>8000</v>
      </c>
      <c r="E3683" s="8">
        <v>8084</v>
      </c>
      <c r="F3683" t="s">
        <v>8216</v>
      </c>
      <c r="G3683" t="s">
        <v>8222</v>
      </c>
      <c r="H3683" t="s">
        <v>8244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8267</v>
      </c>
      <c r="O3683" s="8">
        <f t="shared" si="290"/>
        <v>101</v>
      </c>
      <c r="P3683">
        <f t="shared" si="291"/>
        <v>104.99</v>
      </c>
      <c r="Q3683" s="9" t="s">
        <v>8313</v>
      </c>
      <c r="R3683" t="s">
        <v>8314</v>
      </c>
      <c r="S3683" s="15">
        <f t="shared" si="292"/>
        <v>42053.732627314821</v>
      </c>
      <c r="T3683" s="15">
        <f t="shared" si="293"/>
        <v>42083.705555555556</v>
      </c>
      <c r="U3683">
        <f t="shared" si="294"/>
        <v>2015</v>
      </c>
    </row>
    <row r="3684" spans="1:21" ht="48" x14ac:dyDescent="0.2">
      <c r="A3684">
        <v>3662</v>
      </c>
      <c r="B3684" s="3" t="s">
        <v>3658</v>
      </c>
      <c r="C3684" s="3" t="s">
        <v>7770</v>
      </c>
      <c r="D3684" s="6">
        <v>8000</v>
      </c>
      <c r="E3684" s="8">
        <v>8114</v>
      </c>
      <c r="F3684" t="s">
        <v>8216</v>
      </c>
      <c r="G3684" t="s">
        <v>8226</v>
      </c>
      <c r="H3684" t="s">
        <v>8248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8267</v>
      </c>
      <c r="O3684" s="8">
        <f t="shared" si="290"/>
        <v>101</v>
      </c>
      <c r="P3684">
        <f t="shared" si="291"/>
        <v>202.85</v>
      </c>
      <c r="Q3684" s="9" t="s">
        <v>8313</v>
      </c>
      <c r="R3684" t="s">
        <v>8314</v>
      </c>
      <c r="S3684" s="15">
        <f t="shared" si="292"/>
        <v>42064.220069444447</v>
      </c>
      <c r="T3684" s="15">
        <f t="shared" si="293"/>
        <v>42094.178402777776</v>
      </c>
      <c r="U3684">
        <f t="shared" si="294"/>
        <v>2015</v>
      </c>
    </row>
    <row r="3685" spans="1:21" ht="16" x14ac:dyDescent="0.2">
      <c r="A3685">
        <v>3302</v>
      </c>
      <c r="B3685" s="3" t="s">
        <v>3301</v>
      </c>
      <c r="C3685" s="3" t="s">
        <v>7410</v>
      </c>
      <c r="D3685" s="6">
        <v>8400</v>
      </c>
      <c r="E3685" s="8">
        <v>8685</v>
      </c>
      <c r="F3685" t="s">
        <v>8216</v>
      </c>
      <c r="G3685" t="s">
        <v>8224</v>
      </c>
      <c r="H3685" t="s">
        <v>8246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8267</v>
      </c>
      <c r="O3685" s="8">
        <f t="shared" si="290"/>
        <v>103</v>
      </c>
      <c r="P3685">
        <f t="shared" si="291"/>
        <v>173.7</v>
      </c>
      <c r="Q3685" s="9" t="s">
        <v>8313</v>
      </c>
      <c r="R3685" t="s">
        <v>8314</v>
      </c>
      <c r="S3685" s="15">
        <f t="shared" si="292"/>
        <v>42681.35157407407</v>
      </c>
      <c r="T3685" s="15">
        <f t="shared" si="293"/>
        <v>42711.35157407407</v>
      </c>
      <c r="U3685">
        <f t="shared" si="294"/>
        <v>2016</v>
      </c>
    </row>
    <row r="3686" spans="1:21" ht="64" x14ac:dyDescent="0.2">
      <c r="A3686">
        <v>3241</v>
      </c>
      <c r="B3686" s="3" t="s">
        <v>3240</v>
      </c>
      <c r="C3686" s="3" t="s">
        <v>7349</v>
      </c>
      <c r="D3686" s="6">
        <v>8500</v>
      </c>
      <c r="E3686" s="8">
        <v>9801</v>
      </c>
      <c r="F3686" t="s">
        <v>8216</v>
      </c>
      <c r="G3686" t="s">
        <v>8221</v>
      </c>
      <c r="H3686" t="s">
        <v>8243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8267</v>
      </c>
      <c r="O3686" s="8">
        <f t="shared" si="290"/>
        <v>115</v>
      </c>
      <c r="P3686">
        <f t="shared" si="291"/>
        <v>58.69</v>
      </c>
      <c r="Q3686" s="9" t="s">
        <v>8313</v>
      </c>
      <c r="R3686" t="s">
        <v>8314</v>
      </c>
      <c r="S3686" s="15">
        <f t="shared" si="292"/>
        <v>41893.324884259258</v>
      </c>
      <c r="T3686" s="15">
        <f t="shared" si="293"/>
        <v>41926.290972222225</v>
      </c>
      <c r="U3686">
        <f t="shared" si="294"/>
        <v>2014</v>
      </c>
    </row>
    <row r="3687" spans="1:21" ht="32" x14ac:dyDescent="0.2">
      <c r="A3687">
        <v>3360</v>
      </c>
      <c r="B3687" s="3" t="s">
        <v>3358</v>
      </c>
      <c r="C3687" s="3" t="s">
        <v>7468</v>
      </c>
      <c r="D3687" s="6">
        <v>9000</v>
      </c>
      <c r="E3687" s="8">
        <v>9124</v>
      </c>
      <c r="F3687" t="s">
        <v>8216</v>
      </c>
      <c r="G3687" t="s">
        <v>8241</v>
      </c>
      <c r="H3687" t="s">
        <v>8255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8267</v>
      </c>
      <c r="O3687" s="8">
        <f t="shared" si="290"/>
        <v>101</v>
      </c>
      <c r="P3687">
        <f t="shared" si="291"/>
        <v>126.72</v>
      </c>
      <c r="Q3687" s="9" t="s">
        <v>8313</v>
      </c>
      <c r="R3687" t="s">
        <v>8314</v>
      </c>
      <c r="S3687" s="15">
        <f t="shared" si="292"/>
        <v>42697.082673611112</v>
      </c>
      <c r="T3687" s="15">
        <f t="shared" si="293"/>
        <v>42718.665972222225</v>
      </c>
      <c r="U3687">
        <f t="shared" si="294"/>
        <v>2016</v>
      </c>
    </row>
    <row r="3688" spans="1:21" ht="48" x14ac:dyDescent="0.2">
      <c r="A3688">
        <v>2828</v>
      </c>
      <c r="B3688" s="3" t="s">
        <v>2827</v>
      </c>
      <c r="C3688" s="3" t="s">
        <v>6936</v>
      </c>
      <c r="D3688" s="6">
        <v>9500</v>
      </c>
      <c r="E3688" s="8">
        <v>9536</v>
      </c>
      <c r="F3688" t="s">
        <v>8216</v>
      </c>
      <c r="G3688" t="s">
        <v>8222</v>
      </c>
      <c r="H3688" t="s">
        <v>8244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8267</v>
      </c>
      <c r="O3688" s="8">
        <f t="shared" si="290"/>
        <v>100</v>
      </c>
      <c r="P3688">
        <f t="shared" si="291"/>
        <v>98.31</v>
      </c>
      <c r="Q3688" s="9" t="s">
        <v>8313</v>
      </c>
      <c r="R3688" t="s">
        <v>8314</v>
      </c>
      <c r="S3688" s="15">
        <f t="shared" si="292"/>
        <v>42254.264687499999</v>
      </c>
      <c r="T3688" s="15">
        <f t="shared" si="293"/>
        <v>42279.958333333328</v>
      </c>
      <c r="U3688">
        <f t="shared" si="294"/>
        <v>2015</v>
      </c>
    </row>
    <row r="3689" spans="1:21" ht="48" x14ac:dyDescent="0.2">
      <c r="A3689">
        <v>3209</v>
      </c>
      <c r="B3689" s="3" t="s">
        <v>3208</v>
      </c>
      <c r="C3689" s="3" t="s">
        <v>7317</v>
      </c>
      <c r="D3689" s="6">
        <v>9500</v>
      </c>
      <c r="E3689" s="8">
        <v>11335.7</v>
      </c>
      <c r="F3689" t="s">
        <v>8216</v>
      </c>
      <c r="G3689" t="s">
        <v>8221</v>
      </c>
      <c r="H3689" t="s">
        <v>8243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8267</v>
      </c>
      <c r="O3689" s="8">
        <f t="shared" si="290"/>
        <v>119</v>
      </c>
      <c r="P3689">
        <f t="shared" si="291"/>
        <v>50.16</v>
      </c>
      <c r="Q3689" s="9" t="s">
        <v>8313</v>
      </c>
      <c r="R3689" t="s">
        <v>8314</v>
      </c>
      <c r="S3689" s="15">
        <f t="shared" si="292"/>
        <v>41778.637245370373</v>
      </c>
      <c r="T3689" s="15">
        <f t="shared" si="293"/>
        <v>41810.958333333336</v>
      </c>
      <c r="U3689">
        <f t="shared" si="294"/>
        <v>2014</v>
      </c>
    </row>
    <row r="3690" spans="1:21" ht="48" x14ac:dyDescent="0.2">
      <c r="A3690">
        <v>3433</v>
      </c>
      <c r="B3690" s="3" t="s">
        <v>3431</v>
      </c>
      <c r="C3690" s="3" t="s">
        <v>7541</v>
      </c>
      <c r="D3690" s="6">
        <v>9500</v>
      </c>
      <c r="E3690" s="8">
        <v>9525</v>
      </c>
      <c r="F3690" t="s">
        <v>8216</v>
      </c>
      <c r="G3690" t="s">
        <v>8221</v>
      </c>
      <c r="H3690" t="s">
        <v>8243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8267</v>
      </c>
      <c r="O3690" s="8">
        <f t="shared" si="290"/>
        <v>100</v>
      </c>
      <c r="P3690">
        <f t="shared" si="291"/>
        <v>134.15</v>
      </c>
      <c r="Q3690" s="9" t="s">
        <v>8313</v>
      </c>
      <c r="R3690" t="s">
        <v>8314</v>
      </c>
      <c r="S3690" s="15">
        <f t="shared" si="292"/>
        <v>41776.063136574077</v>
      </c>
      <c r="T3690" s="15">
        <f t="shared" si="293"/>
        <v>41807.125</v>
      </c>
      <c r="U3690">
        <f t="shared" si="294"/>
        <v>2014</v>
      </c>
    </row>
    <row r="3691" spans="1:21" ht="48" x14ac:dyDescent="0.2">
      <c r="A3691">
        <v>527</v>
      </c>
      <c r="B3691" s="3" t="s">
        <v>527</v>
      </c>
      <c r="C3691" s="3" t="s">
        <v>4635</v>
      </c>
      <c r="D3691" s="6">
        <v>10000</v>
      </c>
      <c r="E3691" s="8">
        <v>10085</v>
      </c>
      <c r="F3691" t="s">
        <v>8216</v>
      </c>
      <c r="G3691" t="s">
        <v>8221</v>
      </c>
      <c r="H3691" t="s">
        <v>8243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8267</v>
      </c>
      <c r="O3691" s="8">
        <f t="shared" si="290"/>
        <v>101</v>
      </c>
      <c r="P3691">
        <f t="shared" si="291"/>
        <v>63.83</v>
      </c>
      <c r="Q3691" s="9" t="s">
        <v>8313</v>
      </c>
      <c r="R3691" t="s">
        <v>8314</v>
      </c>
      <c r="S3691" s="15">
        <f t="shared" si="292"/>
        <v>42753.205625000002</v>
      </c>
      <c r="T3691" s="15">
        <f t="shared" si="293"/>
        <v>42783.670138888891</v>
      </c>
      <c r="U3691">
        <f t="shared" si="294"/>
        <v>2017</v>
      </c>
    </row>
    <row r="3692" spans="1:21" ht="48" x14ac:dyDescent="0.2">
      <c r="A3692">
        <v>532</v>
      </c>
      <c r="B3692" s="3" t="s">
        <v>532</v>
      </c>
      <c r="C3692" s="3" t="s">
        <v>4640</v>
      </c>
      <c r="D3692" s="6">
        <v>10000</v>
      </c>
      <c r="E3692" s="8">
        <v>12325</v>
      </c>
      <c r="F3692" t="s">
        <v>8216</v>
      </c>
      <c r="G3692" t="s">
        <v>8221</v>
      </c>
      <c r="H3692" t="s">
        <v>8243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8267</v>
      </c>
      <c r="O3692" s="8">
        <f t="shared" si="290"/>
        <v>123</v>
      </c>
      <c r="P3692">
        <f t="shared" si="291"/>
        <v>71.239999999999995</v>
      </c>
      <c r="Q3692" s="9" t="s">
        <v>8313</v>
      </c>
      <c r="R3692" t="s">
        <v>8314</v>
      </c>
      <c r="S3692" s="15">
        <f t="shared" si="292"/>
        <v>42473.007037037038</v>
      </c>
      <c r="T3692" s="15">
        <f t="shared" si="293"/>
        <v>42503.007037037038</v>
      </c>
      <c r="U3692">
        <f t="shared" si="294"/>
        <v>2016</v>
      </c>
    </row>
    <row r="3693" spans="1:21" ht="64" x14ac:dyDescent="0.2">
      <c r="A3693">
        <v>2793</v>
      </c>
      <c r="B3693" s="3" t="s">
        <v>2792</v>
      </c>
      <c r="C3693" s="3" t="s">
        <v>6901</v>
      </c>
      <c r="D3693" s="6">
        <v>10000</v>
      </c>
      <c r="E3693" s="8">
        <v>11056.75</v>
      </c>
      <c r="F3693" t="s">
        <v>8216</v>
      </c>
      <c r="G3693" t="s">
        <v>8223</v>
      </c>
      <c r="H3693" t="s">
        <v>8245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8267</v>
      </c>
      <c r="O3693" s="8">
        <f t="shared" si="290"/>
        <v>111</v>
      </c>
      <c r="P3693">
        <f t="shared" si="291"/>
        <v>151.46</v>
      </c>
      <c r="Q3693" s="9" t="s">
        <v>8313</v>
      </c>
      <c r="R3693" t="s">
        <v>8314</v>
      </c>
      <c r="S3693" s="15">
        <f t="shared" si="292"/>
        <v>42176.419039351851</v>
      </c>
      <c r="T3693" s="15">
        <f t="shared" si="293"/>
        <v>42206.419039351851</v>
      </c>
      <c r="U3693">
        <f t="shared" si="294"/>
        <v>2015</v>
      </c>
    </row>
    <row r="3694" spans="1:21" ht="48" x14ac:dyDescent="0.2">
      <c r="A3694">
        <v>2803</v>
      </c>
      <c r="B3694" s="3" t="s">
        <v>2802</v>
      </c>
      <c r="C3694" s="3" t="s">
        <v>6911</v>
      </c>
      <c r="D3694" s="6">
        <v>10000</v>
      </c>
      <c r="E3694" s="8">
        <v>12795</v>
      </c>
      <c r="F3694" t="s">
        <v>8216</v>
      </c>
      <c r="G3694" t="s">
        <v>8221</v>
      </c>
      <c r="H3694" t="s">
        <v>8243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8267</v>
      </c>
      <c r="O3694" s="8">
        <f t="shared" si="290"/>
        <v>128</v>
      </c>
      <c r="P3694">
        <f t="shared" si="291"/>
        <v>90.74</v>
      </c>
      <c r="Q3694" s="9" t="s">
        <v>8313</v>
      </c>
      <c r="R3694" t="s">
        <v>8314</v>
      </c>
      <c r="S3694" s="15">
        <f t="shared" si="292"/>
        <v>42158.065694444449</v>
      </c>
      <c r="T3694" s="15">
        <f t="shared" si="293"/>
        <v>42201</v>
      </c>
      <c r="U3694">
        <f t="shared" si="294"/>
        <v>2015</v>
      </c>
    </row>
    <row r="3695" spans="1:21" ht="48" x14ac:dyDescent="0.2">
      <c r="A3695">
        <v>2811</v>
      </c>
      <c r="B3695" s="3" t="s">
        <v>2810</v>
      </c>
      <c r="C3695" s="3" t="s">
        <v>6919</v>
      </c>
      <c r="D3695" s="6">
        <v>10000</v>
      </c>
      <c r="E3695" s="8">
        <v>10027</v>
      </c>
      <c r="F3695" t="s">
        <v>8216</v>
      </c>
      <c r="G3695" t="s">
        <v>8222</v>
      </c>
      <c r="H3695" t="s">
        <v>8244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8267</v>
      </c>
      <c r="O3695" s="8">
        <f t="shared" si="290"/>
        <v>100</v>
      </c>
      <c r="P3695">
        <f t="shared" si="291"/>
        <v>92.84</v>
      </c>
      <c r="Q3695" s="9" t="s">
        <v>8313</v>
      </c>
      <c r="R3695" t="s">
        <v>8314</v>
      </c>
      <c r="S3695" s="15">
        <f t="shared" si="292"/>
        <v>42028.496562500004</v>
      </c>
      <c r="T3695" s="15">
        <f t="shared" si="293"/>
        <v>42058.496562500004</v>
      </c>
      <c r="U3695">
        <f t="shared" si="294"/>
        <v>2015</v>
      </c>
    </row>
    <row r="3696" spans="1:21" ht="48" x14ac:dyDescent="0.2">
      <c r="A3696">
        <v>2818</v>
      </c>
      <c r="B3696" s="3" t="s">
        <v>2817</v>
      </c>
      <c r="C3696" s="3" t="s">
        <v>6926</v>
      </c>
      <c r="D3696" s="6">
        <v>10000</v>
      </c>
      <c r="E3696" s="8">
        <v>10603</v>
      </c>
      <c r="F3696" t="s">
        <v>8216</v>
      </c>
      <c r="G3696" t="s">
        <v>8221</v>
      </c>
      <c r="H3696" t="s">
        <v>8243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8267</v>
      </c>
      <c r="O3696" s="8">
        <f t="shared" si="290"/>
        <v>106</v>
      </c>
      <c r="P3696">
        <f t="shared" si="291"/>
        <v>103.95</v>
      </c>
      <c r="Q3696" s="9" t="s">
        <v>8313</v>
      </c>
      <c r="R3696" t="s">
        <v>8314</v>
      </c>
      <c r="S3696" s="15">
        <f t="shared" si="292"/>
        <v>42250.598217592589</v>
      </c>
      <c r="T3696" s="15">
        <f t="shared" si="293"/>
        <v>42270.598217592589</v>
      </c>
      <c r="U3696">
        <f t="shared" si="294"/>
        <v>2015</v>
      </c>
    </row>
    <row r="3697" spans="1:21" ht="64" x14ac:dyDescent="0.2">
      <c r="A3697">
        <v>2963</v>
      </c>
      <c r="B3697" s="3" t="s">
        <v>2962</v>
      </c>
      <c r="C3697" s="3" t="s">
        <v>7071</v>
      </c>
      <c r="D3697" s="6">
        <v>10000</v>
      </c>
      <c r="E3697" s="8">
        <v>10685</v>
      </c>
      <c r="F3697" t="s">
        <v>8216</v>
      </c>
      <c r="G3697" t="s">
        <v>8221</v>
      </c>
      <c r="H3697" t="s">
        <v>8243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8267</v>
      </c>
      <c r="O3697" s="8">
        <f t="shared" si="290"/>
        <v>107</v>
      </c>
      <c r="P3697">
        <f t="shared" si="291"/>
        <v>109.03</v>
      </c>
      <c r="Q3697" s="9" t="s">
        <v>8313</v>
      </c>
      <c r="R3697" t="s">
        <v>8314</v>
      </c>
      <c r="S3697" s="15">
        <f t="shared" si="292"/>
        <v>42157.470185185186</v>
      </c>
      <c r="T3697" s="15">
        <f t="shared" si="293"/>
        <v>42187.470185185186</v>
      </c>
      <c r="U3697">
        <f t="shared" si="294"/>
        <v>2015</v>
      </c>
    </row>
    <row r="3698" spans="1:21" ht="48" x14ac:dyDescent="0.2">
      <c r="A3698">
        <v>2966</v>
      </c>
      <c r="B3698" s="3" t="s">
        <v>2965</v>
      </c>
      <c r="C3698" s="3" t="s">
        <v>7074</v>
      </c>
      <c r="D3698" s="6">
        <v>10000</v>
      </c>
      <c r="E3698" s="8">
        <v>11363</v>
      </c>
      <c r="F3698" t="s">
        <v>8216</v>
      </c>
      <c r="G3698" t="s">
        <v>8221</v>
      </c>
      <c r="H3698" t="s">
        <v>8243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8267</v>
      </c>
      <c r="O3698" s="8">
        <f t="shared" si="290"/>
        <v>114</v>
      </c>
      <c r="P3698">
        <f t="shared" si="291"/>
        <v>88.77</v>
      </c>
      <c r="Q3698" s="9" t="s">
        <v>8313</v>
      </c>
      <c r="R3698" t="s">
        <v>8314</v>
      </c>
      <c r="S3698" s="15">
        <f t="shared" si="292"/>
        <v>42233.738564814819</v>
      </c>
      <c r="T3698" s="15">
        <f t="shared" si="293"/>
        <v>42263.738564814819</v>
      </c>
      <c r="U3698">
        <f t="shared" si="294"/>
        <v>2015</v>
      </c>
    </row>
    <row r="3699" spans="1:21" ht="48" x14ac:dyDescent="0.2">
      <c r="A3699">
        <v>3173</v>
      </c>
      <c r="B3699" s="3" t="s">
        <v>3172</v>
      </c>
      <c r="C3699" s="3" t="s">
        <v>7281</v>
      </c>
      <c r="D3699" s="6">
        <v>10000</v>
      </c>
      <c r="E3699" s="8">
        <v>10300</v>
      </c>
      <c r="F3699" t="s">
        <v>8216</v>
      </c>
      <c r="G3699" t="s">
        <v>8221</v>
      </c>
      <c r="H3699" t="s">
        <v>8243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8267</v>
      </c>
      <c r="O3699" s="8">
        <f t="shared" si="290"/>
        <v>103</v>
      </c>
      <c r="P3699">
        <f t="shared" si="291"/>
        <v>139.19</v>
      </c>
      <c r="Q3699" s="9" t="s">
        <v>8313</v>
      </c>
      <c r="R3699" t="s">
        <v>8314</v>
      </c>
      <c r="S3699" s="15">
        <f t="shared" si="292"/>
        <v>41878.878379629627</v>
      </c>
      <c r="T3699" s="15">
        <f t="shared" si="293"/>
        <v>41908.878379629627</v>
      </c>
      <c r="U3699">
        <f t="shared" si="294"/>
        <v>2014</v>
      </c>
    </row>
    <row r="3700" spans="1:21" ht="32" x14ac:dyDescent="0.2">
      <c r="A3700">
        <v>3242</v>
      </c>
      <c r="B3700" s="3" t="s">
        <v>3241</v>
      </c>
      <c r="C3700" s="3" t="s">
        <v>7350</v>
      </c>
      <c r="D3700" s="6">
        <v>10000</v>
      </c>
      <c r="E3700" s="8">
        <v>12730.42</v>
      </c>
      <c r="F3700" t="s">
        <v>8216</v>
      </c>
      <c r="G3700" t="s">
        <v>8221</v>
      </c>
      <c r="H3700" t="s">
        <v>8243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8267</v>
      </c>
      <c r="O3700" s="8">
        <f t="shared" si="290"/>
        <v>127</v>
      </c>
      <c r="P3700">
        <f t="shared" si="291"/>
        <v>69.569999999999993</v>
      </c>
      <c r="Q3700" s="9" t="s">
        <v>8313</v>
      </c>
      <c r="R3700" t="s">
        <v>8314</v>
      </c>
      <c r="S3700" s="15">
        <f t="shared" si="292"/>
        <v>41871.755694444444</v>
      </c>
      <c r="T3700" s="15">
        <f t="shared" si="293"/>
        <v>41901.755694444444</v>
      </c>
      <c r="U3700">
        <f t="shared" si="294"/>
        <v>2014</v>
      </c>
    </row>
    <row r="3701" spans="1:21" ht="48" x14ac:dyDescent="0.2">
      <c r="A3701">
        <v>3246</v>
      </c>
      <c r="B3701" s="3" t="s">
        <v>3245</v>
      </c>
      <c r="C3701" s="3" t="s">
        <v>7354</v>
      </c>
      <c r="D3701" s="6">
        <v>10000</v>
      </c>
      <c r="E3701" s="8">
        <v>11122</v>
      </c>
      <c r="F3701" t="s">
        <v>8216</v>
      </c>
      <c r="G3701" t="s">
        <v>8221</v>
      </c>
      <c r="H3701" t="s">
        <v>8243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8267</v>
      </c>
      <c r="O3701" s="8">
        <f t="shared" si="290"/>
        <v>111</v>
      </c>
      <c r="P3701">
        <f t="shared" si="291"/>
        <v>57.63</v>
      </c>
      <c r="Q3701" s="9" t="s">
        <v>8313</v>
      </c>
      <c r="R3701" t="s">
        <v>8314</v>
      </c>
      <c r="S3701" s="15">
        <f t="shared" si="292"/>
        <v>42230.472222222219</v>
      </c>
      <c r="T3701" s="15">
        <f t="shared" si="293"/>
        <v>42259.165972222225</v>
      </c>
      <c r="U3701">
        <f t="shared" si="294"/>
        <v>2015</v>
      </c>
    </row>
    <row r="3702" spans="1:21" ht="48" x14ac:dyDescent="0.2">
      <c r="A3702">
        <v>3256</v>
      </c>
      <c r="B3702" s="3" t="s">
        <v>3255</v>
      </c>
      <c r="C3702" s="3" t="s">
        <v>7364</v>
      </c>
      <c r="D3702" s="6">
        <v>10000</v>
      </c>
      <c r="E3702" s="8">
        <v>12806</v>
      </c>
      <c r="F3702" t="s">
        <v>8216</v>
      </c>
      <c r="G3702" t="s">
        <v>8221</v>
      </c>
      <c r="H3702" t="s">
        <v>8243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8267</v>
      </c>
      <c r="O3702" s="8">
        <f t="shared" si="290"/>
        <v>128</v>
      </c>
      <c r="P3702">
        <f t="shared" si="291"/>
        <v>72.760000000000005</v>
      </c>
      <c r="Q3702" s="9" t="s">
        <v>8313</v>
      </c>
      <c r="R3702" t="s">
        <v>8314</v>
      </c>
      <c r="S3702" s="15">
        <f t="shared" si="292"/>
        <v>42144.573807870373</v>
      </c>
      <c r="T3702" s="15">
        <f t="shared" si="293"/>
        <v>42166.165972222225</v>
      </c>
      <c r="U3702">
        <f t="shared" si="294"/>
        <v>2015</v>
      </c>
    </row>
    <row r="3703" spans="1:21" ht="48" x14ac:dyDescent="0.2">
      <c r="A3703">
        <v>3272</v>
      </c>
      <c r="B3703" s="3" t="s">
        <v>3271</v>
      </c>
      <c r="C3703" s="3" t="s">
        <v>7380</v>
      </c>
      <c r="D3703" s="6">
        <v>10000</v>
      </c>
      <c r="E3703" s="8">
        <v>15443</v>
      </c>
      <c r="F3703" t="s">
        <v>8216</v>
      </c>
      <c r="G3703" t="s">
        <v>8221</v>
      </c>
      <c r="H3703" t="s">
        <v>8243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8267</v>
      </c>
      <c r="O3703" s="8">
        <f t="shared" si="290"/>
        <v>154</v>
      </c>
      <c r="P3703">
        <f t="shared" si="291"/>
        <v>106.5</v>
      </c>
      <c r="Q3703" s="9" t="s">
        <v>8313</v>
      </c>
      <c r="R3703" t="s">
        <v>8314</v>
      </c>
      <c r="S3703" s="15">
        <f t="shared" si="292"/>
        <v>42284.500104166669</v>
      </c>
      <c r="T3703" s="15">
        <f t="shared" si="293"/>
        <v>42314.541770833333</v>
      </c>
      <c r="U3703">
        <f t="shared" si="294"/>
        <v>2015</v>
      </c>
    </row>
    <row r="3704" spans="1:21" ht="48" x14ac:dyDescent="0.2">
      <c r="A3704">
        <v>3288</v>
      </c>
      <c r="B3704" s="3" t="s">
        <v>3287</v>
      </c>
      <c r="C3704" s="3" t="s">
        <v>7396</v>
      </c>
      <c r="D3704" s="6">
        <v>10000</v>
      </c>
      <c r="E3704" s="8">
        <v>10026.49</v>
      </c>
      <c r="F3704" t="s">
        <v>8216</v>
      </c>
      <c r="G3704" t="s">
        <v>8222</v>
      </c>
      <c r="H3704" t="s">
        <v>8244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8267</v>
      </c>
      <c r="O3704" s="8">
        <f t="shared" si="290"/>
        <v>100</v>
      </c>
      <c r="P3704">
        <f t="shared" si="291"/>
        <v>48.44</v>
      </c>
      <c r="Q3704" s="9" t="s">
        <v>8313</v>
      </c>
      <c r="R3704" t="s">
        <v>8314</v>
      </c>
      <c r="S3704" s="15">
        <f t="shared" si="292"/>
        <v>42505.774479166663</v>
      </c>
      <c r="T3704" s="15">
        <f t="shared" si="293"/>
        <v>42541.958333333328</v>
      </c>
      <c r="U3704">
        <f t="shared" si="294"/>
        <v>2016</v>
      </c>
    </row>
    <row r="3705" spans="1:21" ht="48" x14ac:dyDescent="0.2">
      <c r="A3705">
        <v>3298</v>
      </c>
      <c r="B3705" s="3" t="s">
        <v>3297</v>
      </c>
      <c r="C3705" s="3" t="s">
        <v>7406</v>
      </c>
      <c r="D3705" s="6">
        <v>10000</v>
      </c>
      <c r="E3705" s="8">
        <v>10173</v>
      </c>
      <c r="F3705" t="s">
        <v>8216</v>
      </c>
      <c r="G3705" t="s">
        <v>8221</v>
      </c>
      <c r="H3705" t="s">
        <v>8243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8267</v>
      </c>
      <c r="O3705" s="8">
        <f t="shared" si="290"/>
        <v>102</v>
      </c>
      <c r="P3705">
        <f t="shared" si="291"/>
        <v>141.29</v>
      </c>
      <c r="Q3705" s="9" t="s">
        <v>8313</v>
      </c>
      <c r="R3705" t="s">
        <v>8314</v>
      </c>
      <c r="S3705" s="15">
        <f t="shared" si="292"/>
        <v>42239.957962962959</v>
      </c>
      <c r="T3705" s="15">
        <f t="shared" si="293"/>
        <v>42260</v>
      </c>
      <c r="U3705">
        <f t="shared" si="294"/>
        <v>2015</v>
      </c>
    </row>
    <row r="3706" spans="1:21" ht="48" x14ac:dyDescent="0.2">
      <c r="A3706">
        <v>3358</v>
      </c>
      <c r="B3706" s="3" t="s">
        <v>3356</v>
      </c>
      <c r="C3706" s="3" t="s">
        <v>7466</v>
      </c>
      <c r="D3706" s="6">
        <v>10000</v>
      </c>
      <c r="E3706" s="8">
        <v>10299</v>
      </c>
      <c r="F3706" t="s">
        <v>8216</v>
      </c>
      <c r="G3706" t="s">
        <v>8221</v>
      </c>
      <c r="H3706" t="s">
        <v>8243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8267</v>
      </c>
      <c r="O3706" s="8">
        <f t="shared" si="290"/>
        <v>103</v>
      </c>
      <c r="P3706">
        <f t="shared" si="291"/>
        <v>63.57</v>
      </c>
      <c r="Q3706" s="9" t="s">
        <v>8313</v>
      </c>
      <c r="R3706" t="s">
        <v>8314</v>
      </c>
      <c r="S3706" s="15">
        <f t="shared" si="292"/>
        <v>41932.311099537037</v>
      </c>
      <c r="T3706" s="15">
        <f t="shared" si="293"/>
        <v>41962.352766203709</v>
      </c>
      <c r="U3706">
        <f t="shared" si="294"/>
        <v>2014</v>
      </c>
    </row>
    <row r="3707" spans="1:21" ht="48" x14ac:dyDescent="0.2">
      <c r="A3707">
        <v>3389</v>
      </c>
      <c r="B3707" s="3" t="s">
        <v>3387</v>
      </c>
      <c r="C3707" s="3" t="s">
        <v>7497</v>
      </c>
      <c r="D3707" s="6">
        <v>10000</v>
      </c>
      <c r="E3707" s="8">
        <v>11450</v>
      </c>
      <c r="F3707" t="s">
        <v>8216</v>
      </c>
      <c r="G3707" t="s">
        <v>8221</v>
      </c>
      <c r="H3707" t="s">
        <v>8243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8267</v>
      </c>
      <c r="O3707" s="8">
        <f t="shared" si="290"/>
        <v>115</v>
      </c>
      <c r="P3707">
        <f t="shared" si="291"/>
        <v>184.68</v>
      </c>
      <c r="Q3707" s="9" t="s">
        <v>8313</v>
      </c>
      <c r="R3707" t="s">
        <v>8314</v>
      </c>
      <c r="S3707" s="15">
        <f t="shared" si="292"/>
        <v>42494.563449074078</v>
      </c>
      <c r="T3707" s="15">
        <f t="shared" si="293"/>
        <v>42524.563449074078</v>
      </c>
      <c r="U3707">
        <f t="shared" si="294"/>
        <v>2016</v>
      </c>
    </row>
    <row r="3708" spans="1:21" ht="48" x14ac:dyDescent="0.2">
      <c r="A3708">
        <v>3400</v>
      </c>
      <c r="B3708" s="3" t="s">
        <v>3398</v>
      </c>
      <c r="C3708" s="3" t="s">
        <v>7508</v>
      </c>
      <c r="D3708" s="6">
        <v>10000</v>
      </c>
      <c r="E3708" s="8">
        <v>10041</v>
      </c>
      <c r="F3708" t="s">
        <v>8216</v>
      </c>
      <c r="G3708" t="s">
        <v>8221</v>
      </c>
      <c r="H3708" t="s">
        <v>8243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8267</v>
      </c>
      <c r="O3708" s="8">
        <f t="shared" si="290"/>
        <v>100</v>
      </c>
      <c r="P3708">
        <f t="shared" si="291"/>
        <v>118.13</v>
      </c>
      <c r="Q3708" s="9" t="s">
        <v>8313</v>
      </c>
      <c r="R3708" t="s">
        <v>8314</v>
      </c>
      <c r="S3708" s="15">
        <f t="shared" si="292"/>
        <v>41834.953865740739</v>
      </c>
      <c r="T3708" s="15">
        <f t="shared" si="293"/>
        <v>41879.953865740739</v>
      </c>
      <c r="U3708">
        <f t="shared" si="294"/>
        <v>2014</v>
      </c>
    </row>
    <row r="3709" spans="1:21" ht="32" x14ac:dyDescent="0.2">
      <c r="A3709">
        <v>3406</v>
      </c>
      <c r="B3709" s="3" t="s">
        <v>3404</v>
      </c>
      <c r="C3709" s="3" t="s">
        <v>7514</v>
      </c>
      <c r="D3709" s="6">
        <v>10000</v>
      </c>
      <c r="E3709" s="8">
        <v>10031</v>
      </c>
      <c r="F3709" t="s">
        <v>8216</v>
      </c>
      <c r="G3709" t="s">
        <v>8221</v>
      </c>
      <c r="H3709" t="s">
        <v>8243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8267</v>
      </c>
      <c r="O3709" s="8">
        <f t="shared" si="290"/>
        <v>100</v>
      </c>
      <c r="P3709">
        <f t="shared" si="291"/>
        <v>110.23</v>
      </c>
      <c r="Q3709" s="9" t="s">
        <v>8313</v>
      </c>
      <c r="R3709" t="s">
        <v>8314</v>
      </c>
      <c r="S3709" s="15">
        <f t="shared" si="292"/>
        <v>41791.492777777778</v>
      </c>
      <c r="T3709" s="15">
        <f t="shared" si="293"/>
        <v>41836.492777777778</v>
      </c>
      <c r="U3709">
        <f t="shared" si="294"/>
        <v>2014</v>
      </c>
    </row>
    <row r="3710" spans="1:21" ht="48" x14ac:dyDescent="0.2">
      <c r="A3710">
        <v>3421</v>
      </c>
      <c r="B3710" s="3" t="s">
        <v>3419</v>
      </c>
      <c r="C3710" s="3" t="s">
        <v>7529</v>
      </c>
      <c r="D3710" s="6">
        <v>10000</v>
      </c>
      <c r="E3710" s="8">
        <v>10115</v>
      </c>
      <c r="F3710" t="s">
        <v>8216</v>
      </c>
      <c r="G3710" t="s">
        <v>8221</v>
      </c>
      <c r="H3710" t="s">
        <v>8243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8267</v>
      </c>
      <c r="O3710" s="8">
        <f t="shared" si="290"/>
        <v>101</v>
      </c>
      <c r="P3710">
        <f t="shared" si="291"/>
        <v>103.21</v>
      </c>
      <c r="Q3710" s="9" t="s">
        <v>8313</v>
      </c>
      <c r="R3710" t="s">
        <v>8314</v>
      </c>
      <c r="S3710" s="15">
        <f t="shared" si="292"/>
        <v>42037.791238425925</v>
      </c>
      <c r="T3710" s="15">
        <f t="shared" si="293"/>
        <v>42067.791238425925</v>
      </c>
      <c r="U3710">
        <f t="shared" si="294"/>
        <v>2015</v>
      </c>
    </row>
    <row r="3711" spans="1:21" ht="48" x14ac:dyDescent="0.2">
      <c r="A3711">
        <v>3434</v>
      </c>
      <c r="B3711" s="3" t="s">
        <v>3432</v>
      </c>
      <c r="C3711" s="3" t="s">
        <v>7542</v>
      </c>
      <c r="D3711" s="6">
        <v>10000</v>
      </c>
      <c r="E3711" s="8">
        <v>10555</v>
      </c>
      <c r="F3711" t="s">
        <v>8216</v>
      </c>
      <c r="G3711" t="s">
        <v>8221</v>
      </c>
      <c r="H3711" t="s">
        <v>8243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8267</v>
      </c>
      <c r="O3711" s="8">
        <f t="shared" si="290"/>
        <v>106</v>
      </c>
      <c r="P3711">
        <f t="shared" si="291"/>
        <v>62.83</v>
      </c>
      <c r="Q3711" s="9" t="s">
        <v>8313</v>
      </c>
      <c r="R3711" t="s">
        <v>8314</v>
      </c>
      <c r="S3711" s="15">
        <f t="shared" si="292"/>
        <v>41800.380428240744</v>
      </c>
      <c r="T3711" s="15">
        <f t="shared" si="293"/>
        <v>41830.380428240744</v>
      </c>
      <c r="U3711">
        <f t="shared" si="294"/>
        <v>2014</v>
      </c>
    </row>
    <row r="3712" spans="1:21" ht="48" x14ac:dyDescent="0.2">
      <c r="A3712">
        <v>3455</v>
      </c>
      <c r="B3712" s="3" t="s">
        <v>3453</v>
      </c>
      <c r="C3712" s="3" t="s">
        <v>7563</v>
      </c>
      <c r="D3712" s="6">
        <v>10000</v>
      </c>
      <c r="E3712" s="8">
        <v>10065</v>
      </c>
      <c r="F3712" t="s">
        <v>8216</v>
      </c>
      <c r="G3712" t="s">
        <v>8221</v>
      </c>
      <c r="H3712" t="s">
        <v>8243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8267</v>
      </c>
      <c r="O3712" s="8">
        <f t="shared" si="290"/>
        <v>101</v>
      </c>
      <c r="P3712">
        <f t="shared" si="291"/>
        <v>145.87</v>
      </c>
      <c r="Q3712" s="9" t="s">
        <v>8313</v>
      </c>
      <c r="R3712" t="s">
        <v>8314</v>
      </c>
      <c r="S3712" s="15">
        <f t="shared" si="292"/>
        <v>42626.7503125</v>
      </c>
      <c r="T3712" s="15">
        <f t="shared" si="293"/>
        <v>42656.7503125</v>
      </c>
      <c r="U3712">
        <f t="shared" si="294"/>
        <v>2016</v>
      </c>
    </row>
    <row r="3713" spans="1:21" ht="48" x14ac:dyDescent="0.2">
      <c r="A3713">
        <v>3463</v>
      </c>
      <c r="B3713" s="3" t="s">
        <v>3461</v>
      </c>
      <c r="C3713" s="3" t="s">
        <v>7571</v>
      </c>
      <c r="D3713" s="6">
        <v>10000</v>
      </c>
      <c r="E3713" s="8">
        <v>10338</v>
      </c>
      <c r="F3713" t="s">
        <v>8216</v>
      </c>
      <c r="G3713" t="s">
        <v>8226</v>
      </c>
      <c r="H3713" t="s">
        <v>8248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8267</v>
      </c>
      <c r="O3713" s="8">
        <f t="shared" si="290"/>
        <v>103</v>
      </c>
      <c r="P3713">
        <f t="shared" si="291"/>
        <v>90.68</v>
      </c>
      <c r="Q3713" s="9" t="s">
        <v>8313</v>
      </c>
      <c r="R3713" t="s">
        <v>8314</v>
      </c>
      <c r="S3713" s="15">
        <f t="shared" si="292"/>
        <v>42612.918807870374</v>
      </c>
      <c r="T3713" s="15">
        <f t="shared" si="293"/>
        <v>42654.165972222225</v>
      </c>
      <c r="U3713">
        <f t="shared" si="294"/>
        <v>2016</v>
      </c>
    </row>
    <row r="3714" spans="1:21" ht="48" x14ac:dyDescent="0.2">
      <c r="A3714">
        <v>3468</v>
      </c>
      <c r="B3714" s="3" t="s">
        <v>3466</v>
      </c>
      <c r="C3714" s="3" t="s">
        <v>7576</v>
      </c>
      <c r="D3714" s="6">
        <v>10000</v>
      </c>
      <c r="E3714" s="8">
        <v>12178</v>
      </c>
      <c r="F3714" t="s">
        <v>8216</v>
      </c>
      <c r="G3714" t="s">
        <v>8221</v>
      </c>
      <c r="H3714" t="s">
        <v>8243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8267</v>
      </c>
      <c r="O3714" s="8">
        <f t="shared" si="290"/>
        <v>122</v>
      </c>
      <c r="P3714">
        <f t="shared" si="291"/>
        <v>716.35</v>
      </c>
      <c r="Q3714" s="9" t="s">
        <v>8313</v>
      </c>
      <c r="R3714" t="s">
        <v>8314</v>
      </c>
      <c r="S3714" s="15">
        <f t="shared" si="292"/>
        <v>42605.765381944439</v>
      </c>
      <c r="T3714" s="15">
        <f t="shared" si="293"/>
        <v>42634.125</v>
      </c>
      <c r="U3714">
        <f t="shared" si="294"/>
        <v>2016</v>
      </c>
    </row>
    <row r="3715" spans="1:21" ht="48" x14ac:dyDescent="0.2">
      <c r="A3715">
        <v>3481</v>
      </c>
      <c r="B3715" s="3" t="s">
        <v>3479</v>
      </c>
      <c r="C3715" s="3" t="s">
        <v>7589</v>
      </c>
      <c r="D3715" s="6">
        <v>10000</v>
      </c>
      <c r="E3715" s="8">
        <v>11880</v>
      </c>
      <c r="F3715" t="s">
        <v>8216</v>
      </c>
      <c r="G3715" t="s">
        <v>8223</v>
      </c>
      <c r="H3715" t="s">
        <v>8245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8267</v>
      </c>
      <c r="O3715" s="8">
        <f t="shared" si="290"/>
        <v>119</v>
      </c>
      <c r="P3715">
        <f t="shared" si="291"/>
        <v>125.05</v>
      </c>
      <c r="Q3715" s="9" t="s">
        <v>8313</v>
      </c>
      <c r="R3715" t="s">
        <v>8314</v>
      </c>
      <c r="S3715" s="15">
        <f t="shared" si="292"/>
        <v>41989.24754629629</v>
      </c>
      <c r="T3715" s="15">
        <f t="shared" si="293"/>
        <v>42006.24754629629</v>
      </c>
      <c r="U3715">
        <f t="shared" si="294"/>
        <v>2014</v>
      </c>
    </row>
    <row r="3716" spans="1:21" ht="32" x14ac:dyDescent="0.2">
      <c r="A3716">
        <v>3507</v>
      </c>
      <c r="B3716" s="3" t="s">
        <v>3505</v>
      </c>
      <c r="C3716" s="3" t="s">
        <v>7615</v>
      </c>
      <c r="D3716" s="6">
        <v>10000</v>
      </c>
      <c r="E3716" s="8">
        <v>10440</v>
      </c>
      <c r="F3716" t="s">
        <v>8216</v>
      </c>
      <c r="G3716" t="s">
        <v>8221</v>
      </c>
      <c r="H3716" t="s">
        <v>8243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8267</v>
      </c>
      <c r="O3716" s="8">
        <f t="shared" si="290"/>
        <v>104</v>
      </c>
      <c r="P3716">
        <f t="shared" si="291"/>
        <v>145</v>
      </c>
      <c r="Q3716" s="9" t="s">
        <v>8313</v>
      </c>
      <c r="R3716" t="s">
        <v>8314</v>
      </c>
      <c r="S3716" s="15">
        <f t="shared" si="292"/>
        <v>42491.92288194444</v>
      </c>
      <c r="T3716" s="15">
        <f t="shared" si="293"/>
        <v>42521.92288194444</v>
      </c>
      <c r="U3716">
        <f t="shared" si="294"/>
        <v>2016</v>
      </c>
    </row>
    <row r="3717" spans="1:21" ht="48" x14ac:dyDescent="0.2">
      <c r="A3717">
        <v>3524</v>
      </c>
      <c r="B3717" s="3" t="s">
        <v>3522</v>
      </c>
      <c r="C3717" s="3" t="s">
        <v>7632</v>
      </c>
      <c r="D3717" s="6">
        <v>10000</v>
      </c>
      <c r="E3717" s="8">
        <v>10156</v>
      </c>
      <c r="F3717" t="s">
        <v>8216</v>
      </c>
      <c r="G3717" t="s">
        <v>8221</v>
      </c>
      <c r="H3717" t="s">
        <v>8243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8267</v>
      </c>
      <c r="O3717" s="8">
        <f t="shared" si="290"/>
        <v>102</v>
      </c>
      <c r="P3717">
        <f t="shared" si="291"/>
        <v>137.24</v>
      </c>
      <c r="Q3717" s="9" t="s">
        <v>8313</v>
      </c>
      <c r="R3717" t="s">
        <v>8314</v>
      </c>
      <c r="S3717" s="15">
        <f t="shared" si="292"/>
        <v>41880.76357638889</v>
      </c>
      <c r="T3717" s="15">
        <f t="shared" si="293"/>
        <v>41895.166666666664</v>
      </c>
      <c r="U3717">
        <f t="shared" si="294"/>
        <v>2014</v>
      </c>
    </row>
    <row r="3718" spans="1:21" ht="48" x14ac:dyDescent="0.2">
      <c r="A3718">
        <v>3575</v>
      </c>
      <c r="B3718" s="3" t="s">
        <v>3573</v>
      </c>
      <c r="C3718" s="3" t="s">
        <v>7683</v>
      </c>
      <c r="D3718" s="6">
        <v>10000</v>
      </c>
      <c r="E3718" s="8">
        <v>10133</v>
      </c>
      <c r="F3718" t="s">
        <v>8216</v>
      </c>
      <c r="G3718" t="s">
        <v>8221</v>
      </c>
      <c r="H3718" t="s">
        <v>8243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8267</v>
      </c>
      <c r="O3718" s="8">
        <f t="shared" si="290"/>
        <v>101</v>
      </c>
      <c r="P3718">
        <f t="shared" si="291"/>
        <v>99.34</v>
      </c>
      <c r="Q3718" s="9" t="s">
        <v>8313</v>
      </c>
      <c r="R3718" t="s">
        <v>8314</v>
      </c>
      <c r="S3718" s="15">
        <f t="shared" si="292"/>
        <v>42561.783877314811</v>
      </c>
      <c r="T3718" s="15">
        <f t="shared" si="293"/>
        <v>42593.165972222225</v>
      </c>
      <c r="U3718">
        <f t="shared" si="294"/>
        <v>2016</v>
      </c>
    </row>
    <row r="3719" spans="1:21" ht="48" x14ac:dyDescent="0.2">
      <c r="A3719">
        <v>3714</v>
      </c>
      <c r="B3719" s="3" t="s">
        <v>3710</v>
      </c>
      <c r="C3719" s="3" t="s">
        <v>7822</v>
      </c>
      <c r="D3719" s="6">
        <v>10000</v>
      </c>
      <c r="E3719" s="8">
        <v>10235</v>
      </c>
      <c r="F3719" t="s">
        <v>8216</v>
      </c>
      <c r="G3719" t="s">
        <v>8221</v>
      </c>
      <c r="H3719" t="s">
        <v>8243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8267</v>
      </c>
      <c r="O3719" s="8">
        <f t="shared" si="290"/>
        <v>102</v>
      </c>
      <c r="P3719">
        <f t="shared" si="291"/>
        <v>105.52</v>
      </c>
      <c r="Q3719" s="9" t="s">
        <v>8313</v>
      </c>
      <c r="R3719" t="s">
        <v>8314</v>
      </c>
      <c r="S3719" s="15">
        <f t="shared" si="292"/>
        <v>42118.556331018524</v>
      </c>
      <c r="T3719" s="15">
        <f t="shared" si="293"/>
        <v>42150.165972222225</v>
      </c>
      <c r="U3719">
        <f t="shared" si="294"/>
        <v>2015</v>
      </c>
    </row>
    <row r="3720" spans="1:21" ht="48" x14ac:dyDescent="0.2">
      <c r="A3720">
        <v>3620</v>
      </c>
      <c r="B3720" s="3" t="s">
        <v>3617</v>
      </c>
      <c r="C3720" s="3" t="s">
        <v>7728</v>
      </c>
      <c r="D3720" s="6">
        <v>10500</v>
      </c>
      <c r="E3720" s="8">
        <v>11045</v>
      </c>
      <c r="F3720" t="s">
        <v>8216</v>
      </c>
      <c r="G3720" t="s">
        <v>8221</v>
      </c>
      <c r="H3720" t="s">
        <v>8243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8267</v>
      </c>
      <c r="O3720" s="8">
        <f t="shared" si="290"/>
        <v>105</v>
      </c>
      <c r="P3720">
        <f t="shared" si="291"/>
        <v>56.07</v>
      </c>
      <c r="Q3720" s="9" t="s">
        <v>8313</v>
      </c>
      <c r="R3720" t="s">
        <v>8314</v>
      </c>
      <c r="S3720" s="15">
        <f t="shared" si="292"/>
        <v>42037.938206018516</v>
      </c>
      <c r="T3720" s="15">
        <f t="shared" si="293"/>
        <v>42068.166666666672</v>
      </c>
      <c r="U3720">
        <f t="shared" si="294"/>
        <v>2015</v>
      </c>
    </row>
    <row r="3721" spans="1:21" ht="80" x14ac:dyDescent="0.2">
      <c r="A3721">
        <v>3316</v>
      </c>
      <c r="B3721" s="3" t="s">
        <v>3315</v>
      </c>
      <c r="C3721" s="3" t="s">
        <v>7424</v>
      </c>
      <c r="D3721" s="6">
        <v>11737</v>
      </c>
      <c r="E3721" s="8">
        <v>11747.18</v>
      </c>
      <c r="F3721" t="s">
        <v>8216</v>
      </c>
      <c r="G3721" t="s">
        <v>8221</v>
      </c>
      <c r="H3721" t="s">
        <v>8243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8267</v>
      </c>
      <c r="O3721" s="8">
        <f t="shared" si="290"/>
        <v>100</v>
      </c>
      <c r="P3721">
        <f t="shared" si="291"/>
        <v>93.98</v>
      </c>
      <c r="Q3721" s="9" t="s">
        <v>8313</v>
      </c>
      <c r="R3721" t="s">
        <v>8314</v>
      </c>
      <c r="S3721" s="15">
        <f t="shared" si="292"/>
        <v>41826.871238425927</v>
      </c>
      <c r="T3721" s="15">
        <f t="shared" si="293"/>
        <v>41859.57916666667</v>
      </c>
      <c r="U3721">
        <f t="shared" si="294"/>
        <v>2014</v>
      </c>
    </row>
    <row r="3722" spans="1:21" ht="48" x14ac:dyDescent="0.2">
      <c r="A3722">
        <v>525</v>
      </c>
      <c r="B3722" s="3" t="s">
        <v>525</v>
      </c>
      <c r="C3722" s="3" t="s">
        <v>4633</v>
      </c>
      <c r="D3722" s="6">
        <v>12000</v>
      </c>
      <c r="E3722" s="8">
        <v>12000</v>
      </c>
      <c r="F3722" t="s">
        <v>8216</v>
      </c>
      <c r="G3722" t="s">
        <v>8221</v>
      </c>
      <c r="H3722" t="s">
        <v>8243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8267</v>
      </c>
      <c r="O3722" s="8">
        <f t="shared" ref="O3722:O3785" si="295">ROUND(E3722/D3722*100,0)</f>
        <v>100</v>
      </c>
      <c r="P3722">
        <f t="shared" ref="P3722:P3785" si="296">IFERROR(ROUND(E3722/L3722,2),0)</f>
        <v>1000</v>
      </c>
      <c r="Q3722" s="9" t="s">
        <v>8313</v>
      </c>
      <c r="R3722" t="s">
        <v>8314</v>
      </c>
      <c r="S3722" s="15">
        <f t="shared" ref="S3722:S3785" si="297">(((J3722/60)/60/24)+DATE(1970,1,1))</f>
        <v>41850.400937500002</v>
      </c>
      <c r="T3722" s="15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48" x14ac:dyDescent="0.2">
      <c r="A3723">
        <v>3214</v>
      </c>
      <c r="B3723" s="3" t="s">
        <v>3213</v>
      </c>
      <c r="C3723" s="3" t="s">
        <v>7322</v>
      </c>
      <c r="D3723" s="6">
        <v>12000</v>
      </c>
      <c r="E3723" s="8">
        <v>12256</v>
      </c>
      <c r="F3723" t="s">
        <v>8216</v>
      </c>
      <c r="G3723" t="s">
        <v>8222</v>
      </c>
      <c r="H3723" t="s">
        <v>8244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8267</v>
      </c>
      <c r="O3723" s="8">
        <f t="shared" si="295"/>
        <v>102</v>
      </c>
      <c r="P3723">
        <f t="shared" si="296"/>
        <v>106.57</v>
      </c>
      <c r="Q3723" s="9" t="s">
        <v>8313</v>
      </c>
      <c r="R3723" t="s">
        <v>8314</v>
      </c>
      <c r="S3723" s="15">
        <f t="shared" si="297"/>
        <v>42337.792511574073</v>
      </c>
      <c r="T3723" s="15">
        <f t="shared" si="298"/>
        <v>42374.996527777781</v>
      </c>
      <c r="U3723">
        <f t="shared" si="299"/>
        <v>2015</v>
      </c>
    </row>
    <row r="3724" spans="1:21" ht="48" x14ac:dyDescent="0.2">
      <c r="A3724">
        <v>3218</v>
      </c>
      <c r="B3724" s="3" t="s">
        <v>3217</v>
      </c>
      <c r="C3724" s="3" t="s">
        <v>7326</v>
      </c>
      <c r="D3724" s="6">
        <v>12000</v>
      </c>
      <c r="E3724" s="8">
        <v>12252</v>
      </c>
      <c r="F3724" t="s">
        <v>8216</v>
      </c>
      <c r="G3724" t="s">
        <v>8222</v>
      </c>
      <c r="H3724" t="s">
        <v>8244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8267</v>
      </c>
      <c r="O3724" s="8">
        <f t="shared" si="295"/>
        <v>102</v>
      </c>
      <c r="P3724">
        <f t="shared" si="296"/>
        <v>66.59</v>
      </c>
      <c r="Q3724" s="9" t="s">
        <v>8313</v>
      </c>
      <c r="R3724" t="s">
        <v>8314</v>
      </c>
      <c r="S3724" s="15">
        <f t="shared" si="297"/>
        <v>41971.002152777779</v>
      </c>
      <c r="T3724" s="15">
        <f t="shared" si="298"/>
        <v>42004</v>
      </c>
      <c r="U3724">
        <f t="shared" si="299"/>
        <v>2014</v>
      </c>
    </row>
    <row r="3725" spans="1:21" ht="32" x14ac:dyDescent="0.2">
      <c r="A3725">
        <v>3248</v>
      </c>
      <c r="B3725" s="3" t="s">
        <v>3247</v>
      </c>
      <c r="C3725" s="3" t="s">
        <v>7356</v>
      </c>
      <c r="D3725" s="6">
        <v>12000</v>
      </c>
      <c r="E3725" s="8">
        <v>12095</v>
      </c>
      <c r="F3725" t="s">
        <v>8216</v>
      </c>
      <c r="G3725" t="s">
        <v>8221</v>
      </c>
      <c r="H3725" t="s">
        <v>8243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8267</v>
      </c>
      <c r="O3725" s="8">
        <f t="shared" si="295"/>
        <v>101</v>
      </c>
      <c r="P3725">
        <f t="shared" si="296"/>
        <v>60.48</v>
      </c>
      <c r="Q3725" s="9" t="s">
        <v>8313</v>
      </c>
      <c r="R3725" t="s">
        <v>8314</v>
      </c>
      <c r="S3725" s="15">
        <f t="shared" si="297"/>
        <v>42068.888391203705</v>
      </c>
      <c r="T3725" s="15">
        <f t="shared" si="298"/>
        <v>42098.846724537041</v>
      </c>
      <c r="U3725">
        <f t="shared" si="299"/>
        <v>2015</v>
      </c>
    </row>
    <row r="3726" spans="1:21" ht="32" x14ac:dyDescent="0.2">
      <c r="A3726">
        <v>3677</v>
      </c>
      <c r="B3726" s="3" t="s">
        <v>3673</v>
      </c>
      <c r="C3726" s="3" t="s">
        <v>7785</v>
      </c>
      <c r="D3726" s="6">
        <v>12000</v>
      </c>
      <c r="E3726" s="8">
        <v>12348.5</v>
      </c>
      <c r="F3726" t="s">
        <v>8216</v>
      </c>
      <c r="G3726" t="s">
        <v>8221</v>
      </c>
      <c r="H3726" t="s">
        <v>8243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8267</v>
      </c>
      <c r="O3726" s="8">
        <f t="shared" si="295"/>
        <v>103</v>
      </c>
      <c r="P3726">
        <f t="shared" si="296"/>
        <v>62.05</v>
      </c>
      <c r="Q3726" s="9" t="s">
        <v>8313</v>
      </c>
      <c r="R3726" t="s">
        <v>8314</v>
      </c>
      <c r="S3726" s="15">
        <f t="shared" si="297"/>
        <v>41802.574282407404</v>
      </c>
      <c r="T3726" s="15">
        <f t="shared" si="298"/>
        <v>41823.165972222225</v>
      </c>
      <c r="U3726">
        <f t="shared" si="299"/>
        <v>2014</v>
      </c>
    </row>
    <row r="3727" spans="1:21" ht="32" x14ac:dyDescent="0.2">
      <c r="A3727">
        <v>3262</v>
      </c>
      <c r="B3727" s="3" t="s">
        <v>3261</v>
      </c>
      <c r="C3727" s="3" t="s">
        <v>7370</v>
      </c>
      <c r="D3727" s="6">
        <v>12200</v>
      </c>
      <c r="E3727" s="8">
        <v>12571</v>
      </c>
      <c r="F3727" t="s">
        <v>8216</v>
      </c>
      <c r="G3727" t="s">
        <v>8221</v>
      </c>
      <c r="H3727" t="s">
        <v>8243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8267</v>
      </c>
      <c r="O3727" s="8">
        <f t="shared" si="295"/>
        <v>103</v>
      </c>
      <c r="P3727">
        <f t="shared" si="296"/>
        <v>93.81</v>
      </c>
      <c r="Q3727" s="9" t="s">
        <v>8313</v>
      </c>
      <c r="R3727" t="s">
        <v>8314</v>
      </c>
      <c r="S3727" s="15">
        <f t="shared" si="297"/>
        <v>41964.315532407403</v>
      </c>
      <c r="T3727" s="15">
        <f t="shared" si="298"/>
        <v>41995.166666666672</v>
      </c>
      <c r="U3727">
        <f t="shared" si="299"/>
        <v>2014</v>
      </c>
    </row>
    <row r="3728" spans="1:21" ht="48" x14ac:dyDescent="0.2">
      <c r="A3728">
        <v>3163</v>
      </c>
      <c r="B3728" s="3" t="s">
        <v>3162</v>
      </c>
      <c r="C3728" s="3" t="s">
        <v>7271</v>
      </c>
      <c r="D3728" s="6">
        <v>13000</v>
      </c>
      <c r="E3728" s="8">
        <v>14450</v>
      </c>
      <c r="F3728" t="s">
        <v>8216</v>
      </c>
      <c r="G3728" t="s">
        <v>8221</v>
      </c>
      <c r="H3728" t="s">
        <v>8243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8267</v>
      </c>
      <c r="O3728" s="8">
        <f t="shared" si="295"/>
        <v>111</v>
      </c>
      <c r="P3728">
        <f t="shared" si="296"/>
        <v>200.69</v>
      </c>
      <c r="Q3728" s="9" t="s">
        <v>8313</v>
      </c>
      <c r="R3728" t="s">
        <v>8314</v>
      </c>
      <c r="S3728" s="15">
        <f t="shared" si="297"/>
        <v>41775.753761574073</v>
      </c>
      <c r="T3728" s="15">
        <f t="shared" si="298"/>
        <v>41805.753761574073</v>
      </c>
      <c r="U3728">
        <f t="shared" si="299"/>
        <v>2014</v>
      </c>
    </row>
    <row r="3729" spans="1:21" ht="48" x14ac:dyDescent="0.2">
      <c r="A3729">
        <v>3254</v>
      </c>
      <c r="B3729" s="3" t="s">
        <v>3253</v>
      </c>
      <c r="C3729" s="3" t="s">
        <v>7362</v>
      </c>
      <c r="D3729" s="6">
        <v>13000</v>
      </c>
      <c r="E3729" s="8">
        <v>13163.5</v>
      </c>
      <c r="F3729" t="s">
        <v>8216</v>
      </c>
      <c r="G3729" t="s">
        <v>8222</v>
      </c>
      <c r="H3729" t="s">
        <v>8244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8267</v>
      </c>
      <c r="O3729" s="8">
        <f t="shared" si="295"/>
        <v>101</v>
      </c>
      <c r="P3729">
        <f t="shared" si="296"/>
        <v>70.77</v>
      </c>
      <c r="Q3729" s="9" t="s">
        <v>8313</v>
      </c>
      <c r="R3729" t="s">
        <v>8314</v>
      </c>
      <c r="S3729" s="15">
        <f t="shared" si="297"/>
        <v>42059.085752314815</v>
      </c>
      <c r="T3729" s="15">
        <f t="shared" si="298"/>
        <v>42089.044085648144</v>
      </c>
      <c r="U3729">
        <f t="shared" si="299"/>
        <v>2015</v>
      </c>
    </row>
    <row r="3730" spans="1:21" ht="48" x14ac:dyDescent="0.2">
      <c r="A3730">
        <v>3905</v>
      </c>
      <c r="B3730" s="3" t="s">
        <v>3901</v>
      </c>
      <c r="C3730" s="3" t="s">
        <v>8011</v>
      </c>
      <c r="D3730" s="6">
        <v>1500</v>
      </c>
      <c r="E3730" s="8">
        <v>173</v>
      </c>
      <c r="F3730" t="s">
        <v>8218</v>
      </c>
      <c r="G3730" t="s">
        <v>8222</v>
      </c>
      <c r="H3730" t="s">
        <v>8244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8267</v>
      </c>
      <c r="O3730" s="8">
        <f t="shared" si="295"/>
        <v>12</v>
      </c>
      <c r="P3730">
        <f t="shared" si="296"/>
        <v>24.71</v>
      </c>
      <c r="Q3730" s="9" t="s">
        <v>8313</v>
      </c>
      <c r="R3730" t="s">
        <v>8314</v>
      </c>
      <c r="S3730" s="15">
        <f t="shared" si="297"/>
        <v>42124.623877314814</v>
      </c>
      <c r="T3730" s="15">
        <f t="shared" si="298"/>
        <v>42166.958333333328</v>
      </c>
      <c r="U3730">
        <f t="shared" si="299"/>
        <v>2015</v>
      </c>
    </row>
    <row r="3731" spans="1:21" ht="48" x14ac:dyDescent="0.2">
      <c r="A3731">
        <v>3906</v>
      </c>
      <c r="B3731" s="3" t="s">
        <v>3902</v>
      </c>
      <c r="C3731" s="3" t="s">
        <v>8012</v>
      </c>
      <c r="D3731" s="6">
        <v>1500</v>
      </c>
      <c r="E3731" s="8">
        <v>1010</v>
      </c>
      <c r="F3731" t="s">
        <v>8218</v>
      </c>
      <c r="G3731" t="s">
        <v>8222</v>
      </c>
      <c r="H3731" t="s">
        <v>8244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8267</v>
      </c>
      <c r="O3731" s="8">
        <f t="shared" si="295"/>
        <v>67</v>
      </c>
      <c r="P3731">
        <f t="shared" si="296"/>
        <v>63.13</v>
      </c>
      <c r="Q3731" s="9" t="s">
        <v>8313</v>
      </c>
      <c r="R3731" t="s">
        <v>8314</v>
      </c>
      <c r="S3731" s="15">
        <f t="shared" si="297"/>
        <v>42143.917743055557</v>
      </c>
      <c r="T3731" s="15">
        <f t="shared" si="298"/>
        <v>42181.559027777781</v>
      </c>
      <c r="U3731">
        <f t="shared" si="299"/>
        <v>2015</v>
      </c>
    </row>
    <row r="3732" spans="1:21" ht="48" x14ac:dyDescent="0.2">
      <c r="A3732">
        <v>3915</v>
      </c>
      <c r="B3732" s="3" t="s">
        <v>3911</v>
      </c>
      <c r="C3732" s="3" t="s">
        <v>8021</v>
      </c>
      <c r="D3732" s="6">
        <v>1500</v>
      </c>
      <c r="E3732" s="8">
        <v>5</v>
      </c>
      <c r="F3732" t="s">
        <v>8218</v>
      </c>
      <c r="G3732" t="s">
        <v>8222</v>
      </c>
      <c r="H3732" t="s">
        <v>8244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8267</v>
      </c>
      <c r="O3732" s="8">
        <f t="shared" si="295"/>
        <v>0</v>
      </c>
      <c r="P3732">
        <f t="shared" si="296"/>
        <v>5</v>
      </c>
      <c r="Q3732" s="9" t="s">
        <v>8313</v>
      </c>
      <c r="R3732" t="s">
        <v>8314</v>
      </c>
      <c r="S3732" s="15">
        <f t="shared" si="297"/>
        <v>42492.98505787037</v>
      </c>
      <c r="T3732" s="15">
        <f t="shared" si="298"/>
        <v>42522.98505787037</v>
      </c>
      <c r="U3732">
        <f t="shared" si="299"/>
        <v>2016</v>
      </c>
    </row>
    <row r="3733" spans="1:21" ht="48" x14ac:dyDescent="0.2">
      <c r="A3733">
        <v>3984</v>
      </c>
      <c r="B3733" s="3" t="s">
        <v>3979</v>
      </c>
      <c r="C3733" s="3" t="s">
        <v>8088</v>
      </c>
      <c r="D3733" s="6">
        <v>1500</v>
      </c>
      <c r="E3733" s="8">
        <v>95</v>
      </c>
      <c r="F3733" t="s">
        <v>8218</v>
      </c>
      <c r="G3733" t="s">
        <v>8222</v>
      </c>
      <c r="H3733" t="s">
        <v>8244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8267</v>
      </c>
      <c r="O3733" s="8">
        <f t="shared" si="295"/>
        <v>6</v>
      </c>
      <c r="P3733">
        <f t="shared" si="296"/>
        <v>9.5</v>
      </c>
      <c r="Q3733" s="9" t="s">
        <v>8313</v>
      </c>
      <c r="R3733" t="s">
        <v>8314</v>
      </c>
      <c r="S3733" s="15">
        <f t="shared" si="297"/>
        <v>41920.963472222218</v>
      </c>
      <c r="T3733" s="15">
        <f t="shared" si="298"/>
        <v>41951</v>
      </c>
      <c r="U3733">
        <f t="shared" si="299"/>
        <v>2014</v>
      </c>
    </row>
    <row r="3734" spans="1:21" ht="32" x14ac:dyDescent="0.2">
      <c r="A3734">
        <v>3988</v>
      </c>
      <c r="B3734" s="3" t="s">
        <v>3983</v>
      </c>
      <c r="C3734" s="3" t="s">
        <v>8092</v>
      </c>
      <c r="D3734" s="6">
        <v>1500</v>
      </c>
      <c r="E3734" s="8">
        <v>32</v>
      </c>
      <c r="F3734" t="s">
        <v>8218</v>
      </c>
      <c r="G3734" t="s">
        <v>8221</v>
      </c>
      <c r="H3734" t="s">
        <v>8243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8267</v>
      </c>
      <c r="O3734" s="8">
        <f t="shared" si="295"/>
        <v>2</v>
      </c>
      <c r="P3734">
        <f t="shared" si="296"/>
        <v>8</v>
      </c>
      <c r="Q3734" s="9" t="s">
        <v>8313</v>
      </c>
      <c r="R3734" t="s">
        <v>8314</v>
      </c>
      <c r="S3734" s="15">
        <f t="shared" si="297"/>
        <v>42230.08116898148</v>
      </c>
      <c r="T3734" s="15">
        <f t="shared" si="298"/>
        <v>42245.08116898148</v>
      </c>
      <c r="U3734">
        <f t="shared" si="299"/>
        <v>2015</v>
      </c>
    </row>
    <row r="3735" spans="1:21" ht="32" x14ac:dyDescent="0.2">
      <c r="A3735">
        <v>4018</v>
      </c>
      <c r="B3735" s="3" t="s">
        <v>4013</v>
      </c>
      <c r="C3735" s="3" t="s">
        <v>8121</v>
      </c>
      <c r="D3735" s="6">
        <v>1500</v>
      </c>
      <c r="E3735" s="8">
        <v>130</v>
      </c>
      <c r="F3735" t="s">
        <v>8218</v>
      </c>
      <c r="G3735" t="s">
        <v>8222</v>
      </c>
      <c r="H3735" t="s">
        <v>8244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8267</v>
      </c>
      <c r="O3735" s="8">
        <f t="shared" si="295"/>
        <v>9</v>
      </c>
      <c r="P3735">
        <f t="shared" si="296"/>
        <v>32.5</v>
      </c>
      <c r="Q3735" s="9" t="s">
        <v>8313</v>
      </c>
      <c r="R3735" t="s">
        <v>8314</v>
      </c>
      <c r="S3735" s="15">
        <f t="shared" si="297"/>
        <v>42620.91097222222</v>
      </c>
      <c r="T3735" s="15">
        <f t="shared" si="298"/>
        <v>42650.91097222222</v>
      </c>
      <c r="U3735">
        <f t="shared" si="299"/>
        <v>2016</v>
      </c>
    </row>
    <row r="3736" spans="1:21" ht="48" x14ac:dyDescent="0.2">
      <c r="A3736">
        <v>4050</v>
      </c>
      <c r="B3736" s="3" t="s">
        <v>4045</v>
      </c>
      <c r="C3736" s="3" t="s">
        <v>8152</v>
      </c>
      <c r="D3736" s="6">
        <v>1500</v>
      </c>
      <c r="E3736" s="8">
        <v>1</v>
      </c>
      <c r="F3736" t="s">
        <v>8218</v>
      </c>
      <c r="G3736" t="s">
        <v>8221</v>
      </c>
      <c r="H3736" t="s">
        <v>8243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8267</v>
      </c>
      <c r="O3736" s="8">
        <f t="shared" si="295"/>
        <v>0</v>
      </c>
      <c r="P3736">
        <f t="shared" si="296"/>
        <v>1</v>
      </c>
      <c r="Q3736" s="9" t="s">
        <v>8313</v>
      </c>
      <c r="R3736" t="s">
        <v>8314</v>
      </c>
      <c r="S3736" s="15">
        <f t="shared" si="297"/>
        <v>41905.636469907404</v>
      </c>
      <c r="T3736" s="15">
        <f t="shared" si="298"/>
        <v>41935.636469907404</v>
      </c>
      <c r="U3736">
        <f t="shared" si="299"/>
        <v>2014</v>
      </c>
    </row>
    <row r="3737" spans="1:21" ht="48" x14ac:dyDescent="0.2">
      <c r="A3737">
        <v>4056</v>
      </c>
      <c r="B3737" s="3" t="s">
        <v>4051</v>
      </c>
      <c r="C3737" s="3" t="s">
        <v>8158</v>
      </c>
      <c r="D3737" s="6">
        <v>1500</v>
      </c>
      <c r="E3737" s="8">
        <v>795</v>
      </c>
      <c r="F3737" t="s">
        <v>8218</v>
      </c>
      <c r="G3737" t="s">
        <v>8221</v>
      </c>
      <c r="H3737" t="s">
        <v>8243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8267</v>
      </c>
      <c r="O3737" s="8">
        <f t="shared" si="295"/>
        <v>53</v>
      </c>
      <c r="P3737">
        <f t="shared" si="296"/>
        <v>88.33</v>
      </c>
      <c r="Q3737" s="9" t="s">
        <v>8313</v>
      </c>
      <c r="R3737" t="s">
        <v>8314</v>
      </c>
      <c r="S3737" s="15">
        <f t="shared" si="297"/>
        <v>42534.933321759265</v>
      </c>
      <c r="T3737" s="15">
        <f t="shared" si="298"/>
        <v>42554.832638888889</v>
      </c>
      <c r="U3737">
        <f t="shared" si="299"/>
        <v>2016</v>
      </c>
    </row>
    <row r="3738" spans="1:21" ht="48" x14ac:dyDescent="0.2">
      <c r="A3738">
        <v>4113</v>
      </c>
      <c r="B3738" s="3" t="s">
        <v>4108</v>
      </c>
      <c r="C3738" s="3" t="s">
        <v>8213</v>
      </c>
      <c r="D3738" s="6">
        <v>1500</v>
      </c>
      <c r="E3738" s="8">
        <v>3</v>
      </c>
      <c r="F3738" t="s">
        <v>8218</v>
      </c>
      <c r="G3738" t="s">
        <v>8221</v>
      </c>
      <c r="H3738" t="s">
        <v>8243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8267</v>
      </c>
      <c r="O3738" s="8">
        <f t="shared" si="295"/>
        <v>0</v>
      </c>
      <c r="P3738">
        <f t="shared" si="296"/>
        <v>1</v>
      </c>
      <c r="Q3738" s="9" t="s">
        <v>8313</v>
      </c>
      <c r="R3738" t="s">
        <v>8314</v>
      </c>
      <c r="S3738" s="15">
        <f t="shared" si="297"/>
        <v>42358.573182870372</v>
      </c>
      <c r="T3738" s="15">
        <f t="shared" si="298"/>
        <v>42377.273611111115</v>
      </c>
      <c r="U3738">
        <f t="shared" si="299"/>
        <v>2015</v>
      </c>
    </row>
    <row r="3739" spans="1:21" ht="48" x14ac:dyDescent="0.2">
      <c r="A3739">
        <v>3896</v>
      </c>
      <c r="B3739" s="3" t="s">
        <v>3892</v>
      </c>
      <c r="C3739" s="3" t="s">
        <v>8002</v>
      </c>
      <c r="D3739" s="6">
        <v>1600</v>
      </c>
      <c r="E3739" s="8">
        <v>170</v>
      </c>
      <c r="F3739" t="s">
        <v>8218</v>
      </c>
      <c r="G3739" t="s">
        <v>8221</v>
      </c>
      <c r="H3739" t="s">
        <v>8243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8267</v>
      </c>
      <c r="O3739" s="8">
        <f t="shared" si="295"/>
        <v>11</v>
      </c>
      <c r="P3739">
        <f t="shared" si="296"/>
        <v>42.5</v>
      </c>
      <c r="Q3739" s="9" t="s">
        <v>8313</v>
      </c>
      <c r="R3739" t="s">
        <v>8314</v>
      </c>
      <c r="S3739" s="15">
        <f t="shared" si="297"/>
        <v>41793.191875000004</v>
      </c>
      <c r="T3739" s="15">
        <f t="shared" si="298"/>
        <v>41807.191875000004</v>
      </c>
      <c r="U3739">
        <f t="shared" si="299"/>
        <v>2014</v>
      </c>
    </row>
    <row r="3740" spans="1:21" ht="48" x14ac:dyDescent="0.2">
      <c r="A3740">
        <v>4091</v>
      </c>
      <c r="B3740" s="3" t="s">
        <v>4086</v>
      </c>
      <c r="C3740" s="3" t="s">
        <v>8192</v>
      </c>
      <c r="D3740" s="6">
        <v>1600</v>
      </c>
      <c r="E3740" s="8">
        <v>204</v>
      </c>
      <c r="F3740" t="s">
        <v>8218</v>
      </c>
      <c r="G3740" t="s">
        <v>8221</v>
      </c>
      <c r="H3740" t="s">
        <v>8243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8267</v>
      </c>
      <c r="O3740" s="8">
        <f t="shared" si="295"/>
        <v>13</v>
      </c>
      <c r="P3740">
        <f t="shared" si="296"/>
        <v>25.5</v>
      </c>
      <c r="Q3740" s="9" t="s">
        <v>8313</v>
      </c>
      <c r="R3740" t="s">
        <v>8314</v>
      </c>
      <c r="S3740" s="15">
        <f t="shared" si="297"/>
        <v>41990.506377314814</v>
      </c>
      <c r="T3740" s="15">
        <f t="shared" si="298"/>
        <v>42020.506377314814</v>
      </c>
      <c r="U3740">
        <f t="shared" si="299"/>
        <v>2014</v>
      </c>
    </row>
    <row r="3741" spans="1:21" ht="48" x14ac:dyDescent="0.2">
      <c r="A3741">
        <v>3990</v>
      </c>
      <c r="B3741" s="3" t="s">
        <v>3985</v>
      </c>
      <c r="C3741" s="3" t="s">
        <v>8094</v>
      </c>
      <c r="D3741" s="6">
        <v>1650</v>
      </c>
      <c r="E3741" s="8">
        <v>69</v>
      </c>
      <c r="F3741" t="s">
        <v>8218</v>
      </c>
      <c r="G3741" t="s">
        <v>8222</v>
      </c>
      <c r="H3741" t="s">
        <v>8244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8267</v>
      </c>
      <c r="O3741" s="8">
        <f t="shared" si="295"/>
        <v>4</v>
      </c>
      <c r="P3741">
        <f t="shared" si="296"/>
        <v>23</v>
      </c>
      <c r="Q3741" s="9" t="s">
        <v>8313</v>
      </c>
      <c r="R3741" t="s">
        <v>8314</v>
      </c>
      <c r="S3741" s="15">
        <f t="shared" si="297"/>
        <v>42401.672372685185</v>
      </c>
      <c r="T3741" s="15">
        <f t="shared" si="298"/>
        <v>42431.672372685185</v>
      </c>
      <c r="U3741">
        <f t="shared" si="299"/>
        <v>2016</v>
      </c>
    </row>
    <row r="3742" spans="1:21" ht="48" x14ac:dyDescent="0.2">
      <c r="A3742">
        <v>3967</v>
      </c>
      <c r="B3742" s="3" t="s">
        <v>3963</v>
      </c>
      <c r="C3742" s="3" t="s">
        <v>8072</v>
      </c>
      <c r="D3742" s="6">
        <v>1700</v>
      </c>
      <c r="E3742" s="8">
        <v>410</v>
      </c>
      <c r="F3742" t="s">
        <v>8218</v>
      </c>
      <c r="G3742" t="s">
        <v>8221</v>
      </c>
      <c r="H3742" t="s">
        <v>8243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8267</v>
      </c>
      <c r="O3742" s="8">
        <f t="shared" si="295"/>
        <v>24</v>
      </c>
      <c r="P3742">
        <f t="shared" si="296"/>
        <v>41</v>
      </c>
      <c r="Q3742" s="9" t="s">
        <v>8313</v>
      </c>
      <c r="R3742" t="s">
        <v>8314</v>
      </c>
      <c r="S3742" s="15">
        <f t="shared" si="297"/>
        <v>42770.290590277778</v>
      </c>
      <c r="T3742" s="15">
        <f t="shared" si="298"/>
        <v>42800.290590277778</v>
      </c>
      <c r="U3742">
        <f t="shared" si="299"/>
        <v>2017</v>
      </c>
    </row>
    <row r="3743" spans="1:21" ht="48" x14ac:dyDescent="0.2">
      <c r="A3743">
        <v>3955</v>
      </c>
      <c r="B3743" s="3" t="s">
        <v>3951</v>
      </c>
      <c r="C3743" s="3" t="s">
        <v>8060</v>
      </c>
      <c r="D3743" s="6">
        <v>1750</v>
      </c>
      <c r="E3743" s="8">
        <v>425</v>
      </c>
      <c r="F3743" t="s">
        <v>8218</v>
      </c>
      <c r="G3743" t="s">
        <v>8221</v>
      </c>
      <c r="H3743" t="s">
        <v>8243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8267</v>
      </c>
      <c r="O3743" s="8">
        <f t="shared" si="295"/>
        <v>24</v>
      </c>
      <c r="P3743">
        <f t="shared" si="296"/>
        <v>53.13</v>
      </c>
      <c r="Q3743" s="9" t="s">
        <v>8313</v>
      </c>
      <c r="R3743" t="s">
        <v>8314</v>
      </c>
      <c r="S3743" s="15">
        <f t="shared" si="297"/>
        <v>42306.848854166667</v>
      </c>
      <c r="T3743" s="15">
        <f t="shared" si="298"/>
        <v>42336.890520833331</v>
      </c>
      <c r="U3743">
        <f t="shared" si="299"/>
        <v>2015</v>
      </c>
    </row>
    <row r="3744" spans="1:21" ht="48" x14ac:dyDescent="0.2">
      <c r="A3744">
        <v>2911</v>
      </c>
      <c r="B3744" s="3" t="s">
        <v>2910</v>
      </c>
      <c r="C3744" s="3" t="s">
        <v>7019</v>
      </c>
      <c r="D3744" s="6">
        <v>1800</v>
      </c>
      <c r="E3744" s="8">
        <v>657</v>
      </c>
      <c r="F3744" t="s">
        <v>8218</v>
      </c>
      <c r="G3744" t="s">
        <v>8221</v>
      </c>
      <c r="H3744" t="s">
        <v>8243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8267</v>
      </c>
      <c r="O3744" s="8">
        <f t="shared" si="295"/>
        <v>37</v>
      </c>
      <c r="P3744">
        <f t="shared" si="296"/>
        <v>46.93</v>
      </c>
      <c r="Q3744" s="9" t="s">
        <v>8313</v>
      </c>
      <c r="R3744" t="s">
        <v>8314</v>
      </c>
      <c r="S3744" s="15">
        <f t="shared" si="297"/>
        <v>42142.768819444449</v>
      </c>
      <c r="T3744" s="15">
        <f t="shared" si="298"/>
        <v>42182.768819444449</v>
      </c>
      <c r="U3744">
        <f t="shared" si="299"/>
        <v>2015</v>
      </c>
    </row>
    <row r="3745" spans="1:21" ht="32" x14ac:dyDescent="0.2">
      <c r="A3745">
        <v>2916</v>
      </c>
      <c r="B3745" s="3" t="s">
        <v>2915</v>
      </c>
      <c r="C3745" s="3" t="s">
        <v>7024</v>
      </c>
      <c r="D3745" s="6">
        <v>1850</v>
      </c>
      <c r="E3745" s="8">
        <v>145</v>
      </c>
      <c r="F3745" t="s">
        <v>8218</v>
      </c>
      <c r="G3745" t="s">
        <v>8222</v>
      </c>
      <c r="H3745" t="s">
        <v>8244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8267</v>
      </c>
      <c r="O3745" s="8">
        <f t="shared" si="295"/>
        <v>8</v>
      </c>
      <c r="P3745">
        <f t="shared" si="296"/>
        <v>20.71</v>
      </c>
      <c r="Q3745" s="9" t="s">
        <v>8313</v>
      </c>
      <c r="R3745" t="s">
        <v>8314</v>
      </c>
      <c r="S3745" s="15">
        <f t="shared" si="297"/>
        <v>41755.476724537039</v>
      </c>
      <c r="T3745" s="15">
        <f t="shared" si="298"/>
        <v>41778.476724537039</v>
      </c>
      <c r="U3745">
        <f t="shared" si="299"/>
        <v>2014</v>
      </c>
    </row>
    <row r="3746" spans="1:21" ht="48" x14ac:dyDescent="0.2">
      <c r="A3746">
        <v>4009</v>
      </c>
      <c r="B3746" s="3" t="s">
        <v>4004</v>
      </c>
      <c r="C3746" s="3" t="s">
        <v>8112</v>
      </c>
      <c r="D3746" s="6">
        <v>1930</v>
      </c>
      <c r="E3746" s="8">
        <v>75</v>
      </c>
      <c r="F3746" t="s">
        <v>8218</v>
      </c>
      <c r="G3746" t="s">
        <v>8222</v>
      </c>
      <c r="H3746" t="s">
        <v>8244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8267</v>
      </c>
      <c r="O3746" s="8">
        <f t="shared" si="295"/>
        <v>4</v>
      </c>
      <c r="P3746">
        <f t="shared" si="296"/>
        <v>25</v>
      </c>
      <c r="Q3746" s="9" t="s">
        <v>8313</v>
      </c>
      <c r="R3746" t="s">
        <v>8314</v>
      </c>
      <c r="S3746" s="15">
        <f t="shared" si="297"/>
        <v>41851.700925925928</v>
      </c>
      <c r="T3746" s="15">
        <f t="shared" si="298"/>
        <v>41891.700925925928</v>
      </c>
      <c r="U3746">
        <f t="shared" si="299"/>
        <v>2014</v>
      </c>
    </row>
    <row r="3747" spans="1:21" ht="48" x14ac:dyDescent="0.2">
      <c r="A3747">
        <v>2847</v>
      </c>
      <c r="B3747" s="3" t="s">
        <v>2846</v>
      </c>
      <c r="C3747" s="3" t="s">
        <v>6955</v>
      </c>
      <c r="D3747" s="6">
        <v>2000</v>
      </c>
      <c r="E3747" s="8">
        <v>0</v>
      </c>
      <c r="F3747" t="s">
        <v>8218</v>
      </c>
      <c r="G3747" t="s">
        <v>8221</v>
      </c>
      <c r="H3747" t="s">
        <v>8243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8267</v>
      </c>
      <c r="O3747" s="8">
        <f t="shared" si="295"/>
        <v>0</v>
      </c>
      <c r="P3747">
        <f t="shared" si="296"/>
        <v>0</v>
      </c>
      <c r="Q3747" s="9" t="s">
        <v>8313</v>
      </c>
      <c r="R3747" t="s">
        <v>8314</v>
      </c>
      <c r="S3747" s="15">
        <f t="shared" si="297"/>
        <v>42453.806307870371</v>
      </c>
      <c r="T3747" s="15">
        <f t="shared" si="298"/>
        <v>42513.806307870371</v>
      </c>
      <c r="U3747">
        <f t="shared" si="299"/>
        <v>2016</v>
      </c>
    </row>
    <row r="3748" spans="1:21" ht="32" x14ac:dyDescent="0.2">
      <c r="A3748">
        <v>2859</v>
      </c>
      <c r="B3748" s="3" t="s">
        <v>2858</v>
      </c>
      <c r="C3748" s="3" t="s">
        <v>6967</v>
      </c>
      <c r="D3748" s="6">
        <v>2000</v>
      </c>
      <c r="E3748" s="8">
        <v>35</v>
      </c>
      <c r="F3748" t="s">
        <v>8218</v>
      </c>
      <c r="G3748" t="s">
        <v>8223</v>
      </c>
      <c r="H3748" t="s">
        <v>8245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8267</v>
      </c>
      <c r="O3748" s="8">
        <f t="shared" si="295"/>
        <v>2</v>
      </c>
      <c r="P3748">
        <f t="shared" si="296"/>
        <v>35</v>
      </c>
      <c r="Q3748" s="9" t="s">
        <v>8313</v>
      </c>
      <c r="R3748" t="s">
        <v>8314</v>
      </c>
      <c r="S3748" s="15">
        <f t="shared" si="297"/>
        <v>42233.362314814818</v>
      </c>
      <c r="T3748" s="15">
        <f t="shared" si="298"/>
        <v>42293.362314814818</v>
      </c>
      <c r="U3748">
        <f t="shared" si="299"/>
        <v>2015</v>
      </c>
    </row>
    <row r="3749" spans="1:21" ht="48" x14ac:dyDescent="0.2">
      <c r="A3749">
        <v>2890</v>
      </c>
      <c r="B3749" s="3" t="s">
        <v>2889</v>
      </c>
      <c r="C3749" s="3" t="s">
        <v>6998</v>
      </c>
      <c r="D3749" s="6">
        <v>2000</v>
      </c>
      <c r="E3749" s="8">
        <v>21</v>
      </c>
      <c r="F3749" t="s">
        <v>8218</v>
      </c>
      <c r="G3749" t="s">
        <v>8221</v>
      </c>
      <c r="H3749" t="s">
        <v>8243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8267</v>
      </c>
      <c r="O3749" s="8">
        <f t="shared" si="295"/>
        <v>1</v>
      </c>
      <c r="P3749">
        <f t="shared" si="296"/>
        <v>7</v>
      </c>
      <c r="Q3749" s="9" t="s">
        <v>8313</v>
      </c>
      <c r="R3749" t="s">
        <v>8314</v>
      </c>
      <c r="S3749" s="15">
        <f t="shared" si="297"/>
        <v>41831.742962962962</v>
      </c>
      <c r="T3749" s="15">
        <f t="shared" si="298"/>
        <v>41860.125</v>
      </c>
      <c r="U3749">
        <f t="shared" si="299"/>
        <v>2014</v>
      </c>
    </row>
    <row r="3750" spans="1:21" ht="48" x14ac:dyDescent="0.2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8">
        <f t="shared" si="295"/>
        <v>104</v>
      </c>
      <c r="P3750">
        <f t="shared" si="296"/>
        <v>99.54</v>
      </c>
      <c r="Q3750" s="9" t="s">
        <v>8313</v>
      </c>
      <c r="R3750" t="s">
        <v>8355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8" x14ac:dyDescent="0.2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8">
        <f t="shared" si="295"/>
        <v>105</v>
      </c>
      <c r="P3751">
        <f t="shared" si="296"/>
        <v>75</v>
      </c>
      <c r="Q3751" s="9" t="s">
        <v>8313</v>
      </c>
      <c r="R3751" t="s">
        <v>8355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96" x14ac:dyDescent="0.2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8">
        <f t="shared" si="295"/>
        <v>100</v>
      </c>
      <c r="P3752">
        <f t="shared" si="296"/>
        <v>215.25</v>
      </c>
      <c r="Q3752" s="9" t="s">
        <v>8313</v>
      </c>
      <c r="R3752" t="s">
        <v>8355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8" x14ac:dyDescent="0.2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8">
        <f t="shared" si="295"/>
        <v>133</v>
      </c>
      <c r="P3753">
        <f t="shared" si="296"/>
        <v>120.55</v>
      </c>
      <c r="Q3753" s="9" t="s">
        <v>8313</v>
      </c>
      <c r="R3753" t="s">
        <v>8355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64" x14ac:dyDescent="0.2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8">
        <f t="shared" si="295"/>
        <v>113</v>
      </c>
      <c r="P3754">
        <f t="shared" si="296"/>
        <v>37.67</v>
      </c>
      <c r="Q3754" s="9" t="s">
        <v>8313</v>
      </c>
      <c r="R3754" t="s">
        <v>8355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48" x14ac:dyDescent="0.2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8">
        <f t="shared" si="295"/>
        <v>103</v>
      </c>
      <c r="P3755">
        <f t="shared" si="296"/>
        <v>172.23</v>
      </c>
      <c r="Q3755" s="9" t="s">
        <v>8313</v>
      </c>
      <c r="R3755" t="s">
        <v>8355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8" x14ac:dyDescent="0.2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8">
        <f t="shared" si="295"/>
        <v>120</v>
      </c>
      <c r="P3756">
        <f t="shared" si="296"/>
        <v>111.11</v>
      </c>
      <c r="Q3756" s="9" t="s">
        <v>8313</v>
      </c>
      <c r="R3756" t="s">
        <v>8355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48" x14ac:dyDescent="0.2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8">
        <f t="shared" si="295"/>
        <v>130</v>
      </c>
      <c r="P3757">
        <f t="shared" si="296"/>
        <v>25.46</v>
      </c>
      <c r="Q3757" s="9" t="s">
        <v>8313</v>
      </c>
      <c r="R3757" t="s">
        <v>8355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48" x14ac:dyDescent="0.2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8">
        <f t="shared" si="295"/>
        <v>101</v>
      </c>
      <c r="P3758">
        <f t="shared" si="296"/>
        <v>267.64999999999998</v>
      </c>
      <c r="Q3758" s="9" t="s">
        <v>8313</v>
      </c>
      <c r="R3758" t="s">
        <v>8355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8" x14ac:dyDescent="0.2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8">
        <f t="shared" si="295"/>
        <v>109</v>
      </c>
      <c r="P3759">
        <f t="shared" si="296"/>
        <v>75.959999999999994</v>
      </c>
      <c r="Q3759" s="9" t="s">
        <v>8313</v>
      </c>
      <c r="R3759" t="s">
        <v>8355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32" x14ac:dyDescent="0.2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8">
        <f t="shared" si="295"/>
        <v>102</v>
      </c>
      <c r="P3760">
        <f t="shared" si="296"/>
        <v>59.04</v>
      </c>
      <c r="Q3760" s="9" t="s">
        <v>8313</v>
      </c>
      <c r="R3760" t="s">
        <v>8355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32" x14ac:dyDescent="0.2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8">
        <f t="shared" si="295"/>
        <v>110</v>
      </c>
      <c r="P3761">
        <f t="shared" si="296"/>
        <v>50.11</v>
      </c>
      <c r="Q3761" s="9" t="s">
        <v>8313</v>
      </c>
      <c r="R3761" t="s">
        <v>8355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8" x14ac:dyDescent="0.2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8">
        <f t="shared" si="295"/>
        <v>101</v>
      </c>
      <c r="P3762">
        <f t="shared" si="296"/>
        <v>55.5</v>
      </c>
      <c r="Q3762" s="9" t="s">
        <v>8313</v>
      </c>
      <c r="R3762" t="s">
        <v>8355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48" x14ac:dyDescent="0.2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8">
        <f t="shared" si="295"/>
        <v>100</v>
      </c>
      <c r="P3763">
        <f t="shared" si="296"/>
        <v>166.67</v>
      </c>
      <c r="Q3763" s="9" t="s">
        <v>8313</v>
      </c>
      <c r="R3763" t="s">
        <v>8355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8" x14ac:dyDescent="0.2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8">
        <f t="shared" si="295"/>
        <v>106</v>
      </c>
      <c r="P3764">
        <f t="shared" si="296"/>
        <v>47.43</v>
      </c>
      <c r="Q3764" s="9" t="s">
        <v>8313</v>
      </c>
      <c r="R3764" t="s">
        <v>8355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32" x14ac:dyDescent="0.2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8">
        <f t="shared" si="295"/>
        <v>100</v>
      </c>
      <c r="P3765">
        <f t="shared" si="296"/>
        <v>64.94</v>
      </c>
      <c r="Q3765" s="9" t="s">
        <v>8313</v>
      </c>
      <c r="R3765" t="s">
        <v>8355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8" x14ac:dyDescent="0.2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8">
        <f t="shared" si="295"/>
        <v>100</v>
      </c>
      <c r="P3766">
        <f t="shared" si="296"/>
        <v>55.56</v>
      </c>
      <c r="Q3766" s="9" t="s">
        <v>8313</v>
      </c>
      <c r="R3766" t="s">
        <v>8355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8" x14ac:dyDescent="0.2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8">
        <f t="shared" si="295"/>
        <v>113</v>
      </c>
      <c r="P3767">
        <f t="shared" si="296"/>
        <v>74.22</v>
      </c>
      <c r="Q3767" s="9" t="s">
        <v>8313</v>
      </c>
      <c r="R3767" t="s">
        <v>8355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32" x14ac:dyDescent="0.2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8">
        <f t="shared" si="295"/>
        <v>103</v>
      </c>
      <c r="P3768">
        <f t="shared" si="296"/>
        <v>106.93</v>
      </c>
      <c r="Q3768" s="9" t="s">
        <v>8313</v>
      </c>
      <c r="R3768" t="s">
        <v>8355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8" x14ac:dyDescent="0.2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8">
        <f t="shared" si="295"/>
        <v>117</v>
      </c>
      <c r="P3769">
        <f t="shared" si="296"/>
        <v>41.7</v>
      </c>
      <c r="Q3769" s="9" t="s">
        <v>8313</v>
      </c>
      <c r="R3769" t="s">
        <v>8355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8" x14ac:dyDescent="0.2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8">
        <f t="shared" si="295"/>
        <v>108</v>
      </c>
      <c r="P3770">
        <f t="shared" si="296"/>
        <v>74.239999999999995</v>
      </c>
      <c r="Q3770" s="9" t="s">
        <v>8313</v>
      </c>
      <c r="R3770" t="s">
        <v>8355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8" x14ac:dyDescent="0.2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8">
        <f t="shared" si="295"/>
        <v>100</v>
      </c>
      <c r="P3771">
        <f t="shared" si="296"/>
        <v>73.33</v>
      </c>
      <c r="Q3771" s="9" t="s">
        <v>8313</v>
      </c>
      <c r="R3771" t="s">
        <v>8355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8" x14ac:dyDescent="0.2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8">
        <f t="shared" si="295"/>
        <v>100</v>
      </c>
      <c r="P3772">
        <f t="shared" si="296"/>
        <v>100</v>
      </c>
      <c r="Q3772" s="9" t="s">
        <v>8313</v>
      </c>
      <c r="R3772" t="s">
        <v>8355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32" x14ac:dyDescent="0.2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8">
        <f t="shared" si="295"/>
        <v>146</v>
      </c>
      <c r="P3773">
        <f t="shared" si="296"/>
        <v>38.42</v>
      </c>
      <c r="Q3773" s="9" t="s">
        <v>8313</v>
      </c>
      <c r="R3773" t="s">
        <v>8355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8" x14ac:dyDescent="0.2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8">
        <f t="shared" si="295"/>
        <v>110</v>
      </c>
      <c r="P3774">
        <f t="shared" si="296"/>
        <v>166.97</v>
      </c>
      <c r="Q3774" s="9" t="s">
        <v>8313</v>
      </c>
      <c r="R3774" t="s">
        <v>8355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2" x14ac:dyDescent="0.2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8">
        <f t="shared" si="295"/>
        <v>108</v>
      </c>
      <c r="P3775">
        <f t="shared" si="296"/>
        <v>94.91</v>
      </c>
      <c r="Q3775" s="9" t="s">
        <v>8313</v>
      </c>
      <c r="R3775" t="s">
        <v>8355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48" x14ac:dyDescent="0.2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8">
        <f t="shared" si="295"/>
        <v>100</v>
      </c>
      <c r="P3776">
        <f t="shared" si="296"/>
        <v>100</v>
      </c>
      <c r="Q3776" s="9" t="s">
        <v>8313</v>
      </c>
      <c r="R3776" t="s">
        <v>8355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8" x14ac:dyDescent="0.2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8">
        <f t="shared" si="295"/>
        <v>100</v>
      </c>
      <c r="P3777">
        <f t="shared" si="296"/>
        <v>143.21</v>
      </c>
      <c r="Q3777" s="9" t="s">
        <v>8313</v>
      </c>
      <c r="R3777" t="s">
        <v>8355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4" x14ac:dyDescent="0.2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8">
        <f t="shared" si="295"/>
        <v>107</v>
      </c>
      <c r="P3778">
        <f t="shared" si="296"/>
        <v>90.82</v>
      </c>
      <c r="Q3778" s="9" t="s">
        <v>8313</v>
      </c>
      <c r="R3778" t="s">
        <v>8355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8" x14ac:dyDescent="0.2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8">
        <f t="shared" si="295"/>
        <v>143</v>
      </c>
      <c r="P3779">
        <f t="shared" si="296"/>
        <v>48.54</v>
      </c>
      <c r="Q3779" s="9" t="s">
        <v>8313</v>
      </c>
      <c r="R3779" t="s">
        <v>8355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8">
        <f t="shared" si="295"/>
        <v>105</v>
      </c>
      <c r="P3780">
        <f t="shared" si="296"/>
        <v>70.03</v>
      </c>
      <c r="Q3780" s="9" t="s">
        <v>8313</v>
      </c>
      <c r="R3780" t="s">
        <v>8355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8">
        <f t="shared" si="295"/>
        <v>104</v>
      </c>
      <c r="P3781">
        <f t="shared" si="296"/>
        <v>135.63</v>
      </c>
      <c r="Q3781" s="9" t="s">
        <v>8313</v>
      </c>
      <c r="R3781" t="s">
        <v>8355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8">
        <f t="shared" si="295"/>
        <v>120</v>
      </c>
      <c r="P3782">
        <f t="shared" si="296"/>
        <v>100</v>
      </c>
      <c r="Q3782" s="9" t="s">
        <v>8313</v>
      </c>
      <c r="R3782" t="s">
        <v>8355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8">
        <f t="shared" si="295"/>
        <v>110</v>
      </c>
      <c r="P3783">
        <f t="shared" si="296"/>
        <v>94.9</v>
      </c>
      <c r="Q3783" s="9" t="s">
        <v>8313</v>
      </c>
      <c r="R3783" t="s">
        <v>8355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8">
        <f t="shared" si="295"/>
        <v>102</v>
      </c>
      <c r="P3784">
        <f t="shared" si="296"/>
        <v>75.37</v>
      </c>
      <c r="Q3784" s="9" t="s">
        <v>8313</v>
      </c>
      <c r="R3784" t="s">
        <v>8355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8">
        <f t="shared" si="295"/>
        <v>129</v>
      </c>
      <c r="P3785">
        <f t="shared" si="296"/>
        <v>64.459999999999994</v>
      </c>
      <c r="Q3785" s="9" t="s">
        <v>8313</v>
      </c>
      <c r="R3785" t="s">
        <v>8355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8">
        <f t="shared" ref="O3786:O3849" si="300">ROUND(E3786/D3786*100,0)</f>
        <v>115</v>
      </c>
      <c r="P3786">
        <f t="shared" ref="P3786:P3849" si="301">IFERROR(ROUND(E3786/L3786,2),0)</f>
        <v>115</v>
      </c>
      <c r="Q3786" s="9" t="s">
        <v>8313</v>
      </c>
      <c r="R3786" t="s">
        <v>8355</v>
      </c>
      <c r="S3786" s="15">
        <f t="shared" ref="S3786:S3849" si="302">(((J3786/60)/60/24)+DATE(1970,1,1))</f>
        <v>42531.980694444443</v>
      </c>
      <c r="T3786" s="15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8" x14ac:dyDescent="0.2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8">
        <f t="shared" si="300"/>
        <v>151</v>
      </c>
      <c r="P3787">
        <f t="shared" si="301"/>
        <v>100.5</v>
      </c>
      <c r="Q3787" s="9" t="s">
        <v>8313</v>
      </c>
      <c r="R3787" t="s">
        <v>8355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8" x14ac:dyDescent="0.2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8">
        <f t="shared" si="300"/>
        <v>111</v>
      </c>
      <c r="P3788">
        <f t="shared" si="301"/>
        <v>93.77</v>
      </c>
      <c r="Q3788" s="9" t="s">
        <v>8313</v>
      </c>
      <c r="R3788" t="s">
        <v>8355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8" x14ac:dyDescent="0.2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8">
        <f t="shared" si="300"/>
        <v>100</v>
      </c>
      <c r="P3789">
        <f t="shared" si="301"/>
        <v>35.1</v>
      </c>
      <c r="Q3789" s="9" t="s">
        <v>8313</v>
      </c>
      <c r="R3789" t="s">
        <v>8355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80" x14ac:dyDescent="0.2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8">
        <f t="shared" si="300"/>
        <v>1</v>
      </c>
      <c r="P3790">
        <f t="shared" si="301"/>
        <v>500</v>
      </c>
      <c r="Q3790" s="9" t="s">
        <v>8313</v>
      </c>
      <c r="R3790" t="s">
        <v>8355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8" x14ac:dyDescent="0.2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8">
        <f t="shared" si="300"/>
        <v>3</v>
      </c>
      <c r="P3791">
        <f t="shared" si="301"/>
        <v>29</v>
      </c>
      <c r="Q3791" s="9" t="s">
        <v>8313</v>
      </c>
      <c r="R3791" t="s">
        <v>8355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48" x14ac:dyDescent="0.2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8">
        <f t="shared" si="300"/>
        <v>0</v>
      </c>
      <c r="P3792">
        <f t="shared" si="301"/>
        <v>0</v>
      </c>
      <c r="Q3792" s="9" t="s">
        <v>8313</v>
      </c>
      <c r="R3792" t="s">
        <v>8355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32" x14ac:dyDescent="0.2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8">
        <f t="shared" si="300"/>
        <v>0</v>
      </c>
      <c r="P3793">
        <f t="shared" si="301"/>
        <v>0</v>
      </c>
      <c r="Q3793" s="9" t="s">
        <v>8313</v>
      </c>
      <c r="R3793" t="s">
        <v>8355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32" x14ac:dyDescent="0.2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8">
        <f t="shared" si="300"/>
        <v>0</v>
      </c>
      <c r="P3794">
        <f t="shared" si="301"/>
        <v>17.5</v>
      </c>
      <c r="Q3794" s="9" t="s">
        <v>8313</v>
      </c>
      <c r="R3794" t="s">
        <v>8355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8" x14ac:dyDescent="0.2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8">
        <f t="shared" si="300"/>
        <v>60</v>
      </c>
      <c r="P3795">
        <f t="shared" si="301"/>
        <v>174</v>
      </c>
      <c r="Q3795" s="9" t="s">
        <v>8313</v>
      </c>
      <c r="R3795" t="s">
        <v>8355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48" x14ac:dyDescent="0.2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8">
        <f t="shared" si="300"/>
        <v>1</v>
      </c>
      <c r="P3796">
        <f t="shared" si="301"/>
        <v>50</v>
      </c>
      <c r="Q3796" s="9" t="s">
        <v>8313</v>
      </c>
      <c r="R3796" t="s">
        <v>8355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8" x14ac:dyDescent="0.2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8">
        <f t="shared" si="300"/>
        <v>2</v>
      </c>
      <c r="P3797">
        <f t="shared" si="301"/>
        <v>5</v>
      </c>
      <c r="Q3797" s="9" t="s">
        <v>8313</v>
      </c>
      <c r="R3797" t="s">
        <v>8355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48" x14ac:dyDescent="0.2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8">
        <f t="shared" si="300"/>
        <v>0</v>
      </c>
      <c r="P3798">
        <f t="shared" si="301"/>
        <v>1</v>
      </c>
      <c r="Q3798" s="9" t="s">
        <v>8313</v>
      </c>
      <c r="R3798" t="s">
        <v>8355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48" x14ac:dyDescent="0.2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8">
        <f t="shared" si="300"/>
        <v>90</v>
      </c>
      <c r="P3799">
        <f t="shared" si="301"/>
        <v>145.41</v>
      </c>
      <c r="Q3799" s="9" t="s">
        <v>8313</v>
      </c>
      <c r="R3799" t="s">
        <v>8355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8" x14ac:dyDescent="0.2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8">
        <f t="shared" si="300"/>
        <v>1</v>
      </c>
      <c r="P3800">
        <f t="shared" si="301"/>
        <v>205</v>
      </c>
      <c r="Q3800" s="9" t="s">
        <v>8313</v>
      </c>
      <c r="R3800" t="s">
        <v>8355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32" x14ac:dyDescent="0.2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8">
        <f t="shared" si="300"/>
        <v>4</v>
      </c>
      <c r="P3801">
        <f t="shared" si="301"/>
        <v>100.5</v>
      </c>
      <c r="Q3801" s="9" t="s">
        <v>8313</v>
      </c>
      <c r="R3801" t="s">
        <v>8355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8" x14ac:dyDescent="0.2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8">
        <f t="shared" si="300"/>
        <v>4</v>
      </c>
      <c r="P3802">
        <f t="shared" si="301"/>
        <v>55.06</v>
      </c>
      <c r="Q3802" s="9" t="s">
        <v>8313</v>
      </c>
      <c r="R3802" t="s">
        <v>8355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8" x14ac:dyDescent="0.2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8">
        <f t="shared" si="300"/>
        <v>9</v>
      </c>
      <c r="P3803">
        <f t="shared" si="301"/>
        <v>47.33</v>
      </c>
      <c r="Q3803" s="9" t="s">
        <v>8313</v>
      </c>
      <c r="R3803" t="s">
        <v>8355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8" x14ac:dyDescent="0.2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8">
        <f t="shared" si="300"/>
        <v>0</v>
      </c>
      <c r="P3804">
        <f t="shared" si="301"/>
        <v>0</v>
      </c>
      <c r="Q3804" s="9" t="s">
        <v>8313</v>
      </c>
      <c r="R3804" t="s">
        <v>8355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32" x14ac:dyDescent="0.2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8">
        <f t="shared" si="300"/>
        <v>20</v>
      </c>
      <c r="P3805">
        <f t="shared" si="301"/>
        <v>58.95</v>
      </c>
      <c r="Q3805" s="9" t="s">
        <v>8313</v>
      </c>
      <c r="R3805" t="s">
        <v>8355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8" x14ac:dyDescent="0.2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8">
        <f t="shared" si="300"/>
        <v>0</v>
      </c>
      <c r="P3806">
        <f t="shared" si="301"/>
        <v>0</v>
      </c>
      <c r="Q3806" s="9" t="s">
        <v>8313</v>
      </c>
      <c r="R3806" t="s">
        <v>8355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8" x14ac:dyDescent="0.2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8">
        <f t="shared" si="300"/>
        <v>0</v>
      </c>
      <c r="P3807">
        <f t="shared" si="301"/>
        <v>1.5</v>
      </c>
      <c r="Q3807" s="9" t="s">
        <v>8313</v>
      </c>
      <c r="R3807" t="s">
        <v>8355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48" x14ac:dyDescent="0.2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8">
        <f t="shared" si="300"/>
        <v>0</v>
      </c>
      <c r="P3808">
        <f t="shared" si="301"/>
        <v>5</v>
      </c>
      <c r="Q3808" s="9" t="s">
        <v>8313</v>
      </c>
      <c r="R3808" t="s">
        <v>8355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8" x14ac:dyDescent="0.2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8">
        <f t="shared" si="300"/>
        <v>30</v>
      </c>
      <c r="P3809">
        <f t="shared" si="301"/>
        <v>50.56</v>
      </c>
      <c r="Q3809" s="9" t="s">
        <v>8313</v>
      </c>
      <c r="R3809" t="s">
        <v>8355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8" x14ac:dyDescent="0.2">
      <c r="A3810">
        <v>534</v>
      </c>
      <c r="B3810" s="3" t="s">
        <v>534</v>
      </c>
      <c r="C3810" s="3" t="s">
        <v>4642</v>
      </c>
      <c r="D3810" s="6">
        <v>15000</v>
      </c>
      <c r="E3810" s="8">
        <v>15700</v>
      </c>
      <c r="F3810" t="s">
        <v>8216</v>
      </c>
      <c r="G3810" t="s">
        <v>8231</v>
      </c>
      <c r="H3810" t="s">
        <v>8251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8267</v>
      </c>
      <c r="O3810" s="8">
        <f t="shared" si="300"/>
        <v>105</v>
      </c>
      <c r="P3810">
        <f t="shared" si="301"/>
        <v>327.08</v>
      </c>
      <c r="Q3810" s="9" t="s">
        <v>8313</v>
      </c>
      <c r="R3810" t="s">
        <v>8314</v>
      </c>
      <c r="S3810" s="15">
        <f t="shared" si="302"/>
        <v>42270.810995370368</v>
      </c>
      <c r="T3810" s="15">
        <f t="shared" si="303"/>
        <v>42309.958333333328</v>
      </c>
      <c r="U3810">
        <f t="shared" si="304"/>
        <v>2015</v>
      </c>
    </row>
    <row r="3811" spans="1:21" ht="48" x14ac:dyDescent="0.2">
      <c r="A3811">
        <v>1293</v>
      </c>
      <c r="B3811" s="3" t="s">
        <v>1293</v>
      </c>
      <c r="C3811" s="3" t="s">
        <v>5401</v>
      </c>
      <c r="D3811" s="6">
        <v>15000</v>
      </c>
      <c r="E3811" s="8">
        <v>15335</v>
      </c>
      <c r="F3811" t="s">
        <v>8216</v>
      </c>
      <c r="G3811" t="s">
        <v>8221</v>
      </c>
      <c r="H3811" t="s">
        <v>8243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8267</v>
      </c>
      <c r="O3811" s="8">
        <f t="shared" si="300"/>
        <v>102</v>
      </c>
      <c r="P3811">
        <f t="shared" si="301"/>
        <v>127.79</v>
      </c>
      <c r="Q3811" s="9" t="s">
        <v>8313</v>
      </c>
      <c r="R3811" t="s">
        <v>8314</v>
      </c>
      <c r="S3811" s="15">
        <f t="shared" si="302"/>
        <v>42292.701053240744</v>
      </c>
      <c r="T3811" s="15">
        <f t="shared" si="303"/>
        <v>42322.742719907401</v>
      </c>
      <c r="U3811">
        <f t="shared" si="304"/>
        <v>2015</v>
      </c>
    </row>
    <row r="3812" spans="1:21" ht="48" x14ac:dyDescent="0.2">
      <c r="A3812">
        <v>3187</v>
      </c>
      <c r="B3812" s="3" t="s">
        <v>3186</v>
      </c>
      <c r="C3812" s="3" t="s">
        <v>7295</v>
      </c>
      <c r="D3812" s="6">
        <v>15000</v>
      </c>
      <c r="E3812" s="8">
        <v>17444</v>
      </c>
      <c r="F3812" t="s">
        <v>8216</v>
      </c>
      <c r="G3812" t="s">
        <v>8221</v>
      </c>
      <c r="H3812" t="s">
        <v>8243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8267</v>
      </c>
      <c r="O3812" s="8">
        <f t="shared" si="300"/>
        <v>116</v>
      </c>
      <c r="P3812">
        <f t="shared" si="301"/>
        <v>71.489999999999995</v>
      </c>
      <c r="Q3812" s="9" t="s">
        <v>8313</v>
      </c>
      <c r="R3812" t="s">
        <v>8314</v>
      </c>
      <c r="S3812" s="15">
        <f t="shared" si="302"/>
        <v>41835.666354166664</v>
      </c>
      <c r="T3812" s="15">
        <f t="shared" si="303"/>
        <v>41855.666354166664</v>
      </c>
      <c r="U3812">
        <f t="shared" si="304"/>
        <v>2014</v>
      </c>
    </row>
    <row r="3813" spans="1:21" ht="32" x14ac:dyDescent="0.2">
      <c r="A3813">
        <v>3220</v>
      </c>
      <c r="B3813" s="3" t="s">
        <v>3219</v>
      </c>
      <c r="C3813" s="3" t="s">
        <v>7328</v>
      </c>
      <c r="D3813" s="6">
        <v>15000</v>
      </c>
      <c r="E3813" s="8">
        <v>15126</v>
      </c>
      <c r="F3813" t="s">
        <v>8216</v>
      </c>
      <c r="G3813" t="s">
        <v>8221</v>
      </c>
      <c r="H3813" t="s">
        <v>8243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8267</v>
      </c>
      <c r="O3813" s="8">
        <f t="shared" si="300"/>
        <v>101</v>
      </c>
      <c r="P3813">
        <f t="shared" si="301"/>
        <v>256.37</v>
      </c>
      <c r="Q3813" s="9" t="s">
        <v>8313</v>
      </c>
      <c r="R3813" t="s">
        <v>8314</v>
      </c>
      <c r="S3813" s="15">
        <f t="shared" si="302"/>
        <v>42772.833379629628</v>
      </c>
      <c r="T3813" s="15">
        <f t="shared" si="303"/>
        <v>42806.875</v>
      </c>
      <c r="U3813">
        <f t="shared" si="304"/>
        <v>2017</v>
      </c>
    </row>
    <row r="3814" spans="1:21" ht="48" x14ac:dyDescent="0.2">
      <c r="A3814">
        <v>3235</v>
      </c>
      <c r="B3814" s="3" t="s">
        <v>3234</v>
      </c>
      <c r="C3814" s="3" t="s">
        <v>7343</v>
      </c>
      <c r="D3814" s="6">
        <v>15000</v>
      </c>
      <c r="E3814" s="8">
        <v>15481</v>
      </c>
      <c r="F3814" t="s">
        <v>8216</v>
      </c>
      <c r="G3814" t="s">
        <v>8221</v>
      </c>
      <c r="H3814" t="s">
        <v>8243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8267</v>
      </c>
      <c r="O3814" s="8">
        <f t="shared" si="300"/>
        <v>103</v>
      </c>
      <c r="P3814">
        <f t="shared" si="301"/>
        <v>85.53</v>
      </c>
      <c r="Q3814" s="9" t="s">
        <v>8313</v>
      </c>
      <c r="R3814" t="s">
        <v>8314</v>
      </c>
      <c r="S3814" s="15">
        <f t="shared" si="302"/>
        <v>42522.347812499997</v>
      </c>
      <c r="T3814" s="15">
        <f t="shared" si="303"/>
        <v>42552.347812499997</v>
      </c>
      <c r="U3814">
        <f t="shared" si="304"/>
        <v>2016</v>
      </c>
    </row>
    <row r="3815" spans="1:21" ht="48" x14ac:dyDescent="0.2">
      <c r="A3815">
        <v>3267</v>
      </c>
      <c r="B3815" s="3" t="s">
        <v>3266</v>
      </c>
      <c r="C3815" s="3" t="s">
        <v>7375</v>
      </c>
      <c r="D3815" s="6">
        <v>15000</v>
      </c>
      <c r="E3815" s="8">
        <v>15315</v>
      </c>
      <c r="F3815" t="s">
        <v>8216</v>
      </c>
      <c r="G3815" t="s">
        <v>8221</v>
      </c>
      <c r="H3815" t="s">
        <v>8243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8267</v>
      </c>
      <c r="O3815" s="8">
        <f t="shared" si="300"/>
        <v>102</v>
      </c>
      <c r="P3815">
        <f t="shared" si="301"/>
        <v>53.18</v>
      </c>
      <c r="Q3815" s="9" t="s">
        <v>8313</v>
      </c>
      <c r="R3815" t="s">
        <v>8314</v>
      </c>
      <c r="S3815" s="15">
        <f t="shared" si="302"/>
        <v>42172.757638888885</v>
      </c>
      <c r="T3815" s="15">
        <f t="shared" si="303"/>
        <v>42202.757638888885</v>
      </c>
      <c r="U3815">
        <f t="shared" si="304"/>
        <v>2015</v>
      </c>
    </row>
    <row r="3816" spans="1:21" ht="48" x14ac:dyDescent="0.2">
      <c r="A3816">
        <v>3286</v>
      </c>
      <c r="B3816" s="3" t="s">
        <v>3285</v>
      </c>
      <c r="C3816" s="3" t="s">
        <v>7394</v>
      </c>
      <c r="D3816" s="6">
        <v>15000</v>
      </c>
      <c r="E3816" s="8">
        <v>15265</v>
      </c>
      <c r="F3816" t="s">
        <v>8216</v>
      </c>
      <c r="G3816" t="s">
        <v>8221</v>
      </c>
      <c r="H3816" t="s">
        <v>8243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8267</v>
      </c>
      <c r="O3816" s="8">
        <f t="shared" si="300"/>
        <v>102</v>
      </c>
      <c r="P3816">
        <f t="shared" si="301"/>
        <v>125.12</v>
      </c>
      <c r="Q3816" s="9" t="s">
        <v>8313</v>
      </c>
      <c r="R3816" t="s">
        <v>8314</v>
      </c>
      <c r="S3816" s="15">
        <f t="shared" si="302"/>
        <v>42567.840069444443</v>
      </c>
      <c r="T3816" s="15">
        <f t="shared" si="303"/>
        <v>42597.840069444443</v>
      </c>
      <c r="U3816">
        <f t="shared" si="304"/>
        <v>2016</v>
      </c>
    </row>
    <row r="3817" spans="1:21" ht="48" x14ac:dyDescent="0.2">
      <c r="A3817">
        <v>3304</v>
      </c>
      <c r="B3817" s="3" t="s">
        <v>3303</v>
      </c>
      <c r="C3817" s="3" t="s">
        <v>7412</v>
      </c>
      <c r="D3817" s="6">
        <v>15000</v>
      </c>
      <c r="E3817" s="8">
        <v>15677.5</v>
      </c>
      <c r="F3817" t="s">
        <v>8216</v>
      </c>
      <c r="G3817" t="s">
        <v>8221</v>
      </c>
      <c r="H3817" t="s">
        <v>8243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8267</v>
      </c>
      <c r="O3817" s="8">
        <f t="shared" si="300"/>
        <v>105</v>
      </c>
      <c r="P3817">
        <f t="shared" si="301"/>
        <v>89.59</v>
      </c>
      <c r="Q3817" s="9" t="s">
        <v>8313</v>
      </c>
      <c r="R3817" t="s">
        <v>8314</v>
      </c>
      <c r="S3817" s="15">
        <f t="shared" si="302"/>
        <v>42696.624444444446</v>
      </c>
      <c r="T3817" s="15">
        <f t="shared" si="303"/>
        <v>42726.624444444446</v>
      </c>
      <c r="U3817">
        <f t="shared" si="304"/>
        <v>2016</v>
      </c>
    </row>
    <row r="3818" spans="1:21" ht="32" x14ac:dyDescent="0.2">
      <c r="A3818">
        <v>3338</v>
      </c>
      <c r="B3818" s="3" t="s">
        <v>3337</v>
      </c>
      <c r="C3818" s="3" t="s">
        <v>7446</v>
      </c>
      <c r="D3818" s="6">
        <v>15000</v>
      </c>
      <c r="E3818" s="8">
        <v>15327</v>
      </c>
      <c r="F3818" t="s">
        <v>8216</v>
      </c>
      <c r="G3818" t="s">
        <v>8221</v>
      </c>
      <c r="H3818" t="s">
        <v>8243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8267</v>
      </c>
      <c r="O3818" s="8">
        <f t="shared" si="300"/>
        <v>102</v>
      </c>
      <c r="P3818">
        <f t="shared" si="301"/>
        <v>136.85</v>
      </c>
      <c r="Q3818" s="9" t="s">
        <v>8313</v>
      </c>
      <c r="R3818" t="s">
        <v>8314</v>
      </c>
      <c r="S3818" s="15">
        <f t="shared" si="302"/>
        <v>42769.574999999997</v>
      </c>
      <c r="T3818" s="15">
        <f t="shared" si="303"/>
        <v>42790.574999999997</v>
      </c>
      <c r="U3818">
        <f t="shared" si="304"/>
        <v>2017</v>
      </c>
    </row>
    <row r="3819" spans="1:21" ht="48" x14ac:dyDescent="0.2">
      <c r="A3819">
        <v>3402</v>
      </c>
      <c r="B3819" s="3" t="s">
        <v>3400</v>
      </c>
      <c r="C3819" s="3" t="s">
        <v>7510</v>
      </c>
      <c r="D3819" s="6">
        <v>15000</v>
      </c>
      <c r="E3819" s="8">
        <v>16465</v>
      </c>
      <c r="F3819" t="s">
        <v>8216</v>
      </c>
      <c r="G3819" t="s">
        <v>8221</v>
      </c>
      <c r="H3819" t="s">
        <v>8243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8267</v>
      </c>
      <c r="O3819" s="8">
        <f t="shared" si="300"/>
        <v>110</v>
      </c>
      <c r="P3819">
        <f t="shared" si="301"/>
        <v>99.79</v>
      </c>
      <c r="Q3819" s="9" t="s">
        <v>8313</v>
      </c>
      <c r="R3819" t="s">
        <v>8314</v>
      </c>
      <c r="S3819" s="15">
        <f t="shared" si="302"/>
        <v>42290.61855324074</v>
      </c>
      <c r="T3819" s="15">
        <f t="shared" si="303"/>
        <v>42320.104861111111</v>
      </c>
      <c r="U3819">
        <f t="shared" si="304"/>
        <v>2015</v>
      </c>
    </row>
    <row r="3820" spans="1:21" ht="48" x14ac:dyDescent="0.2">
      <c r="A3820">
        <v>3411</v>
      </c>
      <c r="B3820" s="3" t="s">
        <v>3409</v>
      </c>
      <c r="C3820" s="3" t="s">
        <v>7519</v>
      </c>
      <c r="D3820" s="6">
        <v>15000</v>
      </c>
      <c r="E3820" s="8">
        <v>15535</v>
      </c>
      <c r="F3820" t="s">
        <v>8216</v>
      </c>
      <c r="G3820" t="s">
        <v>8221</v>
      </c>
      <c r="H3820" t="s">
        <v>8243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8267</v>
      </c>
      <c r="O3820" s="8">
        <f t="shared" si="300"/>
        <v>104</v>
      </c>
      <c r="P3820">
        <f t="shared" si="301"/>
        <v>199.17</v>
      </c>
      <c r="Q3820" s="9" t="s">
        <v>8313</v>
      </c>
      <c r="R3820" t="s">
        <v>8314</v>
      </c>
      <c r="S3820" s="15">
        <f t="shared" si="302"/>
        <v>42265.022824074069</v>
      </c>
      <c r="T3820" s="15">
        <f t="shared" si="303"/>
        <v>42285.022824074069</v>
      </c>
      <c r="U3820">
        <f t="shared" si="304"/>
        <v>2015</v>
      </c>
    </row>
    <row r="3821" spans="1:21" ht="48" x14ac:dyDescent="0.2">
      <c r="A3821">
        <v>3274</v>
      </c>
      <c r="B3821" s="3" t="s">
        <v>3273</v>
      </c>
      <c r="C3821" s="3" t="s">
        <v>7382</v>
      </c>
      <c r="D3821" s="6">
        <v>15500</v>
      </c>
      <c r="E3821" s="8">
        <v>15705</v>
      </c>
      <c r="F3821" t="s">
        <v>8216</v>
      </c>
      <c r="G3821" t="s">
        <v>8221</v>
      </c>
      <c r="H3821" t="s">
        <v>8243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8267</v>
      </c>
      <c r="O3821" s="8">
        <f t="shared" si="300"/>
        <v>101</v>
      </c>
      <c r="P3821">
        <f t="shared" si="301"/>
        <v>54.91</v>
      </c>
      <c r="Q3821" s="9" t="s">
        <v>8313</v>
      </c>
      <c r="R3821" t="s">
        <v>8314</v>
      </c>
      <c r="S3821" s="15">
        <f t="shared" si="302"/>
        <v>42400.704537037032</v>
      </c>
      <c r="T3821" s="15">
        <f t="shared" si="303"/>
        <v>42444.875</v>
      </c>
      <c r="U3821">
        <f t="shared" si="304"/>
        <v>2016</v>
      </c>
    </row>
    <row r="3822" spans="1:21" ht="48" x14ac:dyDescent="0.2">
      <c r="A3822">
        <v>1297</v>
      </c>
      <c r="B3822" s="3" t="s">
        <v>1297</v>
      </c>
      <c r="C3822" s="3" t="s">
        <v>5405</v>
      </c>
      <c r="D3822" s="6">
        <v>20000</v>
      </c>
      <c r="E3822" s="8">
        <v>21905</v>
      </c>
      <c r="F3822" t="s">
        <v>8216</v>
      </c>
      <c r="G3822" t="s">
        <v>8221</v>
      </c>
      <c r="H3822" t="s">
        <v>8243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8267</v>
      </c>
      <c r="O3822" s="8">
        <f t="shared" si="300"/>
        <v>110</v>
      </c>
      <c r="P3822">
        <f t="shared" si="301"/>
        <v>92.04</v>
      </c>
      <c r="Q3822" s="9" t="s">
        <v>8313</v>
      </c>
      <c r="R3822" t="s">
        <v>8314</v>
      </c>
      <c r="S3822" s="15">
        <f t="shared" si="302"/>
        <v>42461.747199074074</v>
      </c>
      <c r="T3822" s="15">
        <f t="shared" si="303"/>
        <v>42491.747199074074</v>
      </c>
      <c r="U3822">
        <f t="shared" si="304"/>
        <v>2016</v>
      </c>
    </row>
    <row r="3823" spans="1:21" ht="48" x14ac:dyDescent="0.2">
      <c r="A3823">
        <v>3147</v>
      </c>
      <c r="B3823" s="3" t="s">
        <v>3146</v>
      </c>
      <c r="C3823" s="3" t="s">
        <v>7255</v>
      </c>
      <c r="D3823" s="6">
        <v>20000</v>
      </c>
      <c r="E3823" s="8">
        <v>23505</v>
      </c>
      <c r="F3823" t="s">
        <v>8216</v>
      </c>
      <c r="G3823" t="s">
        <v>8221</v>
      </c>
      <c r="H3823" t="s">
        <v>8243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8267</v>
      </c>
      <c r="O3823" s="8">
        <f t="shared" si="300"/>
        <v>118</v>
      </c>
      <c r="P3823">
        <f t="shared" si="301"/>
        <v>110.35</v>
      </c>
      <c r="Q3823" s="9" t="s">
        <v>8313</v>
      </c>
      <c r="R3823" t="s">
        <v>8314</v>
      </c>
      <c r="S3823" s="15">
        <f t="shared" si="302"/>
        <v>41909.969386574077</v>
      </c>
      <c r="T3823" s="15">
        <f t="shared" si="303"/>
        <v>41950.011053240742</v>
      </c>
      <c r="U3823">
        <f t="shared" si="304"/>
        <v>2014</v>
      </c>
    </row>
    <row r="3824" spans="1:21" ht="32" x14ac:dyDescent="0.2">
      <c r="A3824">
        <v>3219</v>
      </c>
      <c r="B3824" s="3" t="s">
        <v>3218</v>
      </c>
      <c r="C3824" s="3" t="s">
        <v>7327</v>
      </c>
      <c r="D3824" s="6">
        <v>20000</v>
      </c>
      <c r="E3824" s="8">
        <v>20022</v>
      </c>
      <c r="F3824" t="s">
        <v>8216</v>
      </c>
      <c r="G3824" t="s">
        <v>8221</v>
      </c>
      <c r="H3824" t="s">
        <v>8243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8267</v>
      </c>
      <c r="O3824" s="8">
        <f t="shared" si="300"/>
        <v>100</v>
      </c>
      <c r="P3824">
        <f t="shared" si="301"/>
        <v>168.25</v>
      </c>
      <c r="Q3824" s="9" t="s">
        <v>8313</v>
      </c>
      <c r="R3824" t="s">
        <v>8314</v>
      </c>
      <c r="S3824" s="15">
        <f t="shared" si="302"/>
        <v>42050.983182870375</v>
      </c>
      <c r="T3824" s="15">
        <f t="shared" si="303"/>
        <v>42085.941516203704</v>
      </c>
      <c r="U3824">
        <f t="shared" si="304"/>
        <v>2015</v>
      </c>
    </row>
    <row r="3825" spans="1:21" ht="48" x14ac:dyDescent="0.2">
      <c r="A3825">
        <v>3229</v>
      </c>
      <c r="B3825" s="3" t="s">
        <v>3228</v>
      </c>
      <c r="C3825" s="3" t="s">
        <v>7337</v>
      </c>
      <c r="D3825" s="6">
        <v>20000</v>
      </c>
      <c r="E3825" s="8">
        <v>21573</v>
      </c>
      <c r="F3825" t="s">
        <v>8216</v>
      </c>
      <c r="G3825" t="s">
        <v>8221</v>
      </c>
      <c r="H3825" t="s">
        <v>8243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8267</v>
      </c>
      <c r="O3825" s="8">
        <f t="shared" si="300"/>
        <v>108</v>
      </c>
      <c r="P3825">
        <f t="shared" si="301"/>
        <v>106.8</v>
      </c>
      <c r="Q3825" s="9" t="s">
        <v>8313</v>
      </c>
      <c r="R3825" t="s">
        <v>8314</v>
      </c>
      <c r="S3825" s="15">
        <f t="shared" si="302"/>
        <v>41933.291643518518</v>
      </c>
      <c r="T3825" s="15">
        <f t="shared" si="303"/>
        <v>41963.333310185189</v>
      </c>
      <c r="U3825">
        <f t="shared" si="304"/>
        <v>2014</v>
      </c>
    </row>
    <row r="3826" spans="1:21" ht="48" x14ac:dyDescent="0.2">
      <c r="A3826">
        <v>3236</v>
      </c>
      <c r="B3826" s="3" t="s">
        <v>3235</v>
      </c>
      <c r="C3826" s="3" t="s">
        <v>7344</v>
      </c>
      <c r="D3826" s="6">
        <v>20000</v>
      </c>
      <c r="E3826" s="8">
        <v>20120</v>
      </c>
      <c r="F3826" t="s">
        <v>8216</v>
      </c>
      <c r="G3826" t="s">
        <v>8221</v>
      </c>
      <c r="H3826" t="s">
        <v>8243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8267</v>
      </c>
      <c r="O3826" s="8">
        <f t="shared" si="300"/>
        <v>101</v>
      </c>
      <c r="P3826">
        <f t="shared" si="301"/>
        <v>182.91</v>
      </c>
      <c r="Q3826" s="9" t="s">
        <v>8313</v>
      </c>
      <c r="R3826" t="s">
        <v>8314</v>
      </c>
      <c r="S3826" s="15">
        <f t="shared" si="302"/>
        <v>42702.917048611111</v>
      </c>
      <c r="T3826" s="15">
        <f t="shared" si="303"/>
        <v>42732.917048611111</v>
      </c>
      <c r="U3826">
        <f t="shared" si="304"/>
        <v>2016</v>
      </c>
    </row>
    <row r="3827" spans="1:21" ht="48" x14ac:dyDescent="0.2">
      <c r="A3827">
        <v>3253</v>
      </c>
      <c r="B3827" s="3" t="s">
        <v>3252</v>
      </c>
      <c r="C3827" s="3" t="s">
        <v>7361</v>
      </c>
      <c r="D3827" s="6">
        <v>20000</v>
      </c>
      <c r="E3827" s="8">
        <v>20365</v>
      </c>
      <c r="F3827" t="s">
        <v>8216</v>
      </c>
      <c r="G3827" t="s">
        <v>8221</v>
      </c>
      <c r="H3827" t="s">
        <v>8243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8267</v>
      </c>
      <c r="O3827" s="8">
        <f t="shared" si="300"/>
        <v>102</v>
      </c>
      <c r="P3827">
        <f t="shared" si="301"/>
        <v>177.09</v>
      </c>
      <c r="Q3827" s="9" t="s">
        <v>8313</v>
      </c>
      <c r="R3827" t="s">
        <v>8314</v>
      </c>
      <c r="S3827" s="15">
        <f t="shared" si="302"/>
        <v>42602.576712962968</v>
      </c>
      <c r="T3827" s="15">
        <f t="shared" si="303"/>
        <v>42621.15625</v>
      </c>
      <c r="U3827">
        <f t="shared" si="304"/>
        <v>2016</v>
      </c>
    </row>
    <row r="3828" spans="1:21" ht="48" x14ac:dyDescent="0.2">
      <c r="A3828">
        <v>3245</v>
      </c>
      <c r="B3828" s="3" t="s">
        <v>3244</v>
      </c>
      <c r="C3828" s="3" t="s">
        <v>7353</v>
      </c>
      <c r="D3828" s="6">
        <v>21000</v>
      </c>
      <c r="E3828" s="8">
        <v>21904</v>
      </c>
      <c r="F3828" t="s">
        <v>8216</v>
      </c>
      <c r="G3828" t="s">
        <v>8221</v>
      </c>
      <c r="H3828" t="s">
        <v>8243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8267</v>
      </c>
      <c r="O3828" s="8">
        <f t="shared" si="300"/>
        <v>104</v>
      </c>
      <c r="P3828">
        <f t="shared" si="301"/>
        <v>81.13</v>
      </c>
      <c r="Q3828" s="9" t="s">
        <v>8313</v>
      </c>
      <c r="R3828" t="s">
        <v>8314</v>
      </c>
      <c r="S3828" s="15">
        <f t="shared" si="302"/>
        <v>42135.60020833333</v>
      </c>
      <c r="T3828" s="15">
        <f t="shared" si="303"/>
        <v>42167.083333333328</v>
      </c>
      <c r="U3828">
        <f t="shared" si="304"/>
        <v>2015</v>
      </c>
    </row>
    <row r="3829" spans="1:21" ht="48" x14ac:dyDescent="0.2">
      <c r="A3829">
        <v>3211</v>
      </c>
      <c r="B3829" s="3" t="s">
        <v>3210</v>
      </c>
      <c r="C3829" s="3" t="s">
        <v>7319</v>
      </c>
      <c r="D3829" s="6">
        <v>23000</v>
      </c>
      <c r="E3829" s="8">
        <v>27541</v>
      </c>
      <c r="F3829" t="s">
        <v>8216</v>
      </c>
      <c r="G3829" t="s">
        <v>8221</v>
      </c>
      <c r="H3829" t="s">
        <v>8243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8267</v>
      </c>
      <c r="O3829" s="8">
        <f t="shared" si="300"/>
        <v>120</v>
      </c>
      <c r="P3829">
        <f t="shared" si="301"/>
        <v>85.53</v>
      </c>
      <c r="Q3829" s="9" t="s">
        <v>8313</v>
      </c>
      <c r="R3829" t="s">
        <v>8314</v>
      </c>
      <c r="S3829" s="15">
        <f t="shared" si="302"/>
        <v>41834.586574074077</v>
      </c>
      <c r="T3829" s="15">
        <f t="shared" si="303"/>
        <v>41866.083333333336</v>
      </c>
      <c r="U3829">
        <f t="shared" si="304"/>
        <v>2014</v>
      </c>
    </row>
    <row r="3830" spans="1:21" ht="48" x14ac:dyDescent="0.2">
      <c r="A3830">
        <v>3259</v>
      </c>
      <c r="B3830" s="3" t="s">
        <v>3258</v>
      </c>
      <c r="C3830" s="3" t="s">
        <v>7367</v>
      </c>
      <c r="D3830" s="6">
        <v>23000</v>
      </c>
      <c r="E3830" s="8">
        <v>24418.6</v>
      </c>
      <c r="F3830" t="s">
        <v>8216</v>
      </c>
      <c r="G3830" t="s">
        <v>8221</v>
      </c>
      <c r="H3830" t="s">
        <v>8243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8267</v>
      </c>
      <c r="O3830" s="8">
        <f t="shared" si="300"/>
        <v>106</v>
      </c>
      <c r="P3830">
        <f t="shared" si="301"/>
        <v>251.74</v>
      </c>
      <c r="Q3830" s="9" t="s">
        <v>8313</v>
      </c>
      <c r="R3830" t="s">
        <v>8314</v>
      </c>
      <c r="S3830" s="15">
        <f t="shared" si="302"/>
        <v>42614.760937500003</v>
      </c>
      <c r="T3830" s="15">
        <f t="shared" si="303"/>
        <v>42644.165972222225</v>
      </c>
      <c r="U3830">
        <f t="shared" si="304"/>
        <v>2016</v>
      </c>
    </row>
    <row r="3831" spans="1:21" ht="48" x14ac:dyDescent="0.2">
      <c r="A3831">
        <v>3250</v>
      </c>
      <c r="B3831" s="3" t="s">
        <v>3249</v>
      </c>
      <c r="C3831" s="3" t="s">
        <v>7358</v>
      </c>
      <c r="D3831" s="6">
        <v>25000</v>
      </c>
      <c r="E3831" s="8">
        <v>25388</v>
      </c>
      <c r="F3831" t="s">
        <v>8216</v>
      </c>
      <c r="G3831" t="s">
        <v>8221</v>
      </c>
      <c r="H3831" t="s">
        <v>8243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8267</v>
      </c>
      <c r="O3831" s="8">
        <f t="shared" si="300"/>
        <v>102</v>
      </c>
      <c r="P3831">
        <f t="shared" si="301"/>
        <v>119.19</v>
      </c>
      <c r="Q3831" s="9" t="s">
        <v>8313</v>
      </c>
      <c r="R3831" t="s">
        <v>8314</v>
      </c>
      <c r="S3831" s="15">
        <f t="shared" si="302"/>
        <v>41918.742175925923</v>
      </c>
      <c r="T3831" s="15">
        <f t="shared" si="303"/>
        <v>41948.783842592595</v>
      </c>
      <c r="U3831">
        <f t="shared" si="304"/>
        <v>2014</v>
      </c>
    </row>
    <row r="3832" spans="1:21" ht="48" x14ac:dyDescent="0.2">
      <c r="A3832">
        <v>3224</v>
      </c>
      <c r="B3832" s="3" t="s">
        <v>3223</v>
      </c>
      <c r="C3832" s="3" t="s">
        <v>7332</v>
      </c>
      <c r="D3832" s="6">
        <v>30000</v>
      </c>
      <c r="E3832" s="8">
        <v>30610</v>
      </c>
      <c r="F3832" t="s">
        <v>8216</v>
      </c>
      <c r="G3832" t="s">
        <v>8221</v>
      </c>
      <c r="H3832" t="s">
        <v>8243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8267</v>
      </c>
      <c r="O3832" s="8">
        <f t="shared" si="300"/>
        <v>102</v>
      </c>
      <c r="P3832">
        <f t="shared" si="301"/>
        <v>141.71</v>
      </c>
      <c r="Q3832" s="9" t="s">
        <v>8313</v>
      </c>
      <c r="R3832" t="s">
        <v>8314</v>
      </c>
      <c r="S3832" s="15">
        <f t="shared" si="302"/>
        <v>42697.850844907407</v>
      </c>
      <c r="T3832" s="15">
        <f t="shared" si="303"/>
        <v>42745.208333333328</v>
      </c>
      <c r="U3832">
        <f t="shared" si="304"/>
        <v>2016</v>
      </c>
    </row>
    <row r="3833" spans="1:21" ht="48" x14ac:dyDescent="0.2">
      <c r="A3833">
        <v>3425</v>
      </c>
      <c r="B3833" s="3" t="s">
        <v>3423</v>
      </c>
      <c r="C3833" s="3" t="s">
        <v>7533</v>
      </c>
      <c r="D3833" s="6">
        <v>30000</v>
      </c>
      <c r="E3833" s="8">
        <v>30891.1</v>
      </c>
      <c r="F3833" t="s">
        <v>8216</v>
      </c>
      <c r="G3833" t="s">
        <v>8221</v>
      </c>
      <c r="H3833" t="s">
        <v>8243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8267</v>
      </c>
      <c r="O3833" s="8">
        <f t="shared" si="300"/>
        <v>103</v>
      </c>
      <c r="P3833">
        <f t="shared" si="301"/>
        <v>297.02999999999997</v>
      </c>
      <c r="Q3833" s="9" t="s">
        <v>8313</v>
      </c>
      <c r="R3833" t="s">
        <v>8314</v>
      </c>
      <c r="S3833" s="15">
        <f t="shared" si="302"/>
        <v>41884.617314814815</v>
      </c>
      <c r="T3833" s="15">
        <f t="shared" si="303"/>
        <v>41916.617314814815</v>
      </c>
      <c r="U3833">
        <f t="shared" si="304"/>
        <v>2014</v>
      </c>
    </row>
    <row r="3834" spans="1:21" ht="48" x14ac:dyDescent="0.2">
      <c r="A3834">
        <v>3282</v>
      </c>
      <c r="B3834" s="3" t="s">
        <v>3281</v>
      </c>
      <c r="C3834" s="3" t="s">
        <v>7390</v>
      </c>
      <c r="D3834" s="6">
        <v>31000</v>
      </c>
      <c r="E3834" s="8">
        <v>31820.5</v>
      </c>
      <c r="F3834" t="s">
        <v>8216</v>
      </c>
      <c r="G3834" t="s">
        <v>8221</v>
      </c>
      <c r="H3834" t="s">
        <v>8243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8267</v>
      </c>
      <c r="O3834" s="8">
        <f t="shared" si="300"/>
        <v>103</v>
      </c>
      <c r="P3834">
        <f t="shared" si="301"/>
        <v>134.26</v>
      </c>
      <c r="Q3834" s="9" t="s">
        <v>8313</v>
      </c>
      <c r="R3834" t="s">
        <v>8314</v>
      </c>
      <c r="S3834" s="15">
        <f t="shared" si="302"/>
        <v>42445.19430555556</v>
      </c>
      <c r="T3834" s="15">
        <f t="shared" si="303"/>
        <v>42489.19430555556</v>
      </c>
      <c r="U3834">
        <f t="shared" si="304"/>
        <v>2016</v>
      </c>
    </row>
    <row r="3835" spans="1:21" ht="48" x14ac:dyDescent="0.2">
      <c r="A3835">
        <v>3166</v>
      </c>
      <c r="B3835" s="3" t="s">
        <v>3165</v>
      </c>
      <c r="C3835" s="3" t="s">
        <v>7274</v>
      </c>
      <c r="D3835" s="6">
        <v>35000</v>
      </c>
      <c r="E3835" s="8">
        <v>56079.83</v>
      </c>
      <c r="F3835" t="s">
        <v>8216</v>
      </c>
      <c r="G3835" t="s">
        <v>8221</v>
      </c>
      <c r="H3835" t="s">
        <v>8243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8267</v>
      </c>
      <c r="O3835" s="8">
        <f t="shared" si="300"/>
        <v>160</v>
      </c>
      <c r="P3835">
        <f t="shared" si="301"/>
        <v>60.3</v>
      </c>
      <c r="Q3835" s="9" t="s">
        <v>8313</v>
      </c>
      <c r="R3835" t="s">
        <v>8314</v>
      </c>
      <c r="S3835" s="15">
        <f t="shared" si="302"/>
        <v>41940.69158564815</v>
      </c>
      <c r="T3835" s="15">
        <f t="shared" si="303"/>
        <v>41969.332638888889</v>
      </c>
      <c r="U3835">
        <f t="shared" si="304"/>
        <v>2014</v>
      </c>
    </row>
    <row r="3836" spans="1:21" ht="64" x14ac:dyDescent="0.2">
      <c r="A3836">
        <v>3215</v>
      </c>
      <c r="B3836" s="3" t="s">
        <v>3214</v>
      </c>
      <c r="C3836" s="3" t="s">
        <v>7323</v>
      </c>
      <c r="D3836" s="6">
        <v>35000</v>
      </c>
      <c r="E3836" s="8">
        <v>35123</v>
      </c>
      <c r="F3836" t="s">
        <v>8216</v>
      </c>
      <c r="G3836" t="s">
        <v>8221</v>
      </c>
      <c r="H3836" t="s">
        <v>8243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8267</v>
      </c>
      <c r="O3836" s="8">
        <f t="shared" si="300"/>
        <v>100</v>
      </c>
      <c r="P3836">
        <f t="shared" si="301"/>
        <v>262.11</v>
      </c>
      <c r="Q3836" s="9" t="s">
        <v>8313</v>
      </c>
      <c r="R3836" t="s">
        <v>8314</v>
      </c>
      <c r="S3836" s="15">
        <f t="shared" si="302"/>
        <v>42219.665173611109</v>
      </c>
      <c r="T3836" s="15">
        <f t="shared" si="303"/>
        <v>42257.165972222225</v>
      </c>
      <c r="U3836">
        <f t="shared" si="304"/>
        <v>2015</v>
      </c>
    </row>
    <row r="3837" spans="1:21" ht="32" x14ac:dyDescent="0.2">
      <c r="A3837">
        <v>3237</v>
      </c>
      <c r="B3837" s="3" t="s">
        <v>3236</v>
      </c>
      <c r="C3837" s="3" t="s">
        <v>7345</v>
      </c>
      <c r="D3837" s="6">
        <v>35000</v>
      </c>
      <c r="E3837" s="8">
        <v>35275.64</v>
      </c>
      <c r="F3837" t="s">
        <v>8216</v>
      </c>
      <c r="G3837" t="s">
        <v>8221</v>
      </c>
      <c r="H3837" t="s">
        <v>8243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8267</v>
      </c>
      <c r="O3837" s="8">
        <f t="shared" si="300"/>
        <v>101</v>
      </c>
      <c r="P3837">
        <f t="shared" si="301"/>
        <v>131.13999999999999</v>
      </c>
      <c r="Q3837" s="9" t="s">
        <v>8313</v>
      </c>
      <c r="R3837" t="s">
        <v>8314</v>
      </c>
      <c r="S3837" s="15">
        <f t="shared" si="302"/>
        <v>42252.474351851852</v>
      </c>
      <c r="T3837" s="15">
        <f t="shared" si="303"/>
        <v>42276.165972222225</v>
      </c>
      <c r="U3837">
        <f t="shared" si="304"/>
        <v>2015</v>
      </c>
    </row>
    <row r="3838" spans="1:21" ht="48" x14ac:dyDescent="0.2">
      <c r="A3838">
        <v>3547</v>
      </c>
      <c r="B3838" s="3" t="s">
        <v>3545</v>
      </c>
      <c r="C3838" s="3" t="s">
        <v>7655</v>
      </c>
      <c r="D3838" s="6">
        <v>35000</v>
      </c>
      <c r="E3838" s="8">
        <v>40043.25</v>
      </c>
      <c r="F3838" t="s">
        <v>8216</v>
      </c>
      <c r="G3838" t="s">
        <v>8221</v>
      </c>
      <c r="H3838" t="s">
        <v>8243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8267</v>
      </c>
      <c r="O3838" s="8">
        <f t="shared" si="300"/>
        <v>114</v>
      </c>
      <c r="P3838">
        <f t="shared" si="301"/>
        <v>119.18</v>
      </c>
      <c r="Q3838" s="9" t="s">
        <v>8313</v>
      </c>
      <c r="R3838" t="s">
        <v>8314</v>
      </c>
      <c r="S3838" s="15">
        <f t="shared" si="302"/>
        <v>42480.078715277778</v>
      </c>
      <c r="T3838" s="15">
        <f t="shared" si="303"/>
        <v>42504.165972222225</v>
      </c>
      <c r="U3838">
        <f t="shared" si="304"/>
        <v>2016</v>
      </c>
    </row>
    <row r="3839" spans="1:21" ht="32" x14ac:dyDescent="0.2">
      <c r="A3839">
        <v>3648</v>
      </c>
      <c r="B3839" s="3" t="s">
        <v>3645</v>
      </c>
      <c r="C3839" s="3" t="s">
        <v>7756</v>
      </c>
      <c r="D3839" s="6">
        <v>40000</v>
      </c>
      <c r="E3839" s="8">
        <v>40153</v>
      </c>
      <c r="F3839" t="s">
        <v>8216</v>
      </c>
      <c r="G3839" t="s">
        <v>8221</v>
      </c>
      <c r="H3839" t="s">
        <v>8243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8267</v>
      </c>
      <c r="O3839" s="8">
        <f t="shared" si="300"/>
        <v>100</v>
      </c>
      <c r="P3839">
        <f t="shared" si="301"/>
        <v>550.04</v>
      </c>
      <c r="Q3839" s="9" t="s">
        <v>8313</v>
      </c>
      <c r="R3839" t="s">
        <v>8314</v>
      </c>
      <c r="S3839" s="15">
        <f t="shared" si="302"/>
        <v>41887.292187500003</v>
      </c>
      <c r="T3839" s="15">
        <f t="shared" si="303"/>
        <v>41917.292187500003</v>
      </c>
      <c r="U3839">
        <f t="shared" si="304"/>
        <v>2014</v>
      </c>
    </row>
    <row r="3840" spans="1:21" ht="32" x14ac:dyDescent="0.2">
      <c r="A3840">
        <v>3691</v>
      </c>
      <c r="B3840" s="3" t="s">
        <v>3687</v>
      </c>
      <c r="C3840" s="3" t="s">
        <v>7799</v>
      </c>
      <c r="D3840" s="6">
        <v>40000</v>
      </c>
      <c r="E3840" s="8">
        <v>51184</v>
      </c>
      <c r="F3840" t="s">
        <v>8216</v>
      </c>
      <c r="G3840" t="s">
        <v>8221</v>
      </c>
      <c r="H3840" t="s">
        <v>8243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8267</v>
      </c>
      <c r="O3840" s="8">
        <f t="shared" si="300"/>
        <v>128</v>
      </c>
      <c r="P3840">
        <f t="shared" si="301"/>
        <v>186.8</v>
      </c>
      <c r="Q3840" s="9" t="s">
        <v>8313</v>
      </c>
      <c r="R3840" t="s">
        <v>8314</v>
      </c>
      <c r="S3840" s="15">
        <f t="shared" si="302"/>
        <v>42020.700567129628</v>
      </c>
      <c r="T3840" s="15">
        <f t="shared" si="303"/>
        <v>42065.207638888889</v>
      </c>
      <c r="U3840">
        <f t="shared" si="304"/>
        <v>2015</v>
      </c>
    </row>
    <row r="3841" spans="1:21" ht="48" x14ac:dyDescent="0.2">
      <c r="A3841">
        <v>3557</v>
      </c>
      <c r="B3841" s="3" t="s">
        <v>3555</v>
      </c>
      <c r="C3841" s="3" t="s">
        <v>7665</v>
      </c>
      <c r="D3841" s="6">
        <v>100000</v>
      </c>
      <c r="E3841" s="8">
        <v>100036</v>
      </c>
      <c r="F3841" t="s">
        <v>8216</v>
      </c>
      <c r="G3841" t="s">
        <v>8221</v>
      </c>
      <c r="H3841" t="s">
        <v>8243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8267</v>
      </c>
      <c r="O3841" s="8">
        <f t="shared" si="300"/>
        <v>100</v>
      </c>
      <c r="P3841">
        <f t="shared" si="301"/>
        <v>179.28</v>
      </c>
      <c r="Q3841" s="9" t="s">
        <v>8313</v>
      </c>
      <c r="R3841" t="s">
        <v>8314</v>
      </c>
      <c r="S3841" s="15">
        <f t="shared" si="302"/>
        <v>41730.276747685188</v>
      </c>
      <c r="T3841" s="15">
        <f t="shared" si="303"/>
        <v>41764.276747685188</v>
      </c>
      <c r="U3841">
        <f t="shared" si="304"/>
        <v>2014</v>
      </c>
    </row>
    <row r="3842" spans="1:21" ht="48" x14ac:dyDescent="0.2">
      <c r="A3842">
        <v>3838</v>
      </c>
      <c r="B3842" s="3" t="s">
        <v>3834</v>
      </c>
      <c r="C3842" s="3" t="s">
        <v>7945</v>
      </c>
      <c r="D3842" s="6">
        <v>100000</v>
      </c>
      <c r="E3842" s="8">
        <v>100824</v>
      </c>
      <c r="F3842" t="s">
        <v>8216</v>
      </c>
      <c r="G3842" t="s">
        <v>8232</v>
      </c>
      <c r="H3842" t="s">
        <v>8252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8267</v>
      </c>
      <c r="O3842" s="8">
        <f t="shared" si="300"/>
        <v>101</v>
      </c>
      <c r="P3842">
        <f t="shared" si="301"/>
        <v>1008.24</v>
      </c>
      <c r="Q3842" s="9" t="s">
        <v>8313</v>
      </c>
      <c r="R3842" t="s">
        <v>8314</v>
      </c>
      <c r="S3842" s="15">
        <f t="shared" si="302"/>
        <v>42116.710752314815</v>
      </c>
      <c r="T3842" s="15">
        <f t="shared" si="303"/>
        <v>42146.710752314815</v>
      </c>
      <c r="U3842">
        <f t="shared" si="304"/>
        <v>2015</v>
      </c>
    </row>
    <row r="3843" spans="1:21" ht="48" x14ac:dyDescent="0.2">
      <c r="A3843">
        <v>2917</v>
      </c>
      <c r="B3843" s="3" t="s">
        <v>2916</v>
      </c>
      <c r="C3843" s="3" t="s">
        <v>7025</v>
      </c>
      <c r="D3843" s="6">
        <v>2000</v>
      </c>
      <c r="E3843" s="8">
        <v>437</v>
      </c>
      <c r="F3843" t="s">
        <v>8218</v>
      </c>
      <c r="G3843" t="s">
        <v>8221</v>
      </c>
      <c r="H3843" t="s">
        <v>8243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8267</v>
      </c>
      <c r="O3843" s="8">
        <f t="shared" si="300"/>
        <v>22</v>
      </c>
      <c r="P3843">
        <f t="shared" si="301"/>
        <v>48.56</v>
      </c>
      <c r="Q3843" s="9" t="s">
        <v>8313</v>
      </c>
      <c r="R3843" t="s">
        <v>8314</v>
      </c>
      <c r="S3843" s="15">
        <f t="shared" si="302"/>
        <v>42245.234340277777</v>
      </c>
      <c r="T3843" s="15">
        <f t="shared" si="303"/>
        <v>42263.234340277777</v>
      </c>
      <c r="U3843">
        <f t="shared" si="304"/>
        <v>2015</v>
      </c>
    </row>
    <row r="3844" spans="1:21" ht="48" x14ac:dyDescent="0.2">
      <c r="A3844">
        <v>3740</v>
      </c>
      <c r="B3844" s="3" t="s">
        <v>3736</v>
      </c>
      <c r="C3844" s="3" t="s">
        <v>7848</v>
      </c>
      <c r="D3844" s="6">
        <v>2000</v>
      </c>
      <c r="E3844" s="8">
        <v>358</v>
      </c>
      <c r="F3844" t="s">
        <v>8218</v>
      </c>
      <c r="G3844" t="s">
        <v>8221</v>
      </c>
      <c r="H3844" t="s">
        <v>8243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8267</v>
      </c>
      <c r="O3844" s="8">
        <f t="shared" si="300"/>
        <v>18</v>
      </c>
      <c r="P3844">
        <f t="shared" si="301"/>
        <v>25.57</v>
      </c>
      <c r="Q3844" s="9" t="s">
        <v>8313</v>
      </c>
      <c r="R3844" t="s">
        <v>8314</v>
      </c>
      <c r="S3844" s="15">
        <f t="shared" si="302"/>
        <v>41833.089756944442</v>
      </c>
      <c r="T3844" s="15">
        <f t="shared" si="303"/>
        <v>41863.079143518517</v>
      </c>
      <c r="U3844">
        <f t="shared" si="304"/>
        <v>2014</v>
      </c>
    </row>
    <row r="3845" spans="1:21" ht="16" x14ac:dyDescent="0.2">
      <c r="A3845">
        <v>3861</v>
      </c>
      <c r="B3845" s="3" t="s">
        <v>3857</v>
      </c>
      <c r="C3845" s="3" t="s">
        <v>7968</v>
      </c>
      <c r="D3845" s="6">
        <v>2000</v>
      </c>
      <c r="E3845" s="8">
        <v>100</v>
      </c>
      <c r="F3845" t="s">
        <v>8218</v>
      </c>
      <c r="G3845" t="s">
        <v>8221</v>
      </c>
      <c r="H3845" t="s">
        <v>8243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8267</v>
      </c>
      <c r="O3845" s="8">
        <f t="shared" si="300"/>
        <v>5</v>
      </c>
      <c r="P3845">
        <f t="shared" si="301"/>
        <v>100</v>
      </c>
      <c r="Q3845" s="9" t="s">
        <v>8313</v>
      </c>
      <c r="R3845" t="s">
        <v>8314</v>
      </c>
      <c r="S3845" s="15">
        <f t="shared" si="302"/>
        <v>41914.590011574073</v>
      </c>
      <c r="T3845" s="15">
        <f t="shared" si="303"/>
        <v>41955.907638888893</v>
      </c>
      <c r="U3845">
        <f t="shared" si="304"/>
        <v>2014</v>
      </c>
    </row>
    <row r="3846" spans="1:21" ht="32" x14ac:dyDescent="0.2">
      <c r="A3846">
        <v>3866</v>
      </c>
      <c r="B3846" s="3" t="s">
        <v>3862</v>
      </c>
      <c r="C3846" s="3" t="s">
        <v>7973</v>
      </c>
      <c r="D3846" s="6">
        <v>2000</v>
      </c>
      <c r="E3846" s="8">
        <v>11</v>
      </c>
      <c r="F3846" t="s">
        <v>8218</v>
      </c>
      <c r="G3846" t="s">
        <v>8221</v>
      </c>
      <c r="H3846" t="s">
        <v>8243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8267</v>
      </c>
      <c r="O3846" s="8">
        <f t="shared" si="300"/>
        <v>1</v>
      </c>
      <c r="P3846">
        <f t="shared" si="301"/>
        <v>5.5</v>
      </c>
      <c r="Q3846" s="9" t="s">
        <v>8313</v>
      </c>
      <c r="R3846" t="s">
        <v>8314</v>
      </c>
      <c r="S3846" s="15">
        <f t="shared" si="302"/>
        <v>42402.947002314817</v>
      </c>
      <c r="T3846" s="15">
        <f t="shared" si="303"/>
        <v>42452.145138888889</v>
      </c>
      <c r="U3846">
        <f t="shared" si="304"/>
        <v>2016</v>
      </c>
    </row>
    <row r="3847" spans="1:21" ht="48" x14ac:dyDescent="0.2">
      <c r="A3847">
        <v>3867</v>
      </c>
      <c r="B3847" s="3" t="s">
        <v>3863</v>
      </c>
      <c r="C3847" s="3" t="s">
        <v>7974</v>
      </c>
      <c r="D3847" s="6">
        <v>2000</v>
      </c>
      <c r="E3847" s="8">
        <v>251</v>
      </c>
      <c r="F3847" t="s">
        <v>8218</v>
      </c>
      <c r="G3847" t="s">
        <v>8221</v>
      </c>
      <c r="H3847" t="s">
        <v>8243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8267</v>
      </c>
      <c r="O3847" s="8">
        <f t="shared" si="300"/>
        <v>13</v>
      </c>
      <c r="P3847">
        <f t="shared" si="301"/>
        <v>50.2</v>
      </c>
      <c r="Q3847" s="9" t="s">
        <v>8313</v>
      </c>
      <c r="R3847" t="s">
        <v>8314</v>
      </c>
      <c r="S3847" s="15">
        <f t="shared" si="302"/>
        <v>42509.814108796301</v>
      </c>
      <c r="T3847" s="15">
        <f t="shared" si="303"/>
        <v>42539.814108796301</v>
      </c>
      <c r="U3847">
        <f t="shared" si="304"/>
        <v>2016</v>
      </c>
    </row>
    <row r="3848" spans="1:21" ht="48" x14ac:dyDescent="0.2">
      <c r="A3848">
        <v>3888</v>
      </c>
      <c r="B3848" s="3" t="s">
        <v>3884</v>
      </c>
      <c r="C3848" s="3" t="s">
        <v>7994</v>
      </c>
      <c r="D3848" s="6">
        <v>2000</v>
      </c>
      <c r="E3848" s="8">
        <v>542</v>
      </c>
      <c r="F3848" t="s">
        <v>8218</v>
      </c>
      <c r="G3848" t="s">
        <v>8222</v>
      </c>
      <c r="H3848" t="s">
        <v>8244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8267</v>
      </c>
      <c r="O3848" s="8">
        <f t="shared" si="300"/>
        <v>27</v>
      </c>
      <c r="P3848">
        <f t="shared" si="301"/>
        <v>38.71</v>
      </c>
      <c r="Q3848" s="9" t="s">
        <v>8313</v>
      </c>
      <c r="R3848" t="s">
        <v>8314</v>
      </c>
      <c r="S3848" s="15">
        <f t="shared" si="302"/>
        <v>42762.545810185184</v>
      </c>
      <c r="T3848" s="15">
        <f t="shared" si="303"/>
        <v>42792.545810185184</v>
      </c>
      <c r="U3848">
        <f t="shared" si="304"/>
        <v>2017</v>
      </c>
    </row>
    <row r="3849" spans="1:21" ht="48" x14ac:dyDescent="0.2">
      <c r="A3849">
        <v>3916</v>
      </c>
      <c r="B3849" s="3" t="s">
        <v>3912</v>
      </c>
      <c r="C3849" s="3" t="s">
        <v>8022</v>
      </c>
      <c r="D3849" s="6">
        <v>2000</v>
      </c>
      <c r="E3849" s="8">
        <v>0</v>
      </c>
      <c r="F3849" t="s">
        <v>8218</v>
      </c>
      <c r="G3849" t="s">
        <v>8229</v>
      </c>
      <c r="H3849" t="s">
        <v>8250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8267</v>
      </c>
      <c r="O3849" s="8">
        <f t="shared" si="300"/>
        <v>0</v>
      </c>
      <c r="P3849">
        <f t="shared" si="301"/>
        <v>0</v>
      </c>
      <c r="Q3849" s="9" t="s">
        <v>8313</v>
      </c>
      <c r="R3849" t="s">
        <v>8314</v>
      </c>
      <c r="S3849" s="15">
        <f t="shared" si="302"/>
        <v>42494.471666666665</v>
      </c>
      <c r="T3849" s="15">
        <f t="shared" si="303"/>
        <v>42524.471666666665</v>
      </c>
      <c r="U3849">
        <f t="shared" si="304"/>
        <v>2016</v>
      </c>
    </row>
    <row r="3850" spans="1:21" ht="48" x14ac:dyDescent="0.2">
      <c r="A3850">
        <v>3945</v>
      </c>
      <c r="B3850" s="3" t="s">
        <v>3941</v>
      </c>
      <c r="C3850" s="3" t="s">
        <v>8051</v>
      </c>
      <c r="D3850" s="6">
        <v>2000</v>
      </c>
      <c r="E3850" s="8">
        <v>5</v>
      </c>
      <c r="F3850" t="s">
        <v>8218</v>
      </c>
      <c r="G3850" t="s">
        <v>8221</v>
      </c>
      <c r="H3850" t="s">
        <v>8243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8267</v>
      </c>
      <c r="O3850" s="8">
        <f t="shared" ref="O3850:O3913" si="305">ROUND(E3850/D3850*100,0)</f>
        <v>0</v>
      </c>
      <c r="P3850">
        <f t="shared" ref="P3850:P3913" si="306">IFERROR(ROUND(E3850/L3850,2),0)</f>
        <v>5</v>
      </c>
      <c r="Q3850" s="9" t="s">
        <v>8313</v>
      </c>
      <c r="R3850" t="s">
        <v>8314</v>
      </c>
      <c r="S3850" s="15">
        <f t="shared" ref="S3850:S3913" si="307">(((J3850/60)/60/24)+DATE(1970,1,1))</f>
        <v>42109.801712962959</v>
      </c>
      <c r="T3850" s="15">
        <f t="shared" ref="T3850:T3913" si="308">(((I3850/60)/60)/24)+DATE(1970,1,1)</f>
        <v>42139.801712962959</v>
      </c>
      <c r="U3850">
        <f t="shared" ref="U3850:U3913" si="309">YEAR(S3850)</f>
        <v>2015</v>
      </c>
    </row>
    <row r="3851" spans="1:21" ht="48" x14ac:dyDescent="0.2">
      <c r="A3851">
        <v>3958</v>
      </c>
      <c r="B3851" s="3" t="s">
        <v>3954</v>
      </c>
      <c r="C3851" s="3" t="s">
        <v>8063</v>
      </c>
      <c r="D3851" s="6">
        <v>2000</v>
      </c>
      <c r="E3851" s="8">
        <v>641</v>
      </c>
      <c r="F3851" t="s">
        <v>8218</v>
      </c>
      <c r="G3851" t="s">
        <v>8221</v>
      </c>
      <c r="H3851" t="s">
        <v>8243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8267</v>
      </c>
      <c r="O3851" s="8">
        <f t="shared" si="305"/>
        <v>32</v>
      </c>
      <c r="P3851">
        <f t="shared" si="306"/>
        <v>40.06</v>
      </c>
      <c r="Q3851" s="9" t="s">
        <v>8313</v>
      </c>
      <c r="R3851" t="s">
        <v>8314</v>
      </c>
      <c r="S3851" s="15">
        <f t="shared" si="307"/>
        <v>41816.950370370374</v>
      </c>
      <c r="T3851" s="15">
        <f t="shared" si="308"/>
        <v>41853.583333333336</v>
      </c>
      <c r="U3851">
        <f t="shared" si="309"/>
        <v>2014</v>
      </c>
    </row>
    <row r="3852" spans="1:21" ht="48" x14ac:dyDescent="0.2">
      <c r="A3852">
        <v>3964</v>
      </c>
      <c r="B3852" s="3" t="s">
        <v>3960</v>
      </c>
      <c r="C3852" s="3" t="s">
        <v>8069</v>
      </c>
      <c r="D3852" s="6">
        <v>2000</v>
      </c>
      <c r="E3852" s="8">
        <v>126</v>
      </c>
      <c r="F3852" t="s">
        <v>8218</v>
      </c>
      <c r="G3852" t="s">
        <v>8221</v>
      </c>
      <c r="H3852" t="s">
        <v>8243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8267</v>
      </c>
      <c r="O3852" s="8">
        <f t="shared" si="305"/>
        <v>6</v>
      </c>
      <c r="P3852">
        <f t="shared" si="306"/>
        <v>42</v>
      </c>
      <c r="Q3852" s="9" t="s">
        <v>8313</v>
      </c>
      <c r="R3852" t="s">
        <v>8314</v>
      </c>
      <c r="S3852" s="15">
        <f t="shared" si="307"/>
        <v>42053.722060185188</v>
      </c>
      <c r="T3852" s="15">
        <f t="shared" si="308"/>
        <v>42113.680393518516</v>
      </c>
      <c r="U3852">
        <f t="shared" si="309"/>
        <v>2015</v>
      </c>
    </row>
    <row r="3853" spans="1:21" ht="48" x14ac:dyDescent="0.2">
      <c r="A3853">
        <v>3965</v>
      </c>
      <c r="B3853" s="3" t="s">
        <v>3961</v>
      </c>
      <c r="C3853" s="3" t="s">
        <v>8070</v>
      </c>
      <c r="D3853" s="6">
        <v>2000</v>
      </c>
      <c r="E3853" s="8">
        <v>285</v>
      </c>
      <c r="F3853" t="s">
        <v>8218</v>
      </c>
      <c r="G3853" t="s">
        <v>8221</v>
      </c>
      <c r="H3853" t="s">
        <v>8243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8267</v>
      </c>
      <c r="O3853" s="8">
        <f t="shared" si="305"/>
        <v>14</v>
      </c>
      <c r="P3853">
        <f t="shared" si="306"/>
        <v>71.25</v>
      </c>
      <c r="Q3853" s="9" t="s">
        <v>8313</v>
      </c>
      <c r="R3853" t="s">
        <v>8314</v>
      </c>
      <c r="S3853" s="15">
        <f t="shared" si="307"/>
        <v>42414.235879629632</v>
      </c>
      <c r="T3853" s="15">
        <f t="shared" si="308"/>
        <v>42474.194212962961</v>
      </c>
      <c r="U3853">
        <f t="shared" si="309"/>
        <v>2016</v>
      </c>
    </row>
    <row r="3854" spans="1:21" ht="48" x14ac:dyDescent="0.2">
      <c r="A3854">
        <v>3978</v>
      </c>
      <c r="B3854" s="3" t="s">
        <v>3974</v>
      </c>
      <c r="C3854" s="3" t="s">
        <v>8083</v>
      </c>
      <c r="D3854" s="6">
        <v>2000</v>
      </c>
      <c r="E3854" s="8">
        <v>214</v>
      </c>
      <c r="F3854" t="s">
        <v>8218</v>
      </c>
      <c r="G3854" t="s">
        <v>8221</v>
      </c>
      <c r="H3854" t="s">
        <v>8243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8267</v>
      </c>
      <c r="O3854" s="8">
        <f t="shared" si="305"/>
        <v>11</v>
      </c>
      <c r="P3854">
        <f t="shared" si="306"/>
        <v>26.75</v>
      </c>
      <c r="Q3854" s="9" t="s">
        <v>8313</v>
      </c>
      <c r="R3854" t="s">
        <v>8314</v>
      </c>
      <c r="S3854" s="15">
        <f t="shared" si="307"/>
        <v>41975.642974537041</v>
      </c>
      <c r="T3854" s="15">
        <f t="shared" si="308"/>
        <v>42035.642974537041</v>
      </c>
      <c r="U3854">
        <f t="shared" si="309"/>
        <v>2014</v>
      </c>
    </row>
    <row r="3855" spans="1:21" ht="48" x14ac:dyDescent="0.2">
      <c r="A3855">
        <v>3985</v>
      </c>
      <c r="B3855" s="3" t="s">
        <v>3980</v>
      </c>
      <c r="C3855" s="3" t="s">
        <v>8089</v>
      </c>
      <c r="D3855" s="6">
        <v>2000</v>
      </c>
      <c r="E3855" s="8">
        <v>641</v>
      </c>
      <c r="F3855" t="s">
        <v>8218</v>
      </c>
      <c r="G3855" t="s">
        <v>8221</v>
      </c>
      <c r="H3855" t="s">
        <v>8243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8267</v>
      </c>
      <c r="O3855" s="8">
        <f t="shared" si="305"/>
        <v>32</v>
      </c>
      <c r="P3855">
        <f t="shared" si="306"/>
        <v>33.74</v>
      </c>
      <c r="Q3855" s="9" t="s">
        <v>8313</v>
      </c>
      <c r="R3855" t="s">
        <v>8314</v>
      </c>
      <c r="S3855" s="15">
        <f t="shared" si="307"/>
        <v>42399.707407407404</v>
      </c>
      <c r="T3855" s="15">
        <f t="shared" si="308"/>
        <v>42420.878472222219</v>
      </c>
      <c r="U3855">
        <f t="shared" si="309"/>
        <v>2016</v>
      </c>
    </row>
    <row r="3856" spans="1:21" ht="32" x14ac:dyDescent="0.2">
      <c r="A3856">
        <v>3994</v>
      </c>
      <c r="B3856" s="3" t="s">
        <v>3989</v>
      </c>
      <c r="C3856" s="3" t="s">
        <v>8098</v>
      </c>
      <c r="D3856" s="6">
        <v>2000</v>
      </c>
      <c r="E3856" s="8">
        <v>5</v>
      </c>
      <c r="F3856" t="s">
        <v>8218</v>
      </c>
      <c r="G3856" t="s">
        <v>8221</v>
      </c>
      <c r="H3856" t="s">
        <v>8243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8267</v>
      </c>
      <c r="O3856" s="8">
        <f t="shared" si="305"/>
        <v>0</v>
      </c>
      <c r="P3856">
        <f t="shared" si="306"/>
        <v>5</v>
      </c>
      <c r="Q3856" s="9" t="s">
        <v>8313</v>
      </c>
      <c r="R3856" t="s">
        <v>8314</v>
      </c>
      <c r="S3856" s="15">
        <f t="shared" si="307"/>
        <v>41809.389930555553</v>
      </c>
      <c r="T3856" s="15">
        <f t="shared" si="308"/>
        <v>41839.389930555553</v>
      </c>
      <c r="U3856">
        <f t="shared" si="309"/>
        <v>2014</v>
      </c>
    </row>
    <row r="3857" spans="1:21" ht="48" x14ac:dyDescent="0.2">
      <c r="A3857">
        <v>4003</v>
      </c>
      <c r="B3857" s="3" t="s">
        <v>3998</v>
      </c>
      <c r="C3857" s="3" t="s">
        <v>8069</v>
      </c>
      <c r="D3857" s="6">
        <v>2000</v>
      </c>
      <c r="E3857" s="8">
        <v>201</v>
      </c>
      <c r="F3857" t="s">
        <v>8218</v>
      </c>
      <c r="G3857" t="s">
        <v>8221</v>
      </c>
      <c r="H3857" t="s">
        <v>8243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8267</v>
      </c>
      <c r="O3857" s="8">
        <f t="shared" si="305"/>
        <v>10</v>
      </c>
      <c r="P3857">
        <f t="shared" si="306"/>
        <v>100.5</v>
      </c>
      <c r="Q3857" s="9" t="s">
        <v>8313</v>
      </c>
      <c r="R3857" t="s">
        <v>8314</v>
      </c>
      <c r="S3857" s="15">
        <f t="shared" si="307"/>
        <v>42020.587349537032</v>
      </c>
      <c r="T3857" s="15">
        <f t="shared" si="308"/>
        <v>42050.587349537032</v>
      </c>
      <c r="U3857">
        <f t="shared" si="309"/>
        <v>2015</v>
      </c>
    </row>
    <row r="3858" spans="1:21" ht="48" x14ac:dyDescent="0.2">
      <c r="A3858">
        <v>4007</v>
      </c>
      <c r="B3858" s="3" t="s">
        <v>4002</v>
      </c>
      <c r="C3858" s="3" t="s">
        <v>8110</v>
      </c>
      <c r="D3858" s="6">
        <v>2000</v>
      </c>
      <c r="E3858" s="8">
        <v>5</v>
      </c>
      <c r="F3858" t="s">
        <v>8218</v>
      </c>
      <c r="G3858" t="s">
        <v>8221</v>
      </c>
      <c r="H3858" t="s">
        <v>8243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8267</v>
      </c>
      <c r="O3858" s="8">
        <f t="shared" si="305"/>
        <v>0</v>
      </c>
      <c r="P3858">
        <f t="shared" si="306"/>
        <v>5</v>
      </c>
      <c r="Q3858" s="9" t="s">
        <v>8313</v>
      </c>
      <c r="R3858" t="s">
        <v>8314</v>
      </c>
      <c r="S3858" s="15">
        <f t="shared" si="307"/>
        <v>41848.772928240738</v>
      </c>
      <c r="T3858" s="15">
        <f t="shared" si="308"/>
        <v>41877.686111111114</v>
      </c>
      <c r="U3858">
        <f t="shared" si="309"/>
        <v>2014</v>
      </c>
    </row>
    <row r="3859" spans="1:21" ht="48" x14ac:dyDescent="0.2">
      <c r="A3859">
        <v>4013</v>
      </c>
      <c r="B3859" s="3" t="s">
        <v>4008</v>
      </c>
      <c r="C3859" s="3" t="s">
        <v>8116</v>
      </c>
      <c r="D3859" s="6">
        <v>2000</v>
      </c>
      <c r="E3859" s="8">
        <v>26</v>
      </c>
      <c r="F3859" t="s">
        <v>8218</v>
      </c>
      <c r="G3859" t="s">
        <v>8221</v>
      </c>
      <c r="H3859" t="s">
        <v>8243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8267</v>
      </c>
      <c r="O3859" s="8">
        <f t="shared" si="305"/>
        <v>1</v>
      </c>
      <c r="P3859">
        <f t="shared" si="306"/>
        <v>13</v>
      </c>
      <c r="Q3859" s="9" t="s">
        <v>8313</v>
      </c>
      <c r="R3859" t="s">
        <v>8314</v>
      </c>
      <c r="S3859" s="15">
        <f t="shared" si="307"/>
        <v>42021.301192129627</v>
      </c>
      <c r="T3859" s="15">
        <f t="shared" si="308"/>
        <v>42051.301192129627</v>
      </c>
      <c r="U3859">
        <f t="shared" si="309"/>
        <v>2015</v>
      </c>
    </row>
    <row r="3860" spans="1:21" ht="48" x14ac:dyDescent="0.2">
      <c r="A3860">
        <v>4028</v>
      </c>
      <c r="B3860" s="3" t="s">
        <v>4023</v>
      </c>
      <c r="C3860" s="3" t="s">
        <v>8131</v>
      </c>
      <c r="D3860" s="6">
        <v>2000</v>
      </c>
      <c r="E3860" s="8">
        <v>561</v>
      </c>
      <c r="F3860" t="s">
        <v>8218</v>
      </c>
      <c r="G3860" t="s">
        <v>8221</v>
      </c>
      <c r="H3860" t="s">
        <v>8243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8267</v>
      </c>
      <c r="O3860" s="8">
        <f t="shared" si="305"/>
        <v>28</v>
      </c>
      <c r="P3860">
        <f t="shared" si="306"/>
        <v>51</v>
      </c>
      <c r="Q3860" s="9" t="s">
        <v>8313</v>
      </c>
      <c r="R3860" t="s">
        <v>8314</v>
      </c>
      <c r="S3860" s="15">
        <f t="shared" si="307"/>
        <v>41765.938657407409</v>
      </c>
      <c r="T3860" s="15">
        <f t="shared" si="308"/>
        <v>41795.938657407409</v>
      </c>
      <c r="U3860">
        <f t="shared" si="309"/>
        <v>2014</v>
      </c>
    </row>
    <row r="3861" spans="1:21" ht="48" x14ac:dyDescent="0.2">
      <c r="A3861">
        <v>4064</v>
      </c>
      <c r="B3861" s="3" t="s">
        <v>4059</v>
      </c>
      <c r="C3861" s="3" t="s">
        <v>8166</v>
      </c>
      <c r="D3861" s="6">
        <v>2000</v>
      </c>
      <c r="E3861" s="8">
        <v>385</v>
      </c>
      <c r="F3861" t="s">
        <v>8218</v>
      </c>
      <c r="G3861" t="s">
        <v>8223</v>
      </c>
      <c r="H3861" t="s">
        <v>8245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8267</v>
      </c>
      <c r="O3861" s="8">
        <f t="shared" si="305"/>
        <v>19</v>
      </c>
      <c r="P3861">
        <f t="shared" si="306"/>
        <v>64.17</v>
      </c>
      <c r="Q3861" s="9" t="s">
        <v>8313</v>
      </c>
      <c r="R3861" t="s">
        <v>8314</v>
      </c>
      <c r="S3861" s="15">
        <f t="shared" si="307"/>
        <v>42093.588263888887</v>
      </c>
      <c r="T3861" s="15">
        <f t="shared" si="308"/>
        <v>42123.588263888887</v>
      </c>
      <c r="U3861">
        <f t="shared" si="309"/>
        <v>2015</v>
      </c>
    </row>
    <row r="3862" spans="1:21" ht="48" x14ac:dyDescent="0.2">
      <c r="A3862">
        <v>4075</v>
      </c>
      <c r="B3862" s="3" t="s">
        <v>4070</v>
      </c>
      <c r="C3862" s="3" t="s">
        <v>8176</v>
      </c>
      <c r="D3862" s="6">
        <v>2000</v>
      </c>
      <c r="E3862" s="8">
        <v>576</v>
      </c>
      <c r="F3862" t="s">
        <v>8218</v>
      </c>
      <c r="G3862" t="s">
        <v>8222</v>
      </c>
      <c r="H3862" t="s">
        <v>8244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8267</v>
      </c>
      <c r="O3862" s="8">
        <f t="shared" si="305"/>
        <v>29</v>
      </c>
      <c r="P3862">
        <f t="shared" si="306"/>
        <v>44.31</v>
      </c>
      <c r="Q3862" s="9" t="s">
        <v>8313</v>
      </c>
      <c r="R3862" t="s">
        <v>8314</v>
      </c>
      <c r="S3862" s="15">
        <f t="shared" si="307"/>
        <v>41779.045937499999</v>
      </c>
      <c r="T3862" s="15">
        <f t="shared" si="308"/>
        <v>41820.727777777778</v>
      </c>
      <c r="U3862">
        <f t="shared" si="309"/>
        <v>2014</v>
      </c>
    </row>
    <row r="3863" spans="1:21" ht="48" x14ac:dyDescent="0.2">
      <c r="A3863">
        <v>4088</v>
      </c>
      <c r="B3863" s="3" t="s">
        <v>4083</v>
      </c>
      <c r="C3863" s="3" t="s">
        <v>8189</v>
      </c>
      <c r="D3863" s="6">
        <v>2000</v>
      </c>
      <c r="E3863" s="8">
        <v>216</v>
      </c>
      <c r="F3863" t="s">
        <v>8218</v>
      </c>
      <c r="G3863" t="s">
        <v>8222</v>
      </c>
      <c r="H3863" t="s">
        <v>8244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8267</v>
      </c>
      <c r="O3863" s="8">
        <f t="shared" si="305"/>
        <v>11</v>
      </c>
      <c r="P3863">
        <f t="shared" si="306"/>
        <v>72</v>
      </c>
      <c r="Q3863" s="9" t="s">
        <v>8313</v>
      </c>
      <c r="R3863" t="s">
        <v>8314</v>
      </c>
      <c r="S3863" s="15">
        <f t="shared" si="307"/>
        <v>41990.612546296295</v>
      </c>
      <c r="T3863" s="15">
        <f t="shared" si="308"/>
        <v>42020.434722222228</v>
      </c>
      <c r="U3863">
        <f t="shared" si="309"/>
        <v>2014</v>
      </c>
    </row>
    <row r="3864" spans="1:21" ht="48" x14ac:dyDescent="0.2">
      <c r="A3864">
        <v>4094</v>
      </c>
      <c r="B3864" s="3" t="s">
        <v>4089</v>
      </c>
      <c r="C3864" s="3" t="s">
        <v>8195</v>
      </c>
      <c r="D3864" s="6">
        <v>2000</v>
      </c>
      <c r="E3864" s="8">
        <v>730</v>
      </c>
      <c r="F3864" t="s">
        <v>8218</v>
      </c>
      <c r="G3864" t="s">
        <v>8221</v>
      </c>
      <c r="H3864" t="s">
        <v>8243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8267</v>
      </c>
      <c r="O3864" s="8">
        <f t="shared" si="305"/>
        <v>37</v>
      </c>
      <c r="P3864">
        <f t="shared" si="306"/>
        <v>91.25</v>
      </c>
      <c r="Q3864" s="9" t="s">
        <v>8313</v>
      </c>
      <c r="R3864" t="s">
        <v>8314</v>
      </c>
      <c r="S3864" s="15">
        <f t="shared" si="307"/>
        <v>41890.086805555555</v>
      </c>
      <c r="T3864" s="15">
        <f t="shared" si="308"/>
        <v>41934.207638888889</v>
      </c>
      <c r="U3864">
        <f t="shared" si="309"/>
        <v>2014</v>
      </c>
    </row>
    <row r="3865" spans="1:21" ht="48" x14ac:dyDescent="0.2">
      <c r="A3865">
        <v>4107</v>
      </c>
      <c r="B3865" s="3" t="s">
        <v>4102</v>
      </c>
      <c r="C3865" s="3" t="s">
        <v>8208</v>
      </c>
      <c r="D3865" s="6">
        <v>2000</v>
      </c>
      <c r="E3865" s="8">
        <v>41</v>
      </c>
      <c r="F3865" t="s">
        <v>8218</v>
      </c>
      <c r="G3865" t="s">
        <v>8221</v>
      </c>
      <c r="H3865" t="s">
        <v>8243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8267</v>
      </c>
      <c r="O3865" s="8">
        <f t="shared" si="305"/>
        <v>2</v>
      </c>
      <c r="P3865">
        <f t="shared" si="306"/>
        <v>10.25</v>
      </c>
      <c r="Q3865" s="9" t="s">
        <v>8313</v>
      </c>
      <c r="R3865" t="s">
        <v>8314</v>
      </c>
      <c r="S3865" s="15">
        <f t="shared" si="307"/>
        <v>41883.916678240741</v>
      </c>
      <c r="T3865" s="15">
        <f t="shared" si="308"/>
        <v>41906.916678240741</v>
      </c>
      <c r="U3865">
        <f t="shared" si="309"/>
        <v>2014</v>
      </c>
    </row>
    <row r="3866" spans="1:21" ht="32" x14ac:dyDescent="0.2">
      <c r="A3866">
        <v>3743</v>
      </c>
      <c r="B3866" s="3" t="s">
        <v>3739</v>
      </c>
      <c r="C3866" s="3" t="s">
        <v>7851</v>
      </c>
      <c r="D3866" s="6">
        <v>2200</v>
      </c>
      <c r="E3866" s="8">
        <v>0</v>
      </c>
      <c r="F3866" t="s">
        <v>8218</v>
      </c>
      <c r="G3866" t="s">
        <v>8221</v>
      </c>
      <c r="H3866" t="s">
        <v>8243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8267</v>
      </c>
      <c r="O3866" s="8">
        <f t="shared" si="305"/>
        <v>0</v>
      </c>
      <c r="P3866">
        <f t="shared" si="306"/>
        <v>0</v>
      </c>
      <c r="Q3866" s="9" t="s">
        <v>8313</v>
      </c>
      <c r="R3866" t="s">
        <v>8314</v>
      </c>
      <c r="S3866" s="15">
        <f t="shared" si="307"/>
        <v>41793.710231481484</v>
      </c>
      <c r="T3866" s="15">
        <f t="shared" si="308"/>
        <v>41823.710231481484</v>
      </c>
      <c r="U3866">
        <f t="shared" si="309"/>
        <v>2014</v>
      </c>
    </row>
    <row r="3867" spans="1:21" ht="48" x14ac:dyDescent="0.2">
      <c r="A3867">
        <v>4081</v>
      </c>
      <c r="B3867" s="3" t="s">
        <v>4076</v>
      </c>
      <c r="C3867" s="3" t="s">
        <v>8182</v>
      </c>
      <c r="D3867" s="6">
        <v>2224</v>
      </c>
      <c r="E3867" s="8">
        <v>350</v>
      </c>
      <c r="F3867" t="s">
        <v>8218</v>
      </c>
      <c r="G3867" t="s">
        <v>8221</v>
      </c>
      <c r="H3867" t="s">
        <v>8243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8267</v>
      </c>
      <c r="O3867" s="8">
        <f t="shared" si="305"/>
        <v>16</v>
      </c>
      <c r="P3867">
        <f t="shared" si="306"/>
        <v>29.17</v>
      </c>
      <c r="Q3867" s="9" t="s">
        <v>8313</v>
      </c>
      <c r="R3867" t="s">
        <v>8314</v>
      </c>
      <c r="S3867" s="15">
        <f t="shared" si="307"/>
        <v>42041.581307870365</v>
      </c>
      <c r="T3867" s="15">
        <f t="shared" si="308"/>
        <v>42071.539641203708</v>
      </c>
      <c r="U3867">
        <f t="shared" si="309"/>
        <v>2015</v>
      </c>
    </row>
    <row r="3868" spans="1:21" ht="48" x14ac:dyDescent="0.2">
      <c r="A3868">
        <v>3865</v>
      </c>
      <c r="B3868" s="3" t="s">
        <v>3861</v>
      </c>
      <c r="C3868" s="3" t="s">
        <v>7972</v>
      </c>
      <c r="D3868" s="6">
        <v>2413</v>
      </c>
      <c r="E3868" s="8">
        <v>650</v>
      </c>
      <c r="F3868" t="s">
        <v>8218</v>
      </c>
      <c r="G3868" t="s">
        <v>8226</v>
      </c>
      <c r="H3868" t="s">
        <v>8248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8267</v>
      </c>
      <c r="O3868" s="8">
        <f t="shared" si="305"/>
        <v>27</v>
      </c>
      <c r="P3868">
        <f t="shared" si="306"/>
        <v>46.43</v>
      </c>
      <c r="Q3868" s="9" t="s">
        <v>8313</v>
      </c>
      <c r="R3868" t="s">
        <v>8314</v>
      </c>
      <c r="S3868" s="15">
        <f t="shared" si="307"/>
        <v>41841.651597222226</v>
      </c>
      <c r="T3868" s="15">
        <f t="shared" si="308"/>
        <v>41881.229166666664</v>
      </c>
      <c r="U3868">
        <f t="shared" si="309"/>
        <v>2014</v>
      </c>
    </row>
    <row r="3869" spans="1:21" ht="16" x14ac:dyDescent="0.2">
      <c r="A3869">
        <v>2864</v>
      </c>
      <c r="B3869" s="3" t="s">
        <v>2863</v>
      </c>
      <c r="C3869" s="3" t="s">
        <v>6972</v>
      </c>
      <c r="D3869" s="6">
        <v>2500</v>
      </c>
      <c r="E3869" s="8">
        <v>40</v>
      </c>
      <c r="F3869" t="s">
        <v>8218</v>
      </c>
      <c r="G3869" t="s">
        <v>8222</v>
      </c>
      <c r="H3869" t="s">
        <v>8244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8267</v>
      </c>
      <c r="O3869" s="8">
        <f t="shared" si="305"/>
        <v>2</v>
      </c>
      <c r="P3869">
        <f t="shared" si="306"/>
        <v>13.33</v>
      </c>
      <c r="Q3869" s="9" t="s">
        <v>8313</v>
      </c>
      <c r="R3869" t="s">
        <v>8314</v>
      </c>
      <c r="S3869" s="15">
        <f t="shared" si="307"/>
        <v>42172.613506944443</v>
      </c>
      <c r="T3869" s="15">
        <f t="shared" si="308"/>
        <v>42202.554166666669</v>
      </c>
      <c r="U3869">
        <f t="shared" si="309"/>
        <v>2015</v>
      </c>
    </row>
    <row r="3870" spans="1:21" ht="16" x14ac:dyDescent="0.2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8">
        <f t="shared" si="305"/>
        <v>0</v>
      </c>
      <c r="P3870">
        <f t="shared" si="306"/>
        <v>10</v>
      </c>
      <c r="Q3870" s="9" t="s">
        <v>8313</v>
      </c>
      <c r="R3870" t="s">
        <v>8355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32" x14ac:dyDescent="0.2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8">
        <f t="shared" si="305"/>
        <v>3</v>
      </c>
      <c r="P3871">
        <f t="shared" si="306"/>
        <v>30.13</v>
      </c>
      <c r="Q3871" s="9" t="s">
        <v>8313</v>
      </c>
      <c r="R3871" t="s">
        <v>8355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48" x14ac:dyDescent="0.2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8">
        <f t="shared" si="305"/>
        <v>15</v>
      </c>
      <c r="P3872">
        <f t="shared" si="306"/>
        <v>150</v>
      </c>
      <c r="Q3872" s="9" t="s">
        <v>8313</v>
      </c>
      <c r="R3872" t="s">
        <v>8355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32" x14ac:dyDescent="0.2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8">
        <f t="shared" si="305"/>
        <v>3</v>
      </c>
      <c r="P3873">
        <f t="shared" si="306"/>
        <v>13.33</v>
      </c>
      <c r="Q3873" s="9" t="s">
        <v>8313</v>
      </c>
      <c r="R3873" t="s">
        <v>8355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8" x14ac:dyDescent="0.2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8">
        <f t="shared" si="305"/>
        <v>0</v>
      </c>
      <c r="P3874">
        <f t="shared" si="306"/>
        <v>0</v>
      </c>
      <c r="Q3874" s="9" t="s">
        <v>8313</v>
      </c>
      <c r="R3874" t="s">
        <v>8355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8" x14ac:dyDescent="0.2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8">
        <f t="shared" si="305"/>
        <v>0</v>
      </c>
      <c r="P3875">
        <f t="shared" si="306"/>
        <v>0</v>
      </c>
      <c r="Q3875" s="9" t="s">
        <v>8313</v>
      </c>
      <c r="R3875" t="s">
        <v>8355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48" x14ac:dyDescent="0.2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8">
        <f t="shared" si="305"/>
        <v>0</v>
      </c>
      <c r="P3876">
        <f t="shared" si="306"/>
        <v>0</v>
      </c>
      <c r="Q3876" s="9" t="s">
        <v>8313</v>
      </c>
      <c r="R3876" t="s">
        <v>8355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8" x14ac:dyDescent="0.2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8">
        <f t="shared" si="305"/>
        <v>0</v>
      </c>
      <c r="P3877">
        <f t="shared" si="306"/>
        <v>0</v>
      </c>
      <c r="Q3877" s="9" t="s">
        <v>8313</v>
      </c>
      <c r="R3877" t="s">
        <v>8355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48" x14ac:dyDescent="0.2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8">
        <f t="shared" si="305"/>
        <v>53</v>
      </c>
      <c r="P3878">
        <f t="shared" si="306"/>
        <v>44.76</v>
      </c>
      <c r="Q3878" s="9" t="s">
        <v>8313</v>
      </c>
      <c r="R3878" t="s">
        <v>8355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48" x14ac:dyDescent="0.2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8">
        <f t="shared" si="305"/>
        <v>5</v>
      </c>
      <c r="P3879">
        <f t="shared" si="306"/>
        <v>88.64</v>
      </c>
      <c r="Q3879" s="9" t="s">
        <v>8313</v>
      </c>
      <c r="R3879" t="s">
        <v>8355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8" x14ac:dyDescent="0.2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8">
        <f t="shared" si="305"/>
        <v>0</v>
      </c>
      <c r="P3880">
        <f t="shared" si="306"/>
        <v>10</v>
      </c>
      <c r="Q3880" s="9" t="s">
        <v>8313</v>
      </c>
      <c r="R3880" t="s">
        <v>8355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8" x14ac:dyDescent="0.2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8">
        <f t="shared" si="305"/>
        <v>0</v>
      </c>
      <c r="P3881">
        <f t="shared" si="306"/>
        <v>0</v>
      </c>
      <c r="Q3881" s="9" t="s">
        <v>8313</v>
      </c>
      <c r="R3881" t="s">
        <v>8355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48" x14ac:dyDescent="0.2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8">
        <f t="shared" si="305"/>
        <v>13</v>
      </c>
      <c r="P3882">
        <f t="shared" si="306"/>
        <v>57.65</v>
      </c>
      <c r="Q3882" s="9" t="s">
        <v>8313</v>
      </c>
      <c r="R3882" t="s">
        <v>8355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32" x14ac:dyDescent="0.2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8">
        <f t="shared" si="305"/>
        <v>5</v>
      </c>
      <c r="P3883">
        <f t="shared" si="306"/>
        <v>25</v>
      </c>
      <c r="Q3883" s="9" t="s">
        <v>8313</v>
      </c>
      <c r="R3883" t="s">
        <v>8355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8" x14ac:dyDescent="0.2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8">
        <f t="shared" si="305"/>
        <v>0</v>
      </c>
      <c r="P3884">
        <f t="shared" si="306"/>
        <v>0</v>
      </c>
      <c r="Q3884" s="9" t="s">
        <v>8313</v>
      </c>
      <c r="R3884" t="s">
        <v>8355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48" x14ac:dyDescent="0.2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8">
        <f t="shared" si="305"/>
        <v>0</v>
      </c>
      <c r="P3885">
        <f t="shared" si="306"/>
        <v>0</v>
      </c>
      <c r="Q3885" s="9" t="s">
        <v>8313</v>
      </c>
      <c r="R3885" t="s">
        <v>8355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8" x14ac:dyDescent="0.2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8">
        <f t="shared" si="305"/>
        <v>0</v>
      </c>
      <c r="P3886">
        <f t="shared" si="306"/>
        <v>0</v>
      </c>
      <c r="Q3886" s="9" t="s">
        <v>8313</v>
      </c>
      <c r="R3886" t="s">
        <v>8355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8" x14ac:dyDescent="0.2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8">
        <f t="shared" si="305"/>
        <v>0</v>
      </c>
      <c r="P3887">
        <f t="shared" si="306"/>
        <v>0</v>
      </c>
      <c r="Q3887" s="9" t="s">
        <v>8313</v>
      </c>
      <c r="R3887" t="s">
        <v>8355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8">
        <f t="shared" si="305"/>
        <v>0</v>
      </c>
      <c r="P3888">
        <f t="shared" si="306"/>
        <v>0</v>
      </c>
      <c r="Q3888" s="9" t="s">
        <v>8313</v>
      </c>
      <c r="R3888" t="s">
        <v>8355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48" x14ac:dyDescent="0.2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8">
        <f t="shared" si="305"/>
        <v>2</v>
      </c>
      <c r="P3889">
        <f t="shared" si="306"/>
        <v>17.5</v>
      </c>
      <c r="Q3889" s="9" t="s">
        <v>8313</v>
      </c>
      <c r="R3889" t="s">
        <v>8355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48" x14ac:dyDescent="0.2">
      <c r="A3890">
        <v>2867</v>
      </c>
      <c r="B3890" s="3" t="s">
        <v>2866</v>
      </c>
      <c r="C3890" s="3" t="s">
        <v>6975</v>
      </c>
      <c r="D3890" s="6">
        <v>2500</v>
      </c>
      <c r="E3890" s="8">
        <v>504</v>
      </c>
      <c r="F3890" t="s">
        <v>8218</v>
      </c>
      <c r="G3890" t="s">
        <v>8221</v>
      </c>
      <c r="H3890" t="s">
        <v>8243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8267</v>
      </c>
      <c r="O3890" s="8">
        <f t="shared" si="305"/>
        <v>20</v>
      </c>
      <c r="P3890">
        <f t="shared" si="306"/>
        <v>50.4</v>
      </c>
      <c r="Q3890" s="9" t="s">
        <v>8313</v>
      </c>
      <c r="R3890" t="s">
        <v>8314</v>
      </c>
      <c r="S3890" s="15">
        <f t="shared" si="307"/>
        <v>42531.195277777777</v>
      </c>
      <c r="T3890" s="15">
        <f t="shared" si="308"/>
        <v>42555.166666666672</v>
      </c>
      <c r="U3890">
        <f t="shared" si="309"/>
        <v>2016</v>
      </c>
    </row>
    <row r="3891" spans="1:21" ht="48" x14ac:dyDescent="0.2">
      <c r="A3891">
        <v>2873</v>
      </c>
      <c r="B3891" s="3" t="s">
        <v>2872</v>
      </c>
      <c r="C3891" s="3" t="s">
        <v>6981</v>
      </c>
      <c r="D3891" s="6">
        <v>2500</v>
      </c>
      <c r="E3891" s="8">
        <v>953</v>
      </c>
      <c r="F3891" t="s">
        <v>8218</v>
      </c>
      <c r="G3891" t="s">
        <v>8221</v>
      </c>
      <c r="H3891" t="s">
        <v>8243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8267</v>
      </c>
      <c r="O3891" s="8">
        <f t="shared" si="305"/>
        <v>38</v>
      </c>
      <c r="P3891">
        <f t="shared" si="306"/>
        <v>119.13</v>
      </c>
      <c r="Q3891" s="9" t="s">
        <v>8313</v>
      </c>
      <c r="R3891" t="s">
        <v>8314</v>
      </c>
      <c r="S3891" s="15">
        <f t="shared" si="307"/>
        <v>42002.817488425921</v>
      </c>
      <c r="T3891" s="15">
        <f t="shared" si="308"/>
        <v>42032.817488425921</v>
      </c>
      <c r="U3891">
        <f t="shared" si="309"/>
        <v>2014</v>
      </c>
    </row>
    <row r="3892" spans="1:21" ht="48" x14ac:dyDescent="0.2">
      <c r="A3892">
        <v>2907</v>
      </c>
      <c r="B3892" s="3" t="s">
        <v>2906</v>
      </c>
      <c r="C3892" s="3" t="s">
        <v>7015</v>
      </c>
      <c r="D3892" s="6">
        <v>2500</v>
      </c>
      <c r="E3892" s="8">
        <v>2</v>
      </c>
      <c r="F3892" t="s">
        <v>8218</v>
      </c>
      <c r="G3892" t="s">
        <v>8221</v>
      </c>
      <c r="H3892" t="s">
        <v>8243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8267</v>
      </c>
      <c r="O3892" s="8">
        <f t="shared" si="305"/>
        <v>0</v>
      </c>
      <c r="P3892">
        <f t="shared" si="306"/>
        <v>1</v>
      </c>
      <c r="Q3892" s="9" t="s">
        <v>8313</v>
      </c>
      <c r="R3892" t="s">
        <v>8314</v>
      </c>
      <c r="S3892" s="15">
        <f t="shared" si="307"/>
        <v>42444.877743055549</v>
      </c>
      <c r="T3892" s="15">
        <f t="shared" si="308"/>
        <v>42504.877743055549</v>
      </c>
      <c r="U3892">
        <f t="shared" si="309"/>
        <v>2016</v>
      </c>
    </row>
    <row r="3893" spans="1:21" ht="48" x14ac:dyDescent="0.2">
      <c r="A3893">
        <v>2920</v>
      </c>
      <c r="B3893" s="3" t="s">
        <v>2919</v>
      </c>
      <c r="C3893" s="3" t="s">
        <v>7028</v>
      </c>
      <c r="D3893" s="6">
        <v>2500</v>
      </c>
      <c r="E3893" s="8">
        <v>671</v>
      </c>
      <c r="F3893" t="s">
        <v>8218</v>
      </c>
      <c r="G3893" t="s">
        <v>8226</v>
      </c>
      <c r="H3893" t="s">
        <v>8248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8267</v>
      </c>
      <c r="O3893" s="8">
        <f t="shared" si="305"/>
        <v>27</v>
      </c>
      <c r="P3893">
        <f t="shared" si="306"/>
        <v>51.62</v>
      </c>
      <c r="Q3893" s="9" t="s">
        <v>8313</v>
      </c>
      <c r="R3893" t="s">
        <v>8314</v>
      </c>
      <c r="S3893" s="15">
        <f t="shared" si="307"/>
        <v>42058.792476851857</v>
      </c>
      <c r="T3893" s="15">
        <f t="shared" si="308"/>
        <v>42088.750810185185</v>
      </c>
      <c r="U3893">
        <f t="shared" si="309"/>
        <v>2015</v>
      </c>
    </row>
    <row r="3894" spans="1:21" ht="32" x14ac:dyDescent="0.2">
      <c r="A3894">
        <v>3747</v>
      </c>
      <c r="B3894" s="3" t="s">
        <v>3743</v>
      </c>
      <c r="C3894" s="3" t="s">
        <v>7855</v>
      </c>
      <c r="D3894" s="6">
        <v>2500</v>
      </c>
      <c r="E3894" s="8">
        <v>25</v>
      </c>
      <c r="F3894" t="s">
        <v>8218</v>
      </c>
      <c r="G3894" t="s">
        <v>8222</v>
      </c>
      <c r="H3894" t="s">
        <v>8244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8267</v>
      </c>
      <c r="O3894" s="8">
        <f t="shared" si="305"/>
        <v>1</v>
      </c>
      <c r="P3894">
        <f t="shared" si="306"/>
        <v>25</v>
      </c>
      <c r="Q3894" s="9" t="s">
        <v>8313</v>
      </c>
      <c r="R3894" t="s">
        <v>8314</v>
      </c>
      <c r="S3894" s="15">
        <f t="shared" si="307"/>
        <v>42164.299722222218</v>
      </c>
      <c r="T3894" s="15">
        <f t="shared" si="308"/>
        <v>42190.957638888889</v>
      </c>
      <c r="U3894">
        <f t="shared" si="309"/>
        <v>2015</v>
      </c>
    </row>
    <row r="3895" spans="1:21" ht="48" x14ac:dyDescent="0.2">
      <c r="A3895">
        <v>3851</v>
      </c>
      <c r="B3895" s="3" t="s">
        <v>3847</v>
      </c>
      <c r="C3895" s="3" t="s">
        <v>7958</v>
      </c>
      <c r="D3895" s="6">
        <v>2500</v>
      </c>
      <c r="E3895" s="8">
        <v>852</v>
      </c>
      <c r="F3895" t="s">
        <v>8218</v>
      </c>
      <c r="G3895" t="s">
        <v>8222</v>
      </c>
      <c r="H3895" t="s">
        <v>8244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8267</v>
      </c>
      <c r="O3895" s="8">
        <f t="shared" si="305"/>
        <v>34</v>
      </c>
      <c r="P3895">
        <f t="shared" si="306"/>
        <v>35.5</v>
      </c>
      <c r="Q3895" s="9" t="s">
        <v>8313</v>
      </c>
      <c r="R3895" t="s">
        <v>8314</v>
      </c>
      <c r="S3895" s="15">
        <f t="shared" si="307"/>
        <v>42172.439571759256</v>
      </c>
      <c r="T3895" s="15">
        <f t="shared" si="308"/>
        <v>42202.439571759256</v>
      </c>
      <c r="U3895">
        <f t="shared" si="309"/>
        <v>2015</v>
      </c>
    </row>
    <row r="3896" spans="1:21" ht="48" x14ac:dyDescent="0.2">
      <c r="A3896">
        <v>3859</v>
      </c>
      <c r="B3896" s="3" t="s">
        <v>3855</v>
      </c>
      <c r="C3896" s="3" t="s">
        <v>7966</v>
      </c>
      <c r="D3896" s="6">
        <v>2500</v>
      </c>
      <c r="E3896" s="8">
        <v>1</v>
      </c>
      <c r="F3896" t="s">
        <v>8218</v>
      </c>
      <c r="G3896" t="s">
        <v>8221</v>
      </c>
      <c r="H3896" t="s">
        <v>8243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8267</v>
      </c>
      <c r="O3896" s="8">
        <f t="shared" si="305"/>
        <v>0</v>
      </c>
      <c r="P3896">
        <f t="shared" si="306"/>
        <v>1</v>
      </c>
      <c r="Q3896" s="9" t="s">
        <v>8313</v>
      </c>
      <c r="R3896" t="s">
        <v>8314</v>
      </c>
      <c r="S3896" s="15">
        <f t="shared" si="307"/>
        <v>41789.893599537041</v>
      </c>
      <c r="T3896" s="15">
        <f t="shared" si="308"/>
        <v>41815.875</v>
      </c>
      <c r="U3896">
        <f t="shared" si="309"/>
        <v>2014</v>
      </c>
    </row>
    <row r="3897" spans="1:21" ht="48" x14ac:dyDescent="0.2">
      <c r="A3897">
        <v>3897</v>
      </c>
      <c r="B3897" s="3" t="s">
        <v>3893</v>
      </c>
      <c r="C3897" s="3" t="s">
        <v>8003</v>
      </c>
      <c r="D3897" s="6">
        <v>2500</v>
      </c>
      <c r="E3897" s="8">
        <v>440</v>
      </c>
      <c r="F3897" t="s">
        <v>8218</v>
      </c>
      <c r="G3897" t="s">
        <v>8225</v>
      </c>
      <c r="H3897" t="s">
        <v>8247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8267</v>
      </c>
      <c r="O3897" s="8">
        <f t="shared" si="305"/>
        <v>18</v>
      </c>
      <c r="P3897">
        <f t="shared" si="306"/>
        <v>44</v>
      </c>
      <c r="Q3897" s="9" t="s">
        <v>8313</v>
      </c>
      <c r="R3897" t="s">
        <v>8314</v>
      </c>
      <c r="S3897" s="15">
        <f t="shared" si="307"/>
        <v>41982.87364583333</v>
      </c>
      <c r="T3897" s="15">
        <f t="shared" si="308"/>
        <v>42012.87364583333</v>
      </c>
      <c r="U3897">
        <f t="shared" si="309"/>
        <v>2014</v>
      </c>
    </row>
    <row r="3898" spans="1:21" ht="64" x14ac:dyDescent="0.2">
      <c r="A3898">
        <v>3898</v>
      </c>
      <c r="B3898" s="3" t="s">
        <v>3894</v>
      </c>
      <c r="C3898" s="3" t="s">
        <v>8004</v>
      </c>
      <c r="D3898" s="6">
        <v>2500</v>
      </c>
      <c r="E3898" s="8">
        <v>814</v>
      </c>
      <c r="F3898" t="s">
        <v>8218</v>
      </c>
      <c r="G3898" t="s">
        <v>8222</v>
      </c>
      <c r="H3898" t="s">
        <v>8244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8267</v>
      </c>
      <c r="O3898" s="8">
        <f t="shared" si="305"/>
        <v>33</v>
      </c>
      <c r="P3898">
        <f t="shared" si="306"/>
        <v>50.88</v>
      </c>
      <c r="Q3898" s="9" t="s">
        <v>8313</v>
      </c>
      <c r="R3898" t="s">
        <v>8314</v>
      </c>
      <c r="S3898" s="15">
        <f t="shared" si="307"/>
        <v>42193.482291666667</v>
      </c>
      <c r="T3898" s="15">
        <f t="shared" si="308"/>
        <v>42233.666666666672</v>
      </c>
      <c r="U3898">
        <f t="shared" si="309"/>
        <v>2015</v>
      </c>
    </row>
    <row r="3899" spans="1:21" ht="32" x14ac:dyDescent="0.2">
      <c r="A3899">
        <v>3900</v>
      </c>
      <c r="B3899" s="3" t="s">
        <v>3896</v>
      </c>
      <c r="C3899" s="3" t="s">
        <v>8006</v>
      </c>
      <c r="D3899" s="6">
        <v>2500</v>
      </c>
      <c r="E3899" s="8">
        <v>135</v>
      </c>
      <c r="F3899" t="s">
        <v>8218</v>
      </c>
      <c r="G3899" t="s">
        <v>8221</v>
      </c>
      <c r="H3899" t="s">
        <v>8243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8267</v>
      </c>
      <c r="O3899" s="8">
        <f t="shared" si="305"/>
        <v>5</v>
      </c>
      <c r="P3899">
        <f t="shared" si="306"/>
        <v>27</v>
      </c>
      <c r="Q3899" s="9" t="s">
        <v>8313</v>
      </c>
      <c r="R3899" t="s">
        <v>8314</v>
      </c>
      <c r="S3899" s="15">
        <f t="shared" si="307"/>
        <v>42136.092488425929</v>
      </c>
      <c r="T3899" s="15">
        <f t="shared" si="308"/>
        <v>42166.092488425929</v>
      </c>
      <c r="U3899">
        <f t="shared" si="309"/>
        <v>2015</v>
      </c>
    </row>
    <row r="3900" spans="1:21" ht="48" x14ac:dyDescent="0.2">
      <c r="A3900">
        <v>3914</v>
      </c>
      <c r="B3900" s="3" t="s">
        <v>3910</v>
      </c>
      <c r="C3900" s="3" t="s">
        <v>8020</v>
      </c>
      <c r="D3900" s="6">
        <v>2500</v>
      </c>
      <c r="E3900" s="8">
        <v>909</v>
      </c>
      <c r="F3900" t="s">
        <v>8218</v>
      </c>
      <c r="G3900" t="s">
        <v>8222</v>
      </c>
      <c r="H3900" t="s">
        <v>8244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8267</v>
      </c>
      <c r="O3900" s="8">
        <f t="shared" si="305"/>
        <v>36</v>
      </c>
      <c r="P3900">
        <f t="shared" si="306"/>
        <v>33.67</v>
      </c>
      <c r="Q3900" s="9" t="s">
        <v>8313</v>
      </c>
      <c r="R3900" t="s">
        <v>8314</v>
      </c>
      <c r="S3900" s="15">
        <f t="shared" si="307"/>
        <v>42114.818935185183</v>
      </c>
      <c r="T3900" s="15">
        <f t="shared" si="308"/>
        <v>42134.957638888889</v>
      </c>
      <c r="U3900">
        <f t="shared" si="309"/>
        <v>2015</v>
      </c>
    </row>
    <row r="3901" spans="1:21" ht="48" x14ac:dyDescent="0.2">
      <c r="A3901">
        <v>3920</v>
      </c>
      <c r="B3901" s="3" t="s">
        <v>3916</v>
      </c>
      <c r="C3901" s="3" t="s">
        <v>8026</v>
      </c>
      <c r="D3901" s="6">
        <v>2500</v>
      </c>
      <c r="E3901" s="8">
        <v>135</v>
      </c>
      <c r="F3901" t="s">
        <v>8218</v>
      </c>
      <c r="G3901" t="s">
        <v>8222</v>
      </c>
      <c r="H3901" t="s">
        <v>8244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8267</v>
      </c>
      <c r="O3901" s="8">
        <f t="shared" si="305"/>
        <v>5</v>
      </c>
      <c r="P3901">
        <f t="shared" si="306"/>
        <v>45</v>
      </c>
      <c r="Q3901" s="9" t="s">
        <v>8313</v>
      </c>
      <c r="R3901" t="s">
        <v>8314</v>
      </c>
      <c r="S3901" s="15">
        <f t="shared" si="307"/>
        <v>42657.38726851852</v>
      </c>
      <c r="T3901" s="15">
        <f t="shared" si="308"/>
        <v>42687.428935185191</v>
      </c>
      <c r="U3901">
        <f t="shared" si="309"/>
        <v>2016</v>
      </c>
    </row>
    <row r="3902" spans="1:21" ht="48" x14ac:dyDescent="0.2">
      <c r="A3902">
        <v>3927</v>
      </c>
      <c r="B3902" s="3" t="s">
        <v>3923</v>
      </c>
      <c r="C3902" s="3" t="s">
        <v>8033</v>
      </c>
      <c r="D3902" s="6">
        <v>2500</v>
      </c>
      <c r="E3902" s="8">
        <v>25</v>
      </c>
      <c r="F3902" t="s">
        <v>8218</v>
      </c>
      <c r="G3902" t="s">
        <v>8222</v>
      </c>
      <c r="H3902" t="s">
        <v>8244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8267</v>
      </c>
      <c r="O3902" s="8">
        <f t="shared" si="305"/>
        <v>1</v>
      </c>
      <c r="P3902">
        <f t="shared" si="306"/>
        <v>12.5</v>
      </c>
      <c r="Q3902" s="9" t="s">
        <v>8313</v>
      </c>
      <c r="R3902" t="s">
        <v>8314</v>
      </c>
      <c r="S3902" s="15">
        <f t="shared" si="307"/>
        <v>41830.267407407409</v>
      </c>
      <c r="T3902" s="15">
        <f t="shared" si="308"/>
        <v>41860.267407407409</v>
      </c>
      <c r="U3902">
        <f t="shared" si="309"/>
        <v>2014</v>
      </c>
    </row>
    <row r="3903" spans="1:21" ht="48" x14ac:dyDescent="0.2">
      <c r="A3903">
        <v>3980</v>
      </c>
      <c r="B3903" s="3" t="s">
        <v>3976</v>
      </c>
      <c r="C3903" s="3" t="s">
        <v>8085</v>
      </c>
      <c r="D3903" s="6">
        <v>2500</v>
      </c>
      <c r="E3903" s="8">
        <v>450</v>
      </c>
      <c r="F3903" t="s">
        <v>8218</v>
      </c>
      <c r="G3903" t="s">
        <v>8221</v>
      </c>
      <c r="H3903" t="s">
        <v>8243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8267</v>
      </c>
      <c r="O3903" s="8">
        <f t="shared" si="305"/>
        <v>18</v>
      </c>
      <c r="P3903">
        <f t="shared" si="306"/>
        <v>64.290000000000006</v>
      </c>
      <c r="Q3903" s="9" t="s">
        <v>8313</v>
      </c>
      <c r="R3903" t="s">
        <v>8314</v>
      </c>
      <c r="S3903" s="15">
        <f t="shared" si="307"/>
        <v>41795.598923611113</v>
      </c>
      <c r="T3903" s="15">
        <f t="shared" si="308"/>
        <v>41825.598923611113</v>
      </c>
      <c r="U3903">
        <f t="shared" si="309"/>
        <v>2014</v>
      </c>
    </row>
    <row r="3904" spans="1:21" ht="48" x14ac:dyDescent="0.2">
      <c r="A3904">
        <v>4030</v>
      </c>
      <c r="B3904" s="3" t="s">
        <v>4025</v>
      </c>
      <c r="C3904" s="3" t="s">
        <v>8133</v>
      </c>
      <c r="D3904" s="6">
        <v>2500</v>
      </c>
      <c r="E3904" s="8">
        <v>400</v>
      </c>
      <c r="F3904" t="s">
        <v>8218</v>
      </c>
      <c r="G3904" t="s">
        <v>8221</v>
      </c>
      <c r="H3904" t="s">
        <v>8243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8267</v>
      </c>
      <c r="O3904" s="8">
        <f t="shared" si="305"/>
        <v>16</v>
      </c>
      <c r="P3904">
        <f t="shared" si="306"/>
        <v>66.67</v>
      </c>
      <c r="Q3904" s="9" t="s">
        <v>8313</v>
      </c>
      <c r="R3904" t="s">
        <v>8314</v>
      </c>
      <c r="S3904" s="15">
        <f t="shared" si="307"/>
        <v>42374.655081018514</v>
      </c>
      <c r="T3904" s="15">
        <f t="shared" si="308"/>
        <v>42403.784027777772</v>
      </c>
      <c r="U3904">
        <f t="shared" si="309"/>
        <v>2016</v>
      </c>
    </row>
    <row r="3905" spans="1:21" ht="48" x14ac:dyDescent="0.2">
      <c r="A3905">
        <v>4038</v>
      </c>
      <c r="B3905" s="3" t="s">
        <v>4033</v>
      </c>
      <c r="C3905" s="3" t="s">
        <v>8140</v>
      </c>
      <c r="D3905" s="6">
        <v>2500</v>
      </c>
      <c r="E3905" s="8">
        <v>301</v>
      </c>
      <c r="F3905" t="s">
        <v>8218</v>
      </c>
      <c r="G3905" t="s">
        <v>8221</v>
      </c>
      <c r="H3905" t="s">
        <v>8243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8267</v>
      </c>
      <c r="O3905" s="8">
        <f t="shared" si="305"/>
        <v>12</v>
      </c>
      <c r="P3905">
        <f t="shared" si="306"/>
        <v>75.25</v>
      </c>
      <c r="Q3905" s="9" t="s">
        <v>8313</v>
      </c>
      <c r="R3905" t="s">
        <v>8314</v>
      </c>
      <c r="S3905" s="15">
        <f t="shared" si="307"/>
        <v>41869.798726851855</v>
      </c>
      <c r="T3905" s="15">
        <f t="shared" si="308"/>
        <v>41929.798726851855</v>
      </c>
      <c r="U3905">
        <f t="shared" si="309"/>
        <v>2014</v>
      </c>
    </row>
    <row r="3906" spans="1:21" ht="48" x14ac:dyDescent="0.2">
      <c r="A3906">
        <v>4093</v>
      </c>
      <c r="B3906" s="3" t="s">
        <v>4088</v>
      </c>
      <c r="C3906" s="3" t="s">
        <v>8194</v>
      </c>
      <c r="D3906" s="6">
        <v>2500</v>
      </c>
      <c r="E3906" s="8">
        <v>60</v>
      </c>
      <c r="F3906" t="s">
        <v>8218</v>
      </c>
      <c r="G3906" t="s">
        <v>8222</v>
      </c>
      <c r="H3906" t="s">
        <v>8244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8267</v>
      </c>
      <c r="O3906" s="8">
        <f t="shared" si="305"/>
        <v>2</v>
      </c>
      <c r="P3906">
        <f t="shared" si="306"/>
        <v>15</v>
      </c>
      <c r="Q3906" s="9" t="s">
        <v>8313</v>
      </c>
      <c r="R3906" t="s">
        <v>8314</v>
      </c>
      <c r="S3906" s="15">
        <f t="shared" si="307"/>
        <v>42178.815891203703</v>
      </c>
      <c r="T3906" s="15">
        <f t="shared" si="308"/>
        <v>42238.815891203703</v>
      </c>
      <c r="U3906">
        <f t="shared" si="309"/>
        <v>2015</v>
      </c>
    </row>
    <row r="3907" spans="1:21" ht="48" x14ac:dyDescent="0.2">
      <c r="A3907">
        <v>4112</v>
      </c>
      <c r="B3907" s="3" t="s">
        <v>4107</v>
      </c>
      <c r="C3907" s="3" t="s">
        <v>6959</v>
      </c>
      <c r="D3907" s="6">
        <v>2500</v>
      </c>
      <c r="E3907" s="8">
        <v>1</v>
      </c>
      <c r="F3907" t="s">
        <v>8218</v>
      </c>
      <c r="G3907" t="s">
        <v>8238</v>
      </c>
      <c r="H3907" t="s">
        <v>8246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8267</v>
      </c>
      <c r="O3907" s="8">
        <f t="shared" si="305"/>
        <v>0</v>
      </c>
      <c r="P3907">
        <f t="shared" si="306"/>
        <v>1</v>
      </c>
      <c r="Q3907" s="9" t="s">
        <v>8313</v>
      </c>
      <c r="R3907" t="s">
        <v>8314</v>
      </c>
      <c r="S3907" s="15">
        <f t="shared" si="307"/>
        <v>42400.946597222224</v>
      </c>
      <c r="T3907" s="15">
        <f t="shared" si="308"/>
        <v>42428</v>
      </c>
      <c r="U3907">
        <f t="shared" si="309"/>
        <v>2016</v>
      </c>
    </row>
    <row r="3908" spans="1:21" ht="48" x14ac:dyDescent="0.2">
      <c r="A3908">
        <v>4074</v>
      </c>
      <c r="B3908" s="3" t="s">
        <v>4069</v>
      </c>
      <c r="C3908" s="3" t="s">
        <v>8175</v>
      </c>
      <c r="D3908" s="6">
        <v>2750</v>
      </c>
      <c r="E3908" s="8">
        <v>735</v>
      </c>
      <c r="F3908" t="s">
        <v>8218</v>
      </c>
      <c r="G3908" t="s">
        <v>8222</v>
      </c>
      <c r="H3908" t="s">
        <v>8244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8267</v>
      </c>
      <c r="O3908" s="8">
        <f t="shared" si="305"/>
        <v>27</v>
      </c>
      <c r="P3908">
        <f t="shared" si="306"/>
        <v>35</v>
      </c>
      <c r="Q3908" s="9" t="s">
        <v>8313</v>
      </c>
      <c r="R3908" t="s">
        <v>8314</v>
      </c>
      <c r="S3908" s="15">
        <f t="shared" si="307"/>
        <v>42283.552951388891</v>
      </c>
      <c r="T3908" s="15">
        <f t="shared" si="308"/>
        <v>42313.594618055555</v>
      </c>
      <c r="U3908">
        <f t="shared" si="309"/>
        <v>2015</v>
      </c>
    </row>
    <row r="3909" spans="1:21" ht="48" x14ac:dyDescent="0.2">
      <c r="A3909">
        <v>3969</v>
      </c>
      <c r="B3909" s="3" t="s">
        <v>3965</v>
      </c>
      <c r="C3909" s="3" t="s">
        <v>8074</v>
      </c>
      <c r="D3909" s="6">
        <v>2825</v>
      </c>
      <c r="E3909" s="8">
        <v>211</v>
      </c>
      <c r="F3909" t="s">
        <v>8218</v>
      </c>
      <c r="G3909" t="s">
        <v>8221</v>
      </c>
      <c r="H3909" t="s">
        <v>8243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8267</v>
      </c>
      <c r="O3909" s="8">
        <f t="shared" si="305"/>
        <v>7</v>
      </c>
      <c r="P3909">
        <f t="shared" si="306"/>
        <v>35.17</v>
      </c>
      <c r="Q3909" s="9" t="s">
        <v>8313</v>
      </c>
      <c r="R3909" t="s">
        <v>8314</v>
      </c>
      <c r="S3909" s="15">
        <f t="shared" si="307"/>
        <v>42601.854699074072</v>
      </c>
      <c r="T3909" s="15">
        <f t="shared" si="308"/>
        <v>42611.163194444445</v>
      </c>
      <c r="U3909">
        <f t="shared" si="309"/>
        <v>2016</v>
      </c>
    </row>
    <row r="3910" spans="1:21" ht="48" x14ac:dyDescent="0.2">
      <c r="A3910">
        <v>3937</v>
      </c>
      <c r="B3910" s="3" t="s">
        <v>3933</v>
      </c>
      <c r="C3910" s="3" t="s">
        <v>8043</v>
      </c>
      <c r="D3910" s="6">
        <v>2885</v>
      </c>
      <c r="E3910" s="8">
        <v>2485</v>
      </c>
      <c r="F3910" t="s">
        <v>8218</v>
      </c>
      <c r="G3910" t="s">
        <v>8221</v>
      </c>
      <c r="H3910" t="s">
        <v>8243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8267</v>
      </c>
      <c r="O3910" s="8">
        <f t="shared" si="305"/>
        <v>86</v>
      </c>
      <c r="P3910">
        <f t="shared" si="306"/>
        <v>248.5</v>
      </c>
      <c r="Q3910" s="9" t="s">
        <v>8313</v>
      </c>
      <c r="R3910" t="s">
        <v>8314</v>
      </c>
      <c r="S3910" s="15">
        <f t="shared" si="307"/>
        <v>42534.631481481483</v>
      </c>
      <c r="T3910" s="15">
        <f t="shared" si="308"/>
        <v>42562.631481481483</v>
      </c>
      <c r="U3910">
        <f t="shared" si="309"/>
        <v>2016</v>
      </c>
    </row>
    <row r="3911" spans="1:21" ht="48" x14ac:dyDescent="0.2">
      <c r="A3911">
        <v>2865</v>
      </c>
      <c r="B3911" s="3" t="s">
        <v>2864</v>
      </c>
      <c r="C3911" s="3" t="s">
        <v>6973</v>
      </c>
      <c r="D3911" s="6">
        <v>2888</v>
      </c>
      <c r="E3911" s="8">
        <v>0</v>
      </c>
      <c r="F3911" t="s">
        <v>8218</v>
      </c>
      <c r="G3911" t="s">
        <v>8221</v>
      </c>
      <c r="H3911" t="s">
        <v>8243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8267</v>
      </c>
      <c r="O3911" s="8">
        <f t="shared" si="305"/>
        <v>0</v>
      </c>
      <c r="P3911">
        <f t="shared" si="306"/>
        <v>0</v>
      </c>
      <c r="Q3911" s="9" t="s">
        <v>8313</v>
      </c>
      <c r="R3911" t="s">
        <v>8314</v>
      </c>
      <c r="S3911" s="15">
        <f t="shared" si="307"/>
        <v>41950.114108796297</v>
      </c>
      <c r="T3911" s="15">
        <f t="shared" si="308"/>
        <v>42010.114108796297</v>
      </c>
      <c r="U3911">
        <f t="shared" si="309"/>
        <v>2014</v>
      </c>
    </row>
    <row r="3912" spans="1:21" ht="48" x14ac:dyDescent="0.2">
      <c r="A3912">
        <v>2856</v>
      </c>
      <c r="B3912" s="3" t="s">
        <v>2855</v>
      </c>
      <c r="C3912" s="3" t="s">
        <v>6964</v>
      </c>
      <c r="D3912" s="6">
        <v>3000</v>
      </c>
      <c r="E3912" s="8">
        <v>146</v>
      </c>
      <c r="F3912" t="s">
        <v>8218</v>
      </c>
      <c r="G3912" t="s">
        <v>8221</v>
      </c>
      <c r="H3912" t="s">
        <v>8243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8267</v>
      </c>
      <c r="O3912" s="8">
        <f t="shared" si="305"/>
        <v>5</v>
      </c>
      <c r="P3912">
        <f t="shared" si="306"/>
        <v>24.33</v>
      </c>
      <c r="Q3912" s="9" t="s">
        <v>8313</v>
      </c>
      <c r="R3912" t="s">
        <v>8314</v>
      </c>
      <c r="S3912" s="15">
        <f t="shared" si="307"/>
        <v>42165.037581018521</v>
      </c>
      <c r="T3912" s="15">
        <f t="shared" si="308"/>
        <v>42224.898611111115</v>
      </c>
      <c r="U3912">
        <f t="shared" si="309"/>
        <v>2015</v>
      </c>
    </row>
    <row r="3913" spans="1:21" ht="32" x14ac:dyDescent="0.2">
      <c r="A3913">
        <v>2872</v>
      </c>
      <c r="B3913" s="3" t="s">
        <v>2871</v>
      </c>
      <c r="C3913" s="3" t="s">
        <v>6980</v>
      </c>
      <c r="D3913" s="6">
        <v>3000</v>
      </c>
      <c r="E3913" s="8">
        <v>0</v>
      </c>
      <c r="F3913" t="s">
        <v>8218</v>
      </c>
      <c r="G3913" t="s">
        <v>8221</v>
      </c>
      <c r="H3913" t="s">
        <v>8243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8267</v>
      </c>
      <c r="O3913" s="8">
        <f t="shared" si="305"/>
        <v>0</v>
      </c>
      <c r="P3913">
        <f t="shared" si="306"/>
        <v>0</v>
      </c>
      <c r="Q3913" s="9" t="s">
        <v>8313</v>
      </c>
      <c r="R3913" t="s">
        <v>8314</v>
      </c>
      <c r="S3913" s="15">
        <f t="shared" si="307"/>
        <v>42115.11618055556</v>
      </c>
      <c r="T3913" s="15">
        <f t="shared" si="308"/>
        <v>42175.11618055556</v>
      </c>
      <c r="U3913">
        <f t="shared" si="309"/>
        <v>2015</v>
      </c>
    </row>
    <row r="3914" spans="1:21" ht="48" x14ac:dyDescent="0.2">
      <c r="A3914">
        <v>2878</v>
      </c>
      <c r="B3914" s="3" t="s">
        <v>2877</v>
      </c>
      <c r="C3914" s="3" t="s">
        <v>6986</v>
      </c>
      <c r="D3914" s="6">
        <v>3000</v>
      </c>
      <c r="E3914" s="8">
        <v>63</v>
      </c>
      <c r="F3914" t="s">
        <v>8218</v>
      </c>
      <c r="G3914" t="s">
        <v>8222</v>
      </c>
      <c r="H3914" t="s">
        <v>8244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8267</v>
      </c>
      <c r="O3914" s="8">
        <f t="shared" ref="O3914:O3977" si="310">ROUND(E3914/D3914*100,0)</f>
        <v>2</v>
      </c>
      <c r="P3914">
        <f t="shared" ref="P3914:P3977" si="311">IFERROR(ROUND(E3914/L3914,2),0)</f>
        <v>15.75</v>
      </c>
      <c r="Q3914" s="9" t="s">
        <v>8313</v>
      </c>
      <c r="R3914" t="s">
        <v>8314</v>
      </c>
      <c r="S3914" s="15">
        <f t="shared" ref="S3914:S3977" si="312">(((J3914/60)/60/24)+DATE(1970,1,1))</f>
        <v>42128.615682870368</v>
      </c>
      <c r="T3914" s="15">
        <f t="shared" ref="T3914:T3977" si="313">(((I3914/60)/60)/24)+DATE(1970,1,1)</f>
        <v>42188.615682870368</v>
      </c>
      <c r="U3914">
        <f t="shared" ref="U3914:U3977" si="314">YEAR(S3914)</f>
        <v>2015</v>
      </c>
    </row>
    <row r="3915" spans="1:21" ht="48" x14ac:dyDescent="0.2">
      <c r="A3915">
        <v>2887</v>
      </c>
      <c r="B3915" s="3" t="s">
        <v>2886</v>
      </c>
      <c r="C3915" s="3" t="s">
        <v>6995</v>
      </c>
      <c r="D3915" s="6">
        <v>3000</v>
      </c>
      <c r="E3915" s="8">
        <v>5</v>
      </c>
      <c r="F3915" t="s">
        <v>8218</v>
      </c>
      <c r="G3915" t="s">
        <v>8221</v>
      </c>
      <c r="H3915" t="s">
        <v>8243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8267</v>
      </c>
      <c r="O3915" s="8">
        <f t="shared" si="310"/>
        <v>0</v>
      </c>
      <c r="P3915">
        <f t="shared" si="311"/>
        <v>5</v>
      </c>
      <c r="Q3915" s="9" t="s">
        <v>8313</v>
      </c>
      <c r="R3915" t="s">
        <v>8314</v>
      </c>
      <c r="S3915" s="15">
        <f t="shared" si="312"/>
        <v>41985.427361111113</v>
      </c>
      <c r="T3915" s="15">
        <f t="shared" si="313"/>
        <v>42015.427361111113</v>
      </c>
      <c r="U3915">
        <f t="shared" si="314"/>
        <v>2014</v>
      </c>
    </row>
    <row r="3916" spans="1:21" ht="48" x14ac:dyDescent="0.2">
      <c r="A3916">
        <v>2889</v>
      </c>
      <c r="B3916" s="3" t="s">
        <v>2888</v>
      </c>
      <c r="C3916" s="3" t="s">
        <v>6997</v>
      </c>
      <c r="D3916" s="6">
        <v>3000</v>
      </c>
      <c r="E3916" s="8">
        <v>1142</v>
      </c>
      <c r="F3916" t="s">
        <v>8218</v>
      </c>
      <c r="G3916" t="s">
        <v>8221</v>
      </c>
      <c r="H3916" t="s">
        <v>8243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8267</v>
      </c>
      <c r="O3916" s="8">
        <f t="shared" si="310"/>
        <v>38</v>
      </c>
      <c r="P3916">
        <f t="shared" si="311"/>
        <v>81.569999999999993</v>
      </c>
      <c r="Q3916" s="9" t="s">
        <v>8313</v>
      </c>
      <c r="R3916" t="s">
        <v>8314</v>
      </c>
      <c r="S3916" s="15">
        <f t="shared" si="312"/>
        <v>41850.863252314812</v>
      </c>
      <c r="T3916" s="15">
        <f t="shared" si="313"/>
        <v>41880.863252314812</v>
      </c>
      <c r="U3916">
        <f t="shared" si="314"/>
        <v>2014</v>
      </c>
    </row>
    <row r="3917" spans="1:21" ht="48" x14ac:dyDescent="0.2">
      <c r="A3917">
        <v>2896</v>
      </c>
      <c r="B3917" s="3" t="s">
        <v>2895</v>
      </c>
      <c r="C3917" s="3" t="s">
        <v>7004</v>
      </c>
      <c r="D3917" s="6">
        <v>3000</v>
      </c>
      <c r="E3917" s="8">
        <v>625</v>
      </c>
      <c r="F3917" t="s">
        <v>8218</v>
      </c>
      <c r="G3917" t="s">
        <v>8221</v>
      </c>
      <c r="H3917" t="s">
        <v>8243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8267</v>
      </c>
      <c r="O3917" s="8">
        <f t="shared" si="310"/>
        <v>21</v>
      </c>
      <c r="P3917">
        <f t="shared" si="311"/>
        <v>52.08</v>
      </c>
      <c r="Q3917" s="9" t="s">
        <v>8313</v>
      </c>
      <c r="R3917" t="s">
        <v>8314</v>
      </c>
      <c r="S3917" s="15">
        <f t="shared" si="312"/>
        <v>42701.908807870372</v>
      </c>
      <c r="T3917" s="15">
        <f t="shared" si="313"/>
        <v>42716.25</v>
      </c>
      <c r="U3917">
        <f t="shared" si="314"/>
        <v>2016</v>
      </c>
    </row>
    <row r="3918" spans="1:21" ht="48" x14ac:dyDescent="0.2">
      <c r="A3918">
        <v>3901</v>
      </c>
      <c r="B3918" s="3" t="s">
        <v>3897</v>
      </c>
      <c r="C3918" s="3" t="s">
        <v>8007</v>
      </c>
      <c r="D3918" s="6">
        <v>3000</v>
      </c>
      <c r="E3918" s="8">
        <v>25</v>
      </c>
      <c r="F3918" t="s">
        <v>8218</v>
      </c>
      <c r="G3918" t="s">
        <v>8221</v>
      </c>
      <c r="H3918" t="s">
        <v>8243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8267</v>
      </c>
      <c r="O3918" s="8">
        <f t="shared" si="310"/>
        <v>1</v>
      </c>
      <c r="P3918">
        <f t="shared" si="311"/>
        <v>25</v>
      </c>
      <c r="Q3918" s="9" t="s">
        <v>8313</v>
      </c>
      <c r="R3918" t="s">
        <v>8314</v>
      </c>
      <c r="S3918" s="15">
        <f t="shared" si="312"/>
        <v>42317.826377314821</v>
      </c>
      <c r="T3918" s="15">
        <f t="shared" si="313"/>
        <v>42357.826377314821</v>
      </c>
      <c r="U3918">
        <f t="shared" si="314"/>
        <v>2015</v>
      </c>
    </row>
    <row r="3919" spans="1:21" ht="48" x14ac:dyDescent="0.2">
      <c r="A3919">
        <v>3902</v>
      </c>
      <c r="B3919" s="3" t="s">
        <v>3898</v>
      </c>
      <c r="C3919" s="3" t="s">
        <v>8008</v>
      </c>
      <c r="D3919" s="6">
        <v>3000</v>
      </c>
      <c r="E3919" s="8">
        <v>1465</v>
      </c>
      <c r="F3919" t="s">
        <v>8218</v>
      </c>
      <c r="G3919" t="s">
        <v>8222</v>
      </c>
      <c r="H3919" t="s">
        <v>8244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8267</v>
      </c>
      <c r="O3919" s="8">
        <f t="shared" si="310"/>
        <v>49</v>
      </c>
      <c r="P3919">
        <f t="shared" si="311"/>
        <v>47.26</v>
      </c>
      <c r="Q3919" s="9" t="s">
        <v>8313</v>
      </c>
      <c r="R3919" t="s">
        <v>8314</v>
      </c>
      <c r="S3919" s="15">
        <f t="shared" si="312"/>
        <v>42663.468078703707</v>
      </c>
      <c r="T3919" s="15">
        <f t="shared" si="313"/>
        <v>42688.509745370371</v>
      </c>
      <c r="U3919">
        <f t="shared" si="314"/>
        <v>2016</v>
      </c>
    </row>
    <row r="3920" spans="1:21" ht="48" x14ac:dyDescent="0.2">
      <c r="A3920">
        <v>3921</v>
      </c>
      <c r="B3920" s="3" t="s">
        <v>3917</v>
      </c>
      <c r="C3920" s="3" t="s">
        <v>8027</v>
      </c>
      <c r="D3920" s="6">
        <v>3000</v>
      </c>
      <c r="E3920" s="8">
        <v>0</v>
      </c>
      <c r="F3920" t="s">
        <v>8218</v>
      </c>
      <c r="G3920" t="s">
        <v>8222</v>
      </c>
      <c r="H3920" t="s">
        <v>8244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8267</v>
      </c>
      <c r="O3920" s="8">
        <f t="shared" si="310"/>
        <v>0</v>
      </c>
      <c r="P3920">
        <f t="shared" si="311"/>
        <v>0</v>
      </c>
      <c r="Q3920" s="9" t="s">
        <v>8313</v>
      </c>
      <c r="R3920" t="s">
        <v>8314</v>
      </c>
      <c r="S3920" s="15">
        <f t="shared" si="312"/>
        <v>41926.542303240742</v>
      </c>
      <c r="T3920" s="15">
        <f t="shared" si="313"/>
        <v>41938.75</v>
      </c>
      <c r="U3920">
        <f t="shared" si="314"/>
        <v>2014</v>
      </c>
    </row>
    <row r="3921" spans="1:21" ht="64" x14ac:dyDescent="0.2">
      <c r="A3921">
        <v>3935</v>
      </c>
      <c r="B3921" s="3" t="s">
        <v>3931</v>
      </c>
      <c r="C3921" s="3" t="s">
        <v>8041</v>
      </c>
      <c r="D3921" s="6">
        <v>3000</v>
      </c>
      <c r="E3921" s="8">
        <v>1315</v>
      </c>
      <c r="F3921" t="s">
        <v>8218</v>
      </c>
      <c r="G3921" t="s">
        <v>8222</v>
      </c>
      <c r="H3921" t="s">
        <v>8244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8267</v>
      </c>
      <c r="O3921" s="8">
        <f t="shared" si="310"/>
        <v>44</v>
      </c>
      <c r="P3921">
        <f t="shared" si="311"/>
        <v>57.17</v>
      </c>
      <c r="Q3921" s="9" t="s">
        <v>8313</v>
      </c>
      <c r="R3921" t="s">
        <v>8314</v>
      </c>
      <c r="S3921" s="15">
        <f t="shared" si="312"/>
        <v>42221.656782407401</v>
      </c>
      <c r="T3921" s="15">
        <f t="shared" si="313"/>
        <v>42281.656782407401</v>
      </c>
      <c r="U3921">
        <f t="shared" si="314"/>
        <v>2015</v>
      </c>
    </row>
    <row r="3922" spans="1:21" ht="48" x14ac:dyDescent="0.2">
      <c r="A3922">
        <v>3947</v>
      </c>
      <c r="B3922" s="3" t="s">
        <v>3943</v>
      </c>
      <c r="C3922" s="3" t="s">
        <v>8053</v>
      </c>
      <c r="D3922" s="6">
        <v>3000</v>
      </c>
      <c r="E3922" s="8">
        <v>101</v>
      </c>
      <c r="F3922" t="s">
        <v>8218</v>
      </c>
      <c r="G3922" t="s">
        <v>8221</v>
      </c>
      <c r="H3922" t="s">
        <v>8243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8267</v>
      </c>
      <c r="O3922" s="8">
        <f t="shared" si="310"/>
        <v>3</v>
      </c>
      <c r="P3922">
        <f t="shared" si="311"/>
        <v>50.5</v>
      </c>
      <c r="Q3922" s="9" t="s">
        <v>8313</v>
      </c>
      <c r="R3922" t="s">
        <v>8314</v>
      </c>
      <c r="S3922" s="15">
        <f t="shared" si="312"/>
        <v>42615.142870370371</v>
      </c>
      <c r="T3922" s="15">
        <f t="shared" si="313"/>
        <v>42645.142870370371</v>
      </c>
      <c r="U3922">
        <f t="shared" si="314"/>
        <v>2016</v>
      </c>
    </row>
    <row r="3923" spans="1:21" ht="48" x14ac:dyDescent="0.2">
      <c r="A3923">
        <v>3960</v>
      </c>
      <c r="B3923" s="3" t="s">
        <v>3956</v>
      </c>
      <c r="C3923" s="3" t="s">
        <v>8065</v>
      </c>
      <c r="D3923" s="6">
        <v>3000</v>
      </c>
      <c r="E3923" s="8">
        <v>45</v>
      </c>
      <c r="F3923" t="s">
        <v>8218</v>
      </c>
      <c r="G3923" t="s">
        <v>8221</v>
      </c>
      <c r="H3923" t="s">
        <v>8243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8267</v>
      </c>
      <c r="O3923" s="8">
        <f t="shared" si="310"/>
        <v>2</v>
      </c>
      <c r="P3923">
        <f t="shared" si="311"/>
        <v>11.25</v>
      </c>
      <c r="Q3923" s="9" t="s">
        <v>8313</v>
      </c>
      <c r="R3923" t="s">
        <v>8314</v>
      </c>
      <c r="S3923" s="15">
        <f t="shared" si="312"/>
        <v>42342.845555555556</v>
      </c>
      <c r="T3923" s="15">
        <f t="shared" si="313"/>
        <v>42372.845555555556</v>
      </c>
      <c r="U3923">
        <f t="shared" si="314"/>
        <v>2015</v>
      </c>
    </row>
    <row r="3924" spans="1:21" ht="48" x14ac:dyDescent="0.2">
      <c r="A3924">
        <v>3989</v>
      </c>
      <c r="B3924" s="3" t="s">
        <v>3984</v>
      </c>
      <c r="C3924" s="3" t="s">
        <v>8093</v>
      </c>
      <c r="D3924" s="6">
        <v>3000</v>
      </c>
      <c r="E3924" s="8">
        <v>0</v>
      </c>
      <c r="F3924" t="s">
        <v>8218</v>
      </c>
      <c r="G3924" t="s">
        <v>8221</v>
      </c>
      <c r="H3924" t="s">
        <v>8243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8267</v>
      </c>
      <c r="O3924" s="8">
        <f t="shared" si="310"/>
        <v>0</v>
      </c>
      <c r="P3924">
        <f t="shared" si="311"/>
        <v>0</v>
      </c>
      <c r="Q3924" s="9" t="s">
        <v>8313</v>
      </c>
      <c r="R3924" t="s">
        <v>8314</v>
      </c>
      <c r="S3924" s="15">
        <f t="shared" si="312"/>
        <v>42286.749780092592</v>
      </c>
      <c r="T3924" s="15">
        <f t="shared" si="313"/>
        <v>42316.791446759264</v>
      </c>
      <c r="U3924">
        <f t="shared" si="314"/>
        <v>2015</v>
      </c>
    </row>
    <row r="3925" spans="1:21" ht="48" x14ac:dyDescent="0.2">
      <c r="A3925">
        <v>3996</v>
      </c>
      <c r="B3925" s="3" t="s">
        <v>3991</v>
      </c>
      <c r="C3925" s="3" t="s">
        <v>8100</v>
      </c>
      <c r="D3925" s="6">
        <v>3000</v>
      </c>
      <c r="E3925" s="8">
        <v>497</v>
      </c>
      <c r="F3925" t="s">
        <v>8218</v>
      </c>
      <c r="G3925" t="s">
        <v>8221</v>
      </c>
      <c r="H3925" t="s">
        <v>8243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8267</v>
      </c>
      <c r="O3925" s="8">
        <f t="shared" si="310"/>
        <v>17</v>
      </c>
      <c r="P3925">
        <f t="shared" si="311"/>
        <v>29.24</v>
      </c>
      <c r="Q3925" s="9" t="s">
        <v>8313</v>
      </c>
      <c r="R3925" t="s">
        <v>8314</v>
      </c>
      <c r="S3925" s="15">
        <f t="shared" si="312"/>
        <v>41950.26694444444</v>
      </c>
      <c r="T3925" s="15">
        <f t="shared" si="313"/>
        <v>41963.669444444444</v>
      </c>
      <c r="U3925">
        <f t="shared" si="314"/>
        <v>2014</v>
      </c>
    </row>
    <row r="3926" spans="1:21" ht="48" x14ac:dyDescent="0.2">
      <c r="A3926">
        <v>3997</v>
      </c>
      <c r="B3926" s="3" t="s">
        <v>3992</v>
      </c>
      <c r="C3926" s="3" t="s">
        <v>8101</v>
      </c>
      <c r="D3926" s="6">
        <v>3000</v>
      </c>
      <c r="E3926" s="8">
        <v>0</v>
      </c>
      <c r="F3926" t="s">
        <v>8218</v>
      </c>
      <c r="G3926" t="s">
        <v>8222</v>
      </c>
      <c r="H3926" t="s">
        <v>8244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8267</v>
      </c>
      <c r="O3926" s="8">
        <f t="shared" si="310"/>
        <v>0</v>
      </c>
      <c r="P3926">
        <f t="shared" si="311"/>
        <v>0</v>
      </c>
      <c r="Q3926" s="9" t="s">
        <v>8313</v>
      </c>
      <c r="R3926" t="s">
        <v>8314</v>
      </c>
      <c r="S3926" s="15">
        <f t="shared" si="312"/>
        <v>42069.391446759255</v>
      </c>
      <c r="T3926" s="15">
        <f t="shared" si="313"/>
        <v>42099.349780092598</v>
      </c>
      <c r="U3926">
        <f t="shared" si="314"/>
        <v>2015</v>
      </c>
    </row>
    <row r="3927" spans="1:21" ht="48" x14ac:dyDescent="0.2">
      <c r="A3927">
        <v>4005</v>
      </c>
      <c r="B3927" s="3" t="s">
        <v>4000</v>
      </c>
      <c r="C3927" s="3" t="s">
        <v>8108</v>
      </c>
      <c r="D3927" s="6">
        <v>3000</v>
      </c>
      <c r="E3927" s="8">
        <v>40</v>
      </c>
      <c r="F3927" t="s">
        <v>8218</v>
      </c>
      <c r="G3927" t="s">
        <v>8221</v>
      </c>
      <c r="H3927" t="s">
        <v>8243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8267</v>
      </c>
      <c r="O3927" s="8">
        <f t="shared" si="310"/>
        <v>1</v>
      </c>
      <c r="P3927">
        <f t="shared" si="311"/>
        <v>20</v>
      </c>
      <c r="Q3927" s="9" t="s">
        <v>8313</v>
      </c>
      <c r="R3927" t="s">
        <v>8314</v>
      </c>
      <c r="S3927" s="15">
        <f t="shared" si="312"/>
        <v>41872.807696759257</v>
      </c>
      <c r="T3927" s="15">
        <f t="shared" si="313"/>
        <v>41932.807696759257</v>
      </c>
      <c r="U3927">
        <f t="shared" si="314"/>
        <v>2014</v>
      </c>
    </row>
    <row r="3928" spans="1:21" ht="48" x14ac:dyDescent="0.2">
      <c r="A3928">
        <v>4027</v>
      </c>
      <c r="B3928" s="3" t="s">
        <v>4022</v>
      </c>
      <c r="C3928" s="3" t="s">
        <v>8130</v>
      </c>
      <c r="D3928" s="6">
        <v>3000</v>
      </c>
      <c r="E3928" s="8">
        <v>215</v>
      </c>
      <c r="F3928" t="s">
        <v>8218</v>
      </c>
      <c r="G3928" t="s">
        <v>8221</v>
      </c>
      <c r="H3928" t="s">
        <v>8243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8267</v>
      </c>
      <c r="O3928" s="8">
        <f t="shared" si="310"/>
        <v>7</v>
      </c>
      <c r="P3928">
        <f t="shared" si="311"/>
        <v>30.71</v>
      </c>
      <c r="Q3928" s="9" t="s">
        <v>8313</v>
      </c>
      <c r="R3928" t="s">
        <v>8314</v>
      </c>
      <c r="S3928" s="15">
        <f t="shared" si="312"/>
        <v>42768.97084490741</v>
      </c>
      <c r="T3928" s="15">
        <f t="shared" si="313"/>
        <v>42789.041666666672</v>
      </c>
      <c r="U3928">
        <f t="shared" si="314"/>
        <v>2017</v>
      </c>
    </row>
    <row r="3929" spans="1:21" ht="64" x14ac:dyDescent="0.2">
      <c r="A3929">
        <v>4052</v>
      </c>
      <c r="B3929" s="3" t="s">
        <v>4047</v>
      </c>
      <c r="C3929" s="3" t="s">
        <v>8154</v>
      </c>
      <c r="D3929" s="6">
        <v>3000</v>
      </c>
      <c r="E3929" s="8">
        <v>1126</v>
      </c>
      <c r="F3929" t="s">
        <v>8218</v>
      </c>
      <c r="G3929" t="s">
        <v>8221</v>
      </c>
      <c r="H3929" t="s">
        <v>8243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8267</v>
      </c>
      <c r="O3929" s="8">
        <f t="shared" si="310"/>
        <v>38</v>
      </c>
      <c r="P3929">
        <f t="shared" si="311"/>
        <v>86.62</v>
      </c>
      <c r="Q3929" s="9" t="s">
        <v>8313</v>
      </c>
      <c r="R3929" t="s">
        <v>8314</v>
      </c>
      <c r="S3929" s="15">
        <f t="shared" si="312"/>
        <v>41865.878657407404</v>
      </c>
      <c r="T3929" s="15">
        <f t="shared" si="313"/>
        <v>41925.878657407404</v>
      </c>
      <c r="U3929">
        <f t="shared" si="314"/>
        <v>2014</v>
      </c>
    </row>
    <row r="3930" spans="1:21" ht="48" x14ac:dyDescent="0.2">
      <c r="A3930">
        <v>4079</v>
      </c>
      <c r="B3930" s="3" t="s">
        <v>4074</v>
      </c>
      <c r="C3930" s="3" t="s">
        <v>8180</v>
      </c>
      <c r="D3930" s="6">
        <v>3000</v>
      </c>
      <c r="E3930" s="8">
        <v>5</v>
      </c>
      <c r="F3930" t="s">
        <v>8218</v>
      </c>
      <c r="G3930" t="s">
        <v>8221</v>
      </c>
      <c r="H3930" t="s">
        <v>8243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8267</v>
      </c>
      <c r="O3930" s="8">
        <f t="shared" si="310"/>
        <v>0</v>
      </c>
      <c r="P3930">
        <f t="shared" si="311"/>
        <v>5</v>
      </c>
      <c r="Q3930" s="9" t="s">
        <v>8313</v>
      </c>
      <c r="R3930" t="s">
        <v>8314</v>
      </c>
      <c r="S3930" s="15">
        <f t="shared" si="312"/>
        <v>42510.938900462963</v>
      </c>
      <c r="T3930" s="15">
        <f t="shared" si="313"/>
        <v>42540.938900462963</v>
      </c>
      <c r="U3930">
        <f t="shared" si="314"/>
        <v>2016</v>
      </c>
    </row>
    <row r="3931" spans="1:21" ht="48" x14ac:dyDescent="0.2">
      <c r="A3931">
        <v>4080</v>
      </c>
      <c r="B3931" s="3" t="s">
        <v>4075</v>
      </c>
      <c r="C3931" s="3" t="s">
        <v>8181</v>
      </c>
      <c r="D3931" s="6">
        <v>3000</v>
      </c>
      <c r="E3931" s="8">
        <v>0</v>
      </c>
      <c r="F3931" t="s">
        <v>8218</v>
      </c>
      <c r="G3931" t="s">
        <v>8221</v>
      </c>
      <c r="H3931" t="s">
        <v>8243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8267</v>
      </c>
      <c r="O3931" s="8">
        <f t="shared" si="310"/>
        <v>0</v>
      </c>
      <c r="P3931">
        <f t="shared" si="311"/>
        <v>0</v>
      </c>
      <c r="Q3931" s="9" t="s">
        <v>8313</v>
      </c>
      <c r="R3931" t="s">
        <v>8314</v>
      </c>
      <c r="S3931" s="15">
        <f t="shared" si="312"/>
        <v>42511.698101851856</v>
      </c>
      <c r="T3931" s="15">
        <f t="shared" si="313"/>
        <v>42535.787500000006</v>
      </c>
      <c r="U3931">
        <f t="shared" si="314"/>
        <v>2016</v>
      </c>
    </row>
    <row r="3932" spans="1:21" ht="48" x14ac:dyDescent="0.2">
      <c r="A3932">
        <v>4084</v>
      </c>
      <c r="B3932" s="3" t="s">
        <v>4079</v>
      </c>
      <c r="C3932" s="3" t="s">
        <v>8185</v>
      </c>
      <c r="D3932" s="6">
        <v>3000</v>
      </c>
      <c r="E3932" s="8">
        <v>10</v>
      </c>
      <c r="F3932" t="s">
        <v>8218</v>
      </c>
      <c r="G3932" t="s">
        <v>8234</v>
      </c>
      <c r="H3932" t="s">
        <v>8246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8267</v>
      </c>
      <c r="O3932" s="8">
        <f t="shared" si="310"/>
        <v>0</v>
      </c>
      <c r="P3932">
        <f t="shared" si="311"/>
        <v>10</v>
      </c>
      <c r="Q3932" s="9" t="s">
        <v>8313</v>
      </c>
      <c r="R3932" t="s">
        <v>8314</v>
      </c>
      <c r="S3932" s="15">
        <f t="shared" si="312"/>
        <v>42622.436412037037</v>
      </c>
      <c r="T3932" s="15">
        <f t="shared" si="313"/>
        <v>42652.436412037037</v>
      </c>
      <c r="U3932">
        <f t="shared" si="314"/>
        <v>2016</v>
      </c>
    </row>
    <row r="3933" spans="1:21" ht="48" x14ac:dyDescent="0.2">
      <c r="A3933">
        <v>4104</v>
      </c>
      <c r="B3933" s="3" t="s">
        <v>4099</v>
      </c>
      <c r="C3933" s="3" t="s">
        <v>8205</v>
      </c>
      <c r="D3933" s="6">
        <v>3000</v>
      </c>
      <c r="E3933" s="8">
        <v>641</v>
      </c>
      <c r="F3933" t="s">
        <v>8218</v>
      </c>
      <c r="G3933" t="s">
        <v>8223</v>
      </c>
      <c r="H3933" t="s">
        <v>8245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8267</v>
      </c>
      <c r="O3933" s="8">
        <f t="shared" si="310"/>
        <v>21</v>
      </c>
      <c r="P3933">
        <f t="shared" si="311"/>
        <v>45.79</v>
      </c>
      <c r="Q3933" s="9" t="s">
        <v>8313</v>
      </c>
      <c r="R3933" t="s">
        <v>8314</v>
      </c>
      <c r="S3933" s="15">
        <f t="shared" si="312"/>
        <v>42640.278171296297</v>
      </c>
      <c r="T3933" s="15">
        <f t="shared" si="313"/>
        <v>42670.278171296297</v>
      </c>
      <c r="U3933">
        <f t="shared" si="314"/>
        <v>2016</v>
      </c>
    </row>
    <row r="3934" spans="1:21" ht="48" x14ac:dyDescent="0.2">
      <c r="A3934">
        <v>4108</v>
      </c>
      <c r="B3934" s="3" t="s">
        <v>4103</v>
      </c>
      <c r="C3934" s="3" t="s">
        <v>8209</v>
      </c>
      <c r="D3934" s="6">
        <v>3000</v>
      </c>
      <c r="E3934" s="8">
        <v>59</v>
      </c>
      <c r="F3934" t="s">
        <v>8218</v>
      </c>
      <c r="G3934" t="s">
        <v>8221</v>
      </c>
      <c r="H3934" t="s">
        <v>8243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8267</v>
      </c>
      <c r="O3934" s="8">
        <f t="shared" si="310"/>
        <v>2</v>
      </c>
      <c r="P3934">
        <f t="shared" si="311"/>
        <v>59</v>
      </c>
      <c r="Q3934" s="9" t="s">
        <v>8313</v>
      </c>
      <c r="R3934" t="s">
        <v>8314</v>
      </c>
      <c r="S3934" s="15">
        <f t="shared" si="312"/>
        <v>42767.031678240746</v>
      </c>
      <c r="T3934" s="15">
        <f t="shared" si="313"/>
        <v>42797.208333333328</v>
      </c>
      <c r="U3934">
        <f t="shared" si="314"/>
        <v>2017</v>
      </c>
    </row>
    <row r="3935" spans="1:21" ht="48" x14ac:dyDescent="0.2">
      <c r="A3935">
        <v>4111</v>
      </c>
      <c r="B3935" s="3" t="s">
        <v>4106</v>
      </c>
      <c r="C3935" s="3" t="s">
        <v>8212</v>
      </c>
      <c r="D3935" s="6">
        <v>3000</v>
      </c>
      <c r="E3935" s="8">
        <v>94</v>
      </c>
      <c r="F3935" t="s">
        <v>8218</v>
      </c>
      <c r="G3935" t="s">
        <v>8221</v>
      </c>
      <c r="H3935" t="s">
        <v>8243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8267</v>
      </c>
      <c r="O3935" s="8">
        <f t="shared" si="310"/>
        <v>3</v>
      </c>
      <c r="P3935">
        <f t="shared" si="311"/>
        <v>15.67</v>
      </c>
      <c r="Q3935" s="9" t="s">
        <v>8313</v>
      </c>
      <c r="R3935" t="s">
        <v>8314</v>
      </c>
      <c r="S3935" s="15">
        <f t="shared" si="312"/>
        <v>42029.135879629626</v>
      </c>
      <c r="T3935" s="15">
        <f t="shared" si="313"/>
        <v>42059.135879629626</v>
      </c>
      <c r="U3935">
        <f t="shared" si="314"/>
        <v>2015</v>
      </c>
    </row>
    <row r="3936" spans="1:21" ht="48" x14ac:dyDescent="0.2">
      <c r="A3936">
        <v>3938</v>
      </c>
      <c r="B3936" s="3" t="s">
        <v>3934</v>
      </c>
      <c r="C3936" s="3" t="s">
        <v>8044</v>
      </c>
      <c r="D3936" s="6">
        <v>3255</v>
      </c>
      <c r="E3936" s="8">
        <v>397</v>
      </c>
      <c r="F3936" t="s">
        <v>8218</v>
      </c>
      <c r="G3936" t="s">
        <v>8221</v>
      </c>
      <c r="H3936" t="s">
        <v>8243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8267</v>
      </c>
      <c r="O3936" s="8">
        <f t="shared" si="310"/>
        <v>12</v>
      </c>
      <c r="P3936">
        <f t="shared" si="311"/>
        <v>79.400000000000006</v>
      </c>
      <c r="Q3936" s="9" t="s">
        <v>8313</v>
      </c>
      <c r="R3936" t="s">
        <v>8314</v>
      </c>
      <c r="S3936" s="15">
        <f t="shared" si="312"/>
        <v>42151.905717592599</v>
      </c>
      <c r="T3936" s="15">
        <f t="shared" si="313"/>
        <v>42182.905717592599</v>
      </c>
      <c r="U3936">
        <f t="shared" si="314"/>
        <v>2015</v>
      </c>
    </row>
    <row r="3937" spans="1:21" ht="32" x14ac:dyDescent="0.2">
      <c r="A3937">
        <v>4068</v>
      </c>
      <c r="B3937" s="3" t="s">
        <v>4063</v>
      </c>
      <c r="C3937" s="3" t="s">
        <v>8169</v>
      </c>
      <c r="D3937" s="6">
        <v>3495</v>
      </c>
      <c r="E3937" s="8">
        <v>34.950000000000003</v>
      </c>
      <c r="F3937" t="s">
        <v>8218</v>
      </c>
      <c r="G3937" t="s">
        <v>8221</v>
      </c>
      <c r="H3937" t="s">
        <v>8243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8267</v>
      </c>
      <c r="O3937" s="8">
        <f t="shared" si="310"/>
        <v>1</v>
      </c>
      <c r="P3937">
        <f t="shared" si="311"/>
        <v>34.950000000000003</v>
      </c>
      <c r="Q3937" s="9" t="s">
        <v>8313</v>
      </c>
      <c r="R3937" t="s">
        <v>8314</v>
      </c>
      <c r="S3937" s="15">
        <f t="shared" si="312"/>
        <v>42718.963599537034</v>
      </c>
      <c r="T3937" s="15">
        <f t="shared" si="313"/>
        <v>42748.961805555555</v>
      </c>
      <c r="U3937">
        <f t="shared" si="314"/>
        <v>2016</v>
      </c>
    </row>
    <row r="3938" spans="1:21" ht="48" x14ac:dyDescent="0.2">
      <c r="A3938">
        <v>2905</v>
      </c>
      <c r="B3938" s="3" t="s">
        <v>2904</v>
      </c>
      <c r="C3938" s="3" t="s">
        <v>7013</v>
      </c>
      <c r="D3938" s="6">
        <v>3500</v>
      </c>
      <c r="E3938" s="8">
        <v>622</v>
      </c>
      <c r="F3938" t="s">
        <v>8218</v>
      </c>
      <c r="G3938" t="s">
        <v>8221</v>
      </c>
      <c r="H3938" t="s">
        <v>8243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8267</v>
      </c>
      <c r="O3938" s="8">
        <f t="shared" si="310"/>
        <v>18</v>
      </c>
      <c r="P3938">
        <f t="shared" si="311"/>
        <v>36.590000000000003</v>
      </c>
      <c r="Q3938" s="9" t="s">
        <v>8313</v>
      </c>
      <c r="R3938" t="s">
        <v>8314</v>
      </c>
      <c r="S3938" s="15">
        <f t="shared" si="312"/>
        <v>42606.056863425925</v>
      </c>
      <c r="T3938" s="15">
        <f t="shared" si="313"/>
        <v>42620.056863425925</v>
      </c>
      <c r="U3938">
        <f t="shared" si="314"/>
        <v>2016</v>
      </c>
    </row>
    <row r="3939" spans="1:21" ht="48" x14ac:dyDescent="0.2">
      <c r="A3939">
        <v>3917</v>
      </c>
      <c r="B3939" s="3" t="s">
        <v>3913</v>
      </c>
      <c r="C3939" s="3" t="s">
        <v>8023</v>
      </c>
      <c r="D3939" s="6">
        <v>3500</v>
      </c>
      <c r="E3939" s="8">
        <v>10</v>
      </c>
      <c r="F3939" t="s">
        <v>8218</v>
      </c>
      <c r="G3939" t="s">
        <v>8222</v>
      </c>
      <c r="H3939" t="s">
        <v>8244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8267</v>
      </c>
      <c r="O3939" s="8">
        <f t="shared" si="310"/>
        <v>0</v>
      </c>
      <c r="P3939">
        <f t="shared" si="311"/>
        <v>10</v>
      </c>
      <c r="Q3939" s="9" t="s">
        <v>8313</v>
      </c>
      <c r="R3939" t="s">
        <v>8314</v>
      </c>
      <c r="S3939" s="15">
        <f t="shared" si="312"/>
        <v>41863.527326388888</v>
      </c>
      <c r="T3939" s="15">
        <f t="shared" si="313"/>
        <v>41893.527326388888</v>
      </c>
      <c r="U3939">
        <f t="shared" si="314"/>
        <v>2014</v>
      </c>
    </row>
    <row r="3940" spans="1:21" ht="48" x14ac:dyDescent="0.2">
      <c r="A3940">
        <v>4019</v>
      </c>
      <c r="B3940" s="3" t="s">
        <v>4014</v>
      </c>
      <c r="C3940" s="3" t="s">
        <v>8122</v>
      </c>
      <c r="D3940" s="6">
        <v>3500</v>
      </c>
      <c r="E3940" s="8">
        <v>29</v>
      </c>
      <c r="F3940" t="s">
        <v>8218</v>
      </c>
      <c r="G3940" t="s">
        <v>8221</v>
      </c>
      <c r="H3940" t="s">
        <v>8243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8267</v>
      </c>
      <c r="O3940" s="8">
        <f t="shared" si="310"/>
        <v>1</v>
      </c>
      <c r="P3940">
        <f t="shared" si="311"/>
        <v>7.25</v>
      </c>
      <c r="Q3940" s="9" t="s">
        <v>8313</v>
      </c>
      <c r="R3940" t="s">
        <v>8314</v>
      </c>
      <c r="S3940" s="15">
        <f t="shared" si="312"/>
        <v>42417.675879629634</v>
      </c>
      <c r="T3940" s="15">
        <f t="shared" si="313"/>
        <v>42475.686111111107</v>
      </c>
      <c r="U3940">
        <f t="shared" si="314"/>
        <v>2016</v>
      </c>
    </row>
    <row r="3941" spans="1:21" ht="48" x14ac:dyDescent="0.2">
      <c r="A3941">
        <v>4057</v>
      </c>
      <c r="B3941" s="3" t="s">
        <v>4052</v>
      </c>
      <c r="C3941" s="3" t="s">
        <v>8159</v>
      </c>
      <c r="D3941" s="6">
        <v>3500</v>
      </c>
      <c r="E3941" s="8">
        <v>775</v>
      </c>
      <c r="F3941" t="s">
        <v>8218</v>
      </c>
      <c r="G3941" t="s">
        <v>8222</v>
      </c>
      <c r="H3941" t="s">
        <v>8244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8267</v>
      </c>
      <c r="O3941" s="8">
        <f t="shared" si="310"/>
        <v>22</v>
      </c>
      <c r="P3941">
        <f t="shared" si="311"/>
        <v>129.16999999999999</v>
      </c>
      <c r="Q3941" s="9" t="s">
        <v>8313</v>
      </c>
      <c r="R3941" t="s">
        <v>8314</v>
      </c>
      <c r="S3941" s="15">
        <f t="shared" si="312"/>
        <v>42310.968518518523</v>
      </c>
      <c r="T3941" s="15">
        <f t="shared" si="313"/>
        <v>42333.958333333328</v>
      </c>
      <c r="U3941">
        <f t="shared" si="314"/>
        <v>2015</v>
      </c>
    </row>
    <row r="3942" spans="1:21" ht="48" x14ac:dyDescent="0.2">
      <c r="A3942">
        <v>4073</v>
      </c>
      <c r="B3942" s="3" t="s">
        <v>4068</v>
      </c>
      <c r="C3942" s="3" t="s">
        <v>8174</v>
      </c>
      <c r="D3942" s="6">
        <v>3500</v>
      </c>
      <c r="E3942" s="8">
        <v>37</v>
      </c>
      <c r="F3942" t="s">
        <v>8218</v>
      </c>
      <c r="G3942" t="s">
        <v>8221</v>
      </c>
      <c r="H3942" t="s">
        <v>8243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8267</v>
      </c>
      <c r="O3942" s="8">
        <f t="shared" si="310"/>
        <v>1</v>
      </c>
      <c r="P3942">
        <f t="shared" si="311"/>
        <v>18.5</v>
      </c>
      <c r="Q3942" s="9" t="s">
        <v>8313</v>
      </c>
      <c r="R3942" t="s">
        <v>8314</v>
      </c>
      <c r="S3942" s="15">
        <f t="shared" si="312"/>
        <v>42078.34520833334</v>
      </c>
      <c r="T3942" s="15">
        <f t="shared" si="313"/>
        <v>42133.166666666672</v>
      </c>
      <c r="U3942">
        <f t="shared" si="314"/>
        <v>2015</v>
      </c>
    </row>
    <row r="3943" spans="1:21" ht="48" x14ac:dyDescent="0.2">
      <c r="A3943">
        <v>4083</v>
      </c>
      <c r="B3943" s="3" t="s">
        <v>4078</v>
      </c>
      <c r="C3943" s="3" t="s">
        <v>8184</v>
      </c>
      <c r="D3943" s="6">
        <v>3500</v>
      </c>
      <c r="E3943" s="8">
        <v>759</v>
      </c>
      <c r="F3943" t="s">
        <v>8218</v>
      </c>
      <c r="G3943" t="s">
        <v>8221</v>
      </c>
      <c r="H3943" t="s">
        <v>8243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8267</v>
      </c>
      <c r="O3943" s="8">
        <f t="shared" si="310"/>
        <v>22</v>
      </c>
      <c r="P3943">
        <f t="shared" si="311"/>
        <v>126.5</v>
      </c>
      <c r="Q3943" s="9" t="s">
        <v>8313</v>
      </c>
      <c r="R3943" t="s">
        <v>8314</v>
      </c>
      <c r="S3943" s="15">
        <f t="shared" si="312"/>
        <v>42353.761759259258</v>
      </c>
      <c r="T3943" s="15">
        <f t="shared" si="313"/>
        <v>42383.761759259258</v>
      </c>
      <c r="U3943">
        <f t="shared" si="314"/>
        <v>2015</v>
      </c>
    </row>
    <row r="3944" spans="1:21" ht="48" x14ac:dyDescent="0.2">
      <c r="A3944">
        <v>4085</v>
      </c>
      <c r="B3944" s="3" t="s">
        <v>4080</v>
      </c>
      <c r="C3944" s="3" t="s">
        <v>8186</v>
      </c>
      <c r="D3944" s="6">
        <v>3500</v>
      </c>
      <c r="E3944" s="8">
        <v>10</v>
      </c>
      <c r="F3944" t="s">
        <v>8218</v>
      </c>
      <c r="G3944" t="s">
        <v>8221</v>
      </c>
      <c r="H3944" t="s">
        <v>8243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8267</v>
      </c>
      <c r="O3944" s="8">
        <f t="shared" si="310"/>
        <v>0</v>
      </c>
      <c r="P3944">
        <f t="shared" si="311"/>
        <v>10</v>
      </c>
      <c r="Q3944" s="9" t="s">
        <v>8313</v>
      </c>
      <c r="R3944" t="s">
        <v>8314</v>
      </c>
      <c r="S3944" s="15">
        <f t="shared" si="312"/>
        <v>42058.603877314818</v>
      </c>
      <c r="T3944" s="15">
        <f t="shared" si="313"/>
        <v>42087.165972222225</v>
      </c>
      <c r="U3944">
        <f t="shared" si="314"/>
        <v>2015</v>
      </c>
    </row>
    <row r="3945" spans="1:21" ht="48" x14ac:dyDescent="0.2">
      <c r="A3945">
        <v>4096</v>
      </c>
      <c r="B3945" s="3" t="s">
        <v>4091</v>
      </c>
      <c r="C3945" s="3" t="s">
        <v>8197</v>
      </c>
      <c r="D3945" s="6">
        <v>3500</v>
      </c>
      <c r="E3945" s="8">
        <v>400</v>
      </c>
      <c r="F3945" t="s">
        <v>8218</v>
      </c>
      <c r="G3945" t="s">
        <v>8222</v>
      </c>
      <c r="H3945" t="s">
        <v>8244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8267</v>
      </c>
      <c r="O3945" s="8">
        <f t="shared" si="310"/>
        <v>11</v>
      </c>
      <c r="P3945">
        <f t="shared" si="311"/>
        <v>80</v>
      </c>
      <c r="Q3945" s="9" t="s">
        <v>8313</v>
      </c>
      <c r="R3945" t="s">
        <v>8314</v>
      </c>
      <c r="S3945" s="15">
        <f t="shared" si="312"/>
        <v>42750.530312499999</v>
      </c>
      <c r="T3945" s="15">
        <f t="shared" si="313"/>
        <v>42794.368749999994</v>
      </c>
      <c r="U3945">
        <f t="shared" si="314"/>
        <v>2017</v>
      </c>
    </row>
    <row r="3946" spans="1:21" ht="48" x14ac:dyDescent="0.2">
      <c r="A3946">
        <v>4058</v>
      </c>
      <c r="B3946" s="3" t="s">
        <v>4053</v>
      </c>
      <c r="C3946" s="3" t="s">
        <v>8160</v>
      </c>
      <c r="D3946" s="6">
        <v>3750</v>
      </c>
      <c r="E3946" s="8">
        <v>95</v>
      </c>
      <c r="F3946" t="s">
        <v>8218</v>
      </c>
      <c r="G3946" t="s">
        <v>8221</v>
      </c>
      <c r="H3946" t="s">
        <v>8243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8267</v>
      </c>
      <c r="O3946" s="8">
        <f t="shared" si="310"/>
        <v>3</v>
      </c>
      <c r="P3946">
        <f t="shared" si="311"/>
        <v>23.75</v>
      </c>
      <c r="Q3946" s="9" t="s">
        <v>8313</v>
      </c>
      <c r="R3946" t="s">
        <v>8314</v>
      </c>
      <c r="S3946" s="15">
        <f t="shared" si="312"/>
        <v>42446.060694444444</v>
      </c>
      <c r="T3946" s="15">
        <f t="shared" si="313"/>
        <v>42461.165972222225</v>
      </c>
      <c r="U3946">
        <f t="shared" si="314"/>
        <v>2016</v>
      </c>
    </row>
    <row r="3947" spans="1:21" ht="48" x14ac:dyDescent="0.2">
      <c r="A3947">
        <v>2860</v>
      </c>
      <c r="B3947" s="3" t="s">
        <v>2859</v>
      </c>
      <c r="C3947" s="3" t="s">
        <v>6968</v>
      </c>
      <c r="D3947" s="6">
        <v>4000</v>
      </c>
      <c r="E3947" s="8">
        <v>266</v>
      </c>
      <c r="F3947" t="s">
        <v>8218</v>
      </c>
      <c r="G3947" t="s">
        <v>8221</v>
      </c>
      <c r="H3947" t="s">
        <v>8243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8267</v>
      </c>
      <c r="O3947" s="8">
        <f t="shared" si="310"/>
        <v>7</v>
      </c>
      <c r="P3947">
        <f t="shared" si="311"/>
        <v>29.56</v>
      </c>
      <c r="Q3947" s="9" t="s">
        <v>8313</v>
      </c>
      <c r="R3947" t="s">
        <v>8314</v>
      </c>
      <c r="S3947" s="15">
        <f t="shared" si="312"/>
        <v>42480.800648148142</v>
      </c>
      <c r="T3947" s="15">
        <f t="shared" si="313"/>
        <v>42540.800648148142</v>
      </c>
      <c r="U3947">
        <f t="shared" si="314"/>
        <v>2016</v>
      </c>
    </row>
    <row r="3948" spans="1:21" ht="48" x14ac:dyDescent="0.2">
      <c r="A3948">
        <v>3739</v>
      </c>
      <c r="B3948" s="3" t="s">
        <v>3735</v>
      </c>
      <c r="C3948" s="3" t="s">
        <v>7847</v>
      </c>
      <c r="D3948" s="6">
        <v>4000</v>
      </c>
      <c r="E3948" s="8">
        <v>805</v>
      </c>
      <c r="F3948" t="s">
        <v>8218</v>
      </c>
      <c r="G3948" t="s">
        <v>8222</v>
      </c>
      <c r="H3948" t="s">
        <v>8244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8267</v>
      </c>
      <c r="O3948" s="8">
        <f t="shared" si="310"/>
        <v>20</v>
      </c>
      <c r="P3948">
        <f t="shared" si="311"/>
        <v>100.63</v>
      </c>
      <c r="Q3948" s="9" t="s">
        <v>8313</v>
      </c>
      <c r="R3948" t="s">
        <v>8314</v>
      </c>
      <c r="S3948" s="15">
        <f t="shared" si="312"/>
        <v>42548.449861111112</v>
      </c>
      <c r="T3948" s="15">
        <f t="shared" si="313"/>
        <v>42568.449861111112</v>
      </c>
      <c r="U3948">
        <f t="shared" si="314"/>
        <v>2016</v>
      </c>
    </row>
    <row r="3949" spans="1:21" ht="48" x14ac:dyDescent="0.2">
      <c r="A3949">
        <v>3950</v>
      </c>
      <c r="B3949" s="3" t="s">
        <v>3946</v>
      </c>
      <c r="C3949" s="3" t="s">
        <v>8056</v>
      </c>
      <c r="D3949" s="6">
        <v>4000</v>
      </c>
      <c r="E3949" s="8">
        <v>25</v>
      </c>
      <c r="F3949" t="s">
        <v>8218</v>
      </c>
      <c r="G3949" t="s">
        <v>8221</v>
      </c>
      <c r="H3949" t="s">
        <v>8243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8267</v>
      </c>
      <c r="O3949" s="8">
        <f t="shared" si="310"/>
        <v>1</v>
      </c>
      <c r="P3949">
        <f t="shared" si="311"/>
        <v>25</v>
      </c>
      <c r="Q3949" s="9" t="s">
        <v>8313</v>
      </c>
      <c r="R3949" t="s">
        <v>8314</v>
      </c>
      <c r="S3949" s="15">
        <f t="shared" si="312"/>
        <v>42439.702314814815</v>
      </c>
      <c r="T3949" s="15">
        <f t="shared" si="313"/>
        <v>42468.774305555555</v>
      </c>
      <c r="U3949">
        <f t="shared" si="314"/>
        <v>2016</v>
      </c>
    </row>
    <row r="3950" spans="1:21" ht="48" x14ac:dyDescent="0.2">
      <c r="A3950">
        <v>4026</v>
      </c>
      <c r="B3950" s="3" t="s">
        <v>4021</v>
      </c>
      <c r="C3950" s="3" t="s">
        <v>8129</v>
      </c>
      <c r="D3950" s="6">
        <v>4000</v>
      </c>
      <c r="E3950" s="8">
        <v>0</v>
      </c>
      <c r="F3950" t="s">
        <v>8218</v>
      </c>
      <c r="G3950" t="s">
        <v>8221</v>
      </c>
      <c r="H3950" t="s">
        <v>8243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8267</v>
      </c>
      <c r="O3950" s="8">
        <f t="shared" si="310"/>
        <v>0</v>
      </c>
      <c r="P3950">
        <f t="shared" si="311"/>
        <v>0</v>
      </c>
      <c r="Q3950" s="9" t="s">
        <v>8313</v>
      </c>
      <c r="R3950" t="s">
        <v>8314</v>
      </c>
      <c r="S3950" s="15">
        <f t="shared" si="312"/>
        <v>42282.655543981484</v>
      </c>
      <c r="T3950" s="15">
        <f t="shared" si="313"/>
        <v>42342.697210648148</v>
      </c>
      <c r="U3950">
        <f t="shared" si="314"/>
        <v>2015</v>
      </c>
    </row>
    <row r="3951" spans="1:21" ht="32" x14ac:dyDescent="0.2">
      <c r="A3951">
        <v>4065</v>
      </c>
      <c r="B3951" s="3" t="s">
        <v>4060</v>
      </c>
      <c r="C3951" s="3" t="s">
        <v>8167</v>
      </c>
      <c r="D3951" s="6">
        <v>4000</v>
      </c>
      <c r="E3951" s="8">
        <v>27</v>
      </c>
      <c r="F3951" t="s">
        <v>8218</v>
      </c>
      <c r="G3951" t="s">
        <v>8221</v>
      </c>
      <c r="H3951" t="s">
        <v>8243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8267</v>
      </c>
      <c r="O3951" s="8">
        <f t="shared" si="310"/>
        <v>1</v>
      </c>
      <c r="P3951">
        <f t="shared" si="311"/>
        <v>6.75</v>
      </c>
      <c r="Q3951" s="9" t="s">
        <v>8313</v>
      </c>
      <c r="R3951" t="s">
        <v>8314</v>
      </c>
      <c r="S3951" s="15">
        <f t="shared" si="312"/>
        <v>41833.951516203706</v>
      </c>
      <c r="T3951" s="15">
        <f t="shared" si="313"/>
        <v>41863.951516203706</v>
      </c>
      <c r="U3951">
        <f t="shared" si="314"/>
        <v>2014</v>
      </c>
    </row>
    <row r="3952" spans="1:21" ht="48" x14ac:dyDescent="0.2">
      <c r="A3952">
        <v>2851</v>
      </c>
      <c r="B3952" s="3" t="s">
        <v>2850</v>
      </c>
      <c r="C3952" s="3" t="s">
        <v>6959</v>
      </c>
      <c r="D3952" s="6">
        <v>4500</v>
      </c>
      <c r="E3952" s="8">
        <v>0</v>
      </c>
      <c r="F3952" t="s">
        <v>8218</v>
      </c>
      <c r="G3952" t="s">
        <v>8238</v>
      </c>
      <c r="H3952" t="s">
        <v>8246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8267</v>
      </c>
      <c r="O3952" s="8">
        <f t="shared" si="310"/>
        <v>0</v>
      </c>
      <c r="P3952">
        <f t="shared" si="311"/>
        <v>0</v>
      </c>
      <c r="Q3952" s="9" t="s">
        <v>8313</v>
      </c>
      <c r="R3952" t="s">
        <v>8314</v>
      </c>
      <c r="S3952" s="15">
        <f t="shared" si="312"/>
        <v>42390.002650462964</v>
      </c>
      <c r="T3952" s="15">
        <f t="shared" si="313"/>
        <v>42398.970138888893</v>
      </c>
      <c r="U3952">
        <f t="shared" si="314"/>
        <v>2016</v>
      </c>
    </row>
    <row r="3953" spans="1:21" ht="48" x14ac:dyDescent="0.2">
      <c r="A3953">
        <v>4099</v>
      </c>
      <c r="B3953" s="3" t="s">
        <v>4094</v>
      </c>
      <c r="C3953" s="3" t="s">
        <v>8200</v>
      </c>
      <c r="D3953" s="6">
        <v>4500</v>
      </c>
      <c r="E3953" s="8">
        <v>50</v>
      </c>
      <c r="F3953" t="s">
        <v>8218</v>
      </c>
      <c r="G3953" t="s">
        <v>8221</v>
      </c>
      <c r="H3953" t="s">
        <v>8243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8267</v>
      </c>
      <c r="O3953" s="8">
        <f t="shared" si="310"/>
        <v>1</v>
      </c>
      <c r="P3953">
        <f t="shared" si="311"/>
        <v>50</v>
      </c>
      <c r="Q3953" s="9" t="s">
        <v>8313</v>
      </c>
      <c r="R3953" t="s">
        <v>8314</v>
      </c>
      <c r="S3953" s="15">
        <f t="shared" si="312"/>
        <v>42570.850381944445</v>
      </c>
      <c r="T3953" s="15">
        <f t="shared" si="313"/>
        <v>42615.850381944445</v>
      </c>
      <c r="U3953">
        <f t="shared" si="314"/>
        <v>2016</v>
      </c>
    </row>
    <row r="3954" spans="1:21" ht="48" x14ac:dyDescent="0.2">
      <c r="A3954">
        <v>2852</v>
      </c>
      <c r="B3954" s="3" t="s">
        <v>2851</v>
      </c>
      <c r="C3954" s="3" t="s">
        <v>6960</v>
      </c>
      <c r="D3954" s="6">
        <v>5000</v>
      </c>
      <c r="E3954" s="8">
        <v>95</v>
      </c>
      <c r="F3954" t="s">
        <v>8218</v>
      </c>
      <c r="G3954" t="s">
        <v>8221</v>
      </c>
      <c r="H3954" t="s">
        <v>8243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8267</v>
      </c>
      <c r="O3954" s="8">
        <f t="shared" si="310"/>
        <v>2</v>
      </c>
      <c r="P3954">
        <f t="shared" si="311"/>
        <v>15.83</v>
      </c>
      <c r="Q3954" s="9" t="s">
        <v>8313</v>
      </c>
      <c r="R3954" t="s">
        <v>8314</v>
      </c>
      <c r="S3954" s="15">
        <f t="shared" si="312"/>
        <v>41781.045173611114</v>
      </c>
      <c r="T3954" s="15">
        <f t="shared" si="313"/>
        <v>41811.045173611114</v>
      </c>
      <c r="U3954">
        <f t="shared" si="314"/>
        <v>2014</v>
      </c>
    </row>
    <row r="3955" spans="1:21" ht="48" x14ac:dyDescent="0.2">
      <c r="A3955">
        <v>2866</v>
      </c>
      <c r="B3955" s="3" t="s">
        <v>2865</v>
      </c>
      <c r="C3955" s="3" t="s">
        <v>6974</v>
      </c>
      <c r="D3955" s="6">
        <v>5000</v>
      </c>
      <c r="E3955" s="8">
        <v>45</v>
      </c>
      <c r="F3955" t="s">
        <v>8218</v>
      </c>
      <c r="G3955" t="s">
        <v>8221</v>
      </c>
      <c r="H3955" t="s">
        <v>8243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8267</v>
      </c>
      <c r="O3955" s="8">
        <f t="shared" si="310"/>
        <v>1</v>
      </c>
      <c r="P3955">
        <f t="shared" si="311"/>
        <v>22.5</v>
      </c>
      <c r="Q3955" s="9" t="s">
        <v>8313</v>
      </c>
      <c r="R3955" t="s">
        <v>8314</v>
      </c>
      <c r="S3955" s="15">
        <f t="shared" si="312"/>
        <v>42627.955104166671</v>
      </c>
      <c r="T3955" s="15">
        <f t="shared" si="313"/>
        <v>42657.916666666672</v>
      </c>
      <c r="U3955">
        <f t="shared" si="314"/>
        <v>2016</v>
      </c>
    </row>
    <row r="3956" spans="1:21" ht="48" x14ac:dyDescent="0.2">
      <c r="A3956">
        <v>2870</v>
      </c>
      <c r="B3956" s="3" t="s">
        <v>2869</v>
      </c>
      <c r="C3956" s="3" t="s">
        <v>6978</v>
      </c>
      <c r="D3956" s="6">
        <v>5000</v>
      </c>
      <c r="E3956" s="8">
        <v>750</v>
      </c>
      <c r="F3956" t="s">
        <v>8218</v>
      </c>
      <c r="G3956" t="s">
        <v>8221</v>
      </c>
      <c r="H3956" t="s">
        <v>8243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8267</v>
      </c>
      <c r="O3956" s="8">
        <f t="shared" si="310"/>
        <v>15</v>
      </c>
      <c r="P3956">
        <f t="shared" si="311"/>
        <v>83.33</v>
      </c>
      <c r="Q3956" s="9" t="s">
        <v>8313</v>
      </c>
      <c r="R3956" t="s">
        <v>8314</v>
      </c>
      <c r="S3956" s="15">
        <f t="shared" si="312"/>
        <v>41746.189409722225</v>
      </c>
      <c r="T3956" s="15">
        <f t="shared" si="313"/>
        <v>41776.189409722225</v>
      </c>
      <c r="U3956">
        <f t="shared" si="314"/>
        <v>2014</v>
      </c>
    </row>
    <row r="3957" spans="1:21" ht="48" x14ac:dyDescent="0.2">
      <c r="A3957">
        <v>2874</v>
      </c>
      <c r="B3957" s="3" t="s">
        <v>2873</v>
      </c>
      <c r="C3957" s="3" t="s">
        <v>6982</v>
      </c>
      <c r="D3957" s="6">
        <v>5000</v>
      </c>
      <c r="E3957" s="8">
        <v>271</v>
      </c>
      <c r="F3957" t="s">
        <v>8218</v>
      </c>
      <c r="G3957" t="s">
        <v>8221</v>
      </c>
      <c r="H3957" t="s">
        <v>8243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8267</v>
      </c>
      <c r="O3957" s="8">
        <f t="shared" si="310"/>
        <v>5</v>
      </c>
      <c r="P3957">
        <f t="shared" si="311"/>
        <v>90.33</v>
      </c>
      <c r="Q3957" s="9" t="s">
        <v>8313</v>
      </c>
      <c r="R3957" t="s">
        <v>8314</v>
      </c>
      <c r="S3957" s="15">
        <f t="shared" si="312"/>
        <v>42722.84474537037</v>
      </c>
      <c r="T3957" s="15">
        <f t="shared" si="313"/>
        <v>42752.84474537037</v>
      </c>
      <c r="U3957">
        <f t="shared" si="314"/>
        <v>2016</v>
      </c>
    </row>
    <row r="3958" spans="1:21" ht="16" x14ac:dyDescent="0.2">
      <c r="A3958">
        <v>2893</v>
      </c>
      <c r="B3958" s="3" t="s">
        <v>2892</v>
      </c>
      <c r="C3958" s="3" t="s">
        <v>7001</v>
      </c>
      <c r="D3958" s="6">
        <v>5000</v>
      </c>
      <c r="E3958" s="8">
        <v>25</v>
      </c>
      <c r="F3958" t="s">
        <v>8218</v>
      </c>
      <c r="G3958" t="s">
        <v>8221</v>
      </c>
      <c r="H3958" t="s">
        <v>8243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8267</v>
      </c>
      <c r="O3958" s="8">
        <f t="shared" si="310"/>
        <v>1</v>
      </c>
      <c r="P3958">
        <f t="shared" si="311"/>
        <v>12.5</v>
      </c>
      <c r="Q3958" s="9" t="s">
        <v>8313</v>
      </c>
      <c r="R3958" t="s">
        <v>8314</v>
      </c>
      <c r="S3958" s="15">
        <f t="shared" si="312"/>
        <v>41953.773090277777</v>
      </c>
      <c r="T3958" s="15">
        <f t="shared" si="313"/>
        <v>42013.083333333328</v>
      </c>
      <c r="U3958">
        <f t="shared" si="314"/>
        <v>2014</v>
      </c>
    </row>
    <row r="3959" spans="1:21" ht="48" x14ac:dyDescent="0.2">
      <c r="A3959">
        <v>2903</v>
      </c>
      <c r="B3959" s="3" t="s">
        <v>2902</v>
      </c>
      <c r="C3959" s="3" t="s">
        <v>7011</v>
      </c>
      <c r="D3959" s="6">
        <v>5000</v>
      </c>
      <c r="E3959" s="8">
        <v>39</v>
      </c>
      <c r="F3959" t="s">
        <v>8218</v>
      </c>
      <c r="G3959" t="s">
        <v>8221</v>
      </c>
      <c r="H3959" t="s">
        <v>8243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8267</v>
      </c>
      <c r="O3959" s="8">
        <f t="shared" si="310"/>
        <v>1</v>
      </c>
      <c r="P3959">
        <f t="shared" si="311"/>
        <v>9.75</v>
      </c>
      <c r="Q3959" s="9" t="s">
        <v>8313</v>
      </c>
      <c r="R3959" t="s">
        <v>8314</v>
      </c>
      <c r="S3959" s="15">
        <f t="shared" si="312"/>
        <v>42196.166874999995</v>
      </c>
      <c r="T3959" s="15">
        <f t="shared" si="313"/>
        <v>42256.166874999995</v>
      </c>
      <c r="U3959">
        <f t="shared" si="314"/>
        <v>2015</v>
      </c>
    </row>
    <row r="3960" spans="1:21" ht="48" x14ac:dyDescent="0.2">
      <c r="A3960">
        <v>2918</v>
      </c>
      <c r="B3960" s="3" t="s">
        <v>2917</v>
      </c>
      <c r="C3960" s="3" t="s">
        <v>7026</v>
      </c>
      <c r="D3960" s="6">
        <v>5000</v>
      </c>
      <c r="E3960" s="8">
        <v>1362</v>
      </c>
      <c r="F3960" t="s">
        <v>8218</v>
      </c>
      <c r="G3960" t="s">
        <v>8221</v>
      </c>
      <c r="H3960" t="s">
        <v>8243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8267</v>
      </c>
      <c r="O3960" s="8">
        <f t="shared" si="310"/>
        <v>27</v>
      </c>
      <c r="P3960">
        <f t="shared" si="311"/>
        <v>68.099999999999994</v>
      </c>
      <c r="Q3960" s="9" t="s">
        <v>8313</v>
      </c>
      <c r="R3960" t="s">
        <v>8314</v>
      </c>
      <c r="S3960" s="15">
        <f t="shared" si="312"/>
        <v>42278.629710648151</v>
      </c>
      <c r="T3960" s="15">
        <f t="shared" si="313"/>
        <v>42306.629710648151</v>
      </c>
      <c r="U3960">
        <f t="shared" si="314"/>
        <v>2015</v>
      </c>
    </row>
    <row r="3961" spans="1:21" ht="48" x14ac:dyDescent="0.2">
      <c r="A3961">
        <v>3729</v>
      </c>
      <c r="B3961" s="3" t="s">
        <v>3725</v>
      </c>
      <c r="C3961" s="3" t="s">
        <v>7837</v>
      </c>
      <c r="D3961" s="6">
        <v>5000</v>
      </c>
      <c r="E3961" s="8">
        <v>362</v>
      </c>
      <c r="F3961" t="s">
        <v>8218</v>
      </c>
      <c r="G3961" t="s">
        <v>8221</v>
      </c>
      <c r="H3961" t="s">
        <v>8243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8267</v>
      </c>
      <c r="O3961" s="8">
        <f t="shared" si="310"/>
        <v>7</v>
      </c>
      <c r="P3961">
        <f t="shared" si="311"/>
        <v>72.400000000000006</v>
      </c>
      <c r="Q3961" s="9" t="s">
        <v>8313</v>
      </c>
      <c r="R3961" t="s">
        <v>8314</v>
      </c>
      <c r="S3961" s="15">
        <f t="shared" si="312"/>
        <v>42041.205000000002</v>
      </c>
      <c r="T3961" s="15">
        <f t="shared" si="313"/>
        <v>42086.16333333333</v>
      </c>
      <c r="U3961">
        <f t="shared" si="314"/>
        <v>2015</v>
      </c>
    </row>
    <row r="3962" spans="1:21" ht="48" x14ac:dyDescent="0.2">
      <c r="A3962">
        <v>3742</v>
      </c>
      <c r="B3962" s="3" t="s">
        <v>3738</v>
      </c>
      <c r="C3962" s="3" t="s">
        <v>7850</v>
      </c>
      <c r="D3962" s="6">
        <v>5000</v>
      </c>
      <c r="E3962" s="8">
        <v>100</v>
      </c>
      <c r="F3962" t="s">
        <v>8218</v>
      </c>
      <c r="G3962" t="s">
        <v>8221</v>
      </c>
      <c r="H3962" t="s">
        <v>8243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8267</v>
      </c>
      <c r="O3962" s="8">
        <f t="shared" si="310"/>
        <v>2</v>
      </c>
      <c r="P3962">
        <f t="shared" si="311"/>
        <v>25</v>
      </c>
      <c r="Q3962" s="9" t="s">
        <v>8313</v>
      </c>
      <c r="R3962" t="s">
        <v>8314</v>
      </c>
      <c r="S3962" s="15">
        <f t="shared" si="312"/>
        <v>41858.214629629627</v>
      </c>
      <c r="T3962" s="15">
        <f t="shared" si="313"/>
        <v>41888.214629629627</v>
      </c>
      <c r="U3962">
        <f t="shared" si="314"/>
        <v>2014</v>
      </c>
    </row>
    <row r="3963" spans="1:21" ht="48" x14ac:dyDescent="0.2">
      <c r="A3963">
        <v>3842</v>
      </c>
      <c r="B3963" s="3" t="s">
        <v>3838</v>
      </c>
      <c r="C3963" s="3" t="s">
        <v>7949</v>
      </c>
      <c r="D3963" s="6">
        <v>5000</v>
      </c>
      <c r="E3963" s="8">
        <v>1097</v>
      </c>
      <c r="F3963" t="s">
        <v>8218</v>
      </c>
      <c r="G3963" t="s">
        <v>8222</v>
      </c>
      <c r="H3963" t="s">
        <v>8244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8267</v>
      </c>
      <c r="O3963" s="8">
        <f t="shared" si="310"/>
        <v>22</v>
      </c>
      <c r="P3963">
        <f t="shared" si="311"/>
        <v>47.7</v>
      </c>
      <c r="Q3963" s="9" t="s">
        <v>8313</v>
      </c>
      <c r="R3963" t="s">
        <v>8314</v>
      </c>
      <c r="S3963" s="15">
        <f t="shared" si="312"/>
        <v>41740.493657407409</v>
      </c>
      <c r="T3963" s="15">
        <f t="shared" si="313"/>
        <v>41770.493657407409</v>
      </c>
      <c r="U3963">
        <f t="shared" si="314"/>
        <v>2014</v>
      </c>
    </row>
    <row r="3964" spans="1:21" ht="48" x14ac:dyDescent="0.2">
      <c r="A3964">
        <v>3843</v>
      </c>
      <c r="B3964" s="3" t="s">
        <v>3839</v>
      </c>
      <c r="C3964" s="3" t="s">
        <v>7950</v>
      </c>
      <c r="D3964" s="6">
        <v>5000</v>
      </c>
      <c r="E3964" s="8">
        <v>1065</v>
      </c>
      <c r="F3964" t="s">
        <v>8218</v>
      </c>
      <c r="G3964" t="s">
        <v>8221</v>
      </c>
      <c r="H3964" t="s">
        <v>8243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8267</v>
      </c>
      <c r="O3964" s="8">
        <f t="shared" si="310"/>
        <v>21</v>
      </c>
      <c r="P3964">
        <f t="shared" si="311"/>
        <v>56.05</v>
      </c>
      <c r="Q3964" s="9" t="s">
        <v>8313</v>
      </c>
      <c r="R3964" t="s">
        <v>8314</v>
      </c>
      <c r="S3964" s="15">
        <f t="shared" si="312"/>
        <v>41766.072500000002</v>
      </c>
      <c r="T3964" s="15">
        <f t="shared" si="313"/>
        <v>41791.072500000002</v>
      </c>
      <c r="U3964">
        <f t="shared" si="314"/>
        <v>2014</v>
      </c>
    </row>
    <row r="3965" spans="1:21" ht="48" x14ac:dyDescent="0.2">
      <c r="A3965">
        <v>3856</v>
      </c>
      <c r="B3965" s="3" t="s">
        <v>3852</v>
      </c>
      <c r="C3965" s="3" t="s">
        <v>7963</v>
      </c>
      <c r="D3965" s="6">
        <v>5000</v>
      </c>
      <c r="E3965" s="8">
        <v>1</v>
      </c>
      <c r="F3965" t="s">
        <v>8218</v>
      </c>
      <c r="G3965" t="s">
        <v>8221</v>
      </c>
      <c r="H3965" t="s">
        <v>8243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8267</v>
      </c>
      <c r="O3965" s="8">
        <f t="shared" si="310"/>
        <v>0</v>
      </c>
      <c r="P3965">
        <f t="shared" si="311"/>
        <v>1</v>
      </c>
      <c r="Q3965" s="9" t="s">
        <v>8313</v>
      </c>
      <c r="R3965" t="s">
        <v>8314</v>
      </c>
      <c r="S3965" s="15">
        <f t="shared" si="312"/>
        <v>42041.743090277778</v>
      </c>
      <c r="T3965" s="15">
        <f t="shared" si="313"/>
        <v>42071.701423611114</v>
      </c>
      <c r="U3965">
        <f t="shared" si="314"/>
        <v>2015</v>
      </c>
    </row>
    <row r="3966" spans="1:21" ht="48" x14ac:dyDescent="0.2">
      <c r="A3966">
        <v>3857</v>
      </c>
      <c r="B3966" s="3" t="s">
        <v>3853</v>
      </c>
      <c r="C3966" s="3" t="s">
        <v>7964</v>
      </c>
      <c r="D3966" s="6">
        <v>5000</v>
      </c>
      <c r="E3966" s="8">
        <v>260</v>
      </c>
      <c r="F3966" t="s">
        <v>8218</v>
      </c>
      <c r="G3966" t="s">
        <v>8221</v>
      </c>
      <c r="H3966" t="s">
        <v>8243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8267</v>
      </c>
      <c r="O3966" s="8">
        <f t="shared" si="310"/>
        <v>5</v>
      </c>
      <c r="P3966">
        <f t="shared" si="311"/>
        <v>65</v>
      </c>
      <c r="Q3966" s="9" t="s">
        <v>8313</v>
      </c>
      <c r="R3966" t="s">
        <v>8314</v>
      </c>
      <c r="S3966" s="15">
        <f t="shared" si="312"/>
        <v>41829.73715277778</v>
      </c>
      <c r="T3966" s="15">
        <f t="shared" si="313"/>
        <v>41852.716666666667</v>
      </c>
      <c r="U3966">
        <f t="shared" si="314"/>
        <v>2014</v>
      </c>
    </row>
    <row r="3967" spans="1:21" ht="48" x14ac:dyDescent="0.2">
      <c r="A3967">
        <v>3864</v>
      </c>
      <c r="B3967" s="3" t="s">
        <v>3860</v>
      </c>
      <c r="C3967" s="3" t="s">
        <v>7971</v>
      </c>
      <c r="D3967" s="6">
        <v>5000</v>
      </c>
      <c r="E3967" s="8">
        <v>60</v>
      </c>
      <c r="F3967" t="s">
        <v>8218</v>
      </c>
      <c r="G3967" t="s">
        <v>8221</v>
      </c>
      <c r="H3967" t="s">
        <v>8243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8267</v>
      </c>
      <c r="O3967" s="8">
        <f t="shared" si="310"/>
        <v>1</v>
      </c>
      <c r="P3967">
        <f t="shared" si="311"/>
        <v>20</v>
      </c>
      <c r="Q3967" s="9" t="s">
        <v>8313</v>
      </c>
      <c r="R3967" t="s">
        <v>8314</v>
      </c>
      <c r="S3967" s="15">
        <f t="shared" si="312"/>
        <v>42295.891828703709</v>
      </c>
      <c r="T3967" s="15">
        <f t="shared" si="313"/>
        <v>42325.933495370366</v>
      </c>
      <c r="U3967">
        <f t="shared" si="314"/>
        <v>2015</v>
      </c>
    </row>
    <row r="3968" spans="1:21" ht="48" x14ac:dyDescent="0.2">
      <c r="A3968">
        <v>3919</v>
      </c>
      <c r="B3968" s="3" t="s">
        <v>3915</v>
      </c>
      <c r="C3968" s="3" t="s">
        <v>8025</v>
      </c>
      <c r="D3968" s="6">
        <v>5000</v>
      </c>
      <c r="E3968" s="8">
        <v>90</v>
      </c>
      <c r="F3968" t="s">
        <v>8218</v>
      </c>
      <c r="G3968" t="s">
        <v>8222</v>
      </c>
      <c r="H3968" t="s">
        <v>8244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8267</v>
      </c>
      <c r="O3968" s="8">
        <f t="shared" si="310"/>
        <v>2</v>
      </c>
      <c r="P3968">
        <f t="shared" si="311"/>
        <v>30</v>
      </c>
      <c r="Q3968" s="9" t="s">
        <v>8313</v>
      </c>
      <c r="R3968" t="s">
        <v>8314</v>
      </c>
      <c r="S3968" s="15">
        <f t="shared" si="312"/>
        <v>42358.684872685189</v>
      </c>
      <c r="T3968" s="15">
        <f t="shared" si="313"/>
        <v>42387</v>
      </c>
      <c r="U3968">
        <f t="shared" si="314"/>
        <v>2015</v>
      </c>
    </row>
    <row r="3969" spans="1:21" ht="32" x14ac:dyDescent="0.2">
      <c r="A3969">
        <v>3926</v>
      </c>
      <c r="B3969" s="3" t="s">
        <v>3922</v>
      </c>
      <c r="C3969" s="3" t="s">
        <v>8032</v>
      </c>
      <c r="D3969" s="6">
        <v>5000</v>
      </c>
      <c r="E3969" s="8">
        <v>15</v>
      </c>
      <c r="F3969" t="s">
        <v>8218</v>
      </c>
      <c r="G3969" t="s">
        <v>8223</v>
      </c>
      <c r="H3969" t="s">
        <v>8245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8267</v>
      </c>
      <c r="O3969" s="8">
        <f t="shared" si="310"/>
        <v>0</v>
      </c>
      <c r="P3969">
        <f t="shared" si="311"/>
        <v>15</v>
      </c>
      <c r="Q3969" s="9" t="s">
        <v>8313</v>
      </c>
      <c r="R3969" t="s">
        <v>8314</v>
      </c>
      <c r="S3969" s="15">
        <f t="shared" si="312"/>
        <v>41970.085046296299</v>
      </c>
      <c r="T3969" s="15">
        <f t="shared" si="313"/>
        <v>42000.085046296299</v>
      </c>
      <c r="U3969">
        <f t="shared" si="314"/>
        <v>2014</v>
      </c>
    </row>
    <row r="3970" spans="1:21" ht="48" x14ac:dyDescent="0.2">
      <c r="A3970">
        <v>3928</v>
      </c>
      <c r="B3970" s="3" t="s">
        <v>3924</v>
      </c>
      <c r="C3970" s="3" t="s">
        <v>8034</v>
      </c>
      <c r="D3970" s="6">
        <v>5000</v>
      </c>
      <c r="E3970" s="8">
        <v>651</v>
      </c>
      <c r="F3970" t="s">
        <v>8218</v>
      </c>
      <c r="G3970" t="s">
        <v>8221</v>
      </c>
      <c r="H3970" t="s">
        <v>8243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8267</v>
      </c>
      <c r="O3970" s="8">
        <f t="shared" si="310"/>
        <v>13</v>
      </c>
      <c r="P3970">
        <f t="shared" si="311"/>
        <v>93</v>
      </c>
      <c r="Q3970" s="9" t="s">
        <v>8313</v>
      </c>
      <c r="R3970" t="s">
        <v>8314</v>
      </c>
      <c r="S3970" s="15">
        <f t="shared" si="312"/>
        <v>42265.683182870373</v>
      </c>
      <c r="T3970" s="15">
        <f t="shared" si="313"/>
        <v>42293.207638888889</v>
      </c>
      <c r="U3970">
        <f t="shared" si="314"/>
        <v>2015</v>
      </c>
    </row>
    <row r="3971" spans="1:21" ht="48" x14ac:dyDescent="0.2">
      <c r="A3971">
        <v>3934</v>
      </c>
      <c r="B3971" s="3" t="s">
        <v>3930</v>
      </c>
      <c r="C3971" s="3" t="s">
        <v>8040</v>
      </c>
      <c r="D3971" s="6">
        <v>5000</v>
      </c>
      <c r="E3971" s="8">
        <v>550</v>
      </c>
      <c r="F3971" t="s">
        <v>8218</v>
      </c>
      <c r="G3971" t="s">
        <v>8221</v>
      </c>
      <c r="H3971" t="s">
        <v>8243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8267</v>
      </c>
      <c r="O3971" s="8">
        <f t="shared" si="310"/>
        <v>11</v>
      </c>
      <c r="P3971">
        <f t="shared" si="311"/>
        <v>45.83</v>
      </c>
      <c r="Q3971" s="9" t="s">
        <v>8313</v>
      </c>
      <c r="R3971" t="s">
        <v>8314</v>
      </c>
      <c r="S3971" s="15">
        <f t="shared" si="312"/>
        <v>42233.671747685185</v>
      </c>
      <c r="T3971" s="15">
        <f t="shared" si="313"/>
        <v>42278.541666666672</v>
      </c>
      <c r="U3971">
        <f t="shared" si="314"/>
        <v>2015</v>
      </c>
    </row>
    <row r="3972" spans="1:21" ht="48" x14ac:dyDescent="0.2">
      <c r="A3972">
        <v>3939</v>
      </c>
      <c r="B3972" s="3" t="s">
        <v>3935</v>
      </c>
      <c r="C3972" s="3" t="s">
        <v>8045</v>
      </c>
      <c r="D3972" s="6">
        <v>5000</v>
      </c>
      <c r="E3972" s="8">
        <v>5</v>
      </c>
      <c r="F3972" t="s">
        <v>8218</v>
      </c>
      <c r="G3972" t="s">
        <v>8223</v>
      </c>
      <c r="H3972" t="s">
        <v>8245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8267</v>
      </c>
      <c r="O3972" s="8">
        <f t="shared" si="310"/>
        <v>0</v>
      </c>
      <c r="P3972">
        <f t="shared" si="311"/>
        <v>5</v>
      </c>
      <c r="Q3972" s="9" t="s">
        <v>8313</v>
      </c>
      <c r="R3972" t="s">
        <v>8314</v>
      </c>
      <c r="S3972" s="15">
        <f t="shared" si="312"/>
        <v>41915.400219907409</v>
      </c>
      <c r="T3972" s="15">
        <f t="shared" si="313"/>
        <v>41919.1875</v>
      </c>
      <c r="U3972">
        <f t="shared" si="314"/>
        <v>2014</v>
      </c>
    </row>
    <row r="3973" spans="1:21" ht="48" x14ac:dyDescent="0.2">
      <c r="A3973">
        <v>3940</v>
      </c>
      <c r="B3973" s="3" t="s">
        <v>3936</v>
      </c>
      <c r="C3973" s="3" t="s">
        <v>8046</v>
      </c>
      <c r="D3973" s="6">
        <v>5000</v>
      </c>
      <c r="E3973" s="8">
        <v>11</v>
      </c>
      <c r="F3973" t="s">
        <v>8218</v>
      </c>
      <c r="G3973" t="s">
        <v>8221</v>
      </c>
      <c r="H3973" t="s">
        <v>8243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8267</v>
      </c>
      <c r="O3973" s="8">
        <f t="shared" si="310"/>
        <v>0</v>
      </c>
      <c r="P3973">
        <f t="shared" si="311"/>
        <v>5.5</v>
      </c>
      <c r="Q3973" s="9" t="s">
        <v>8313</v>
      </c>
      <c r="R3973" t="s">
        <v>8314</v>
      </c>
      <c r="S3973" s="15">
        <f t="shared" si="312"/>
        <v>41961.492488425924</v>
      </c>
      <c r="T3973" s="15">
        <f t="shared" si="313"/>
        <v>42006.492488425924</v>
      </c>
      <c r="U3973">
        <f t="shared" si="314"/>
        <v>2014</v>
      </c>
    </row>
    <row r="3974" spans="1:21" ht="48" x14ac:dyDescent="0.2">
      <c r="A3974">
        <v>3943</v>
      </c>
      <c r="B3974" s="3" t="s">
        <v>3939</v>
      </c>
      <c r="C3974" s="3" t="s">
        <v>8049</v>
      </c>
      <c r="D3974" s="6">
        <v>5000</v>
      </c>
      <c r="E3974" s="8">
        <v>1782</v>
      </c>
      <c r="F3974" t="s">
        <v>8218</v>
      </c>
      <c r="G3974" t="s">
        <v>8221</v>
      </c>
      <c r="H3974" t="s">
        <v>8243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8267</v>
      </c>
      <c r="O3974" s="8">
        <f t="shared" si="310"/>
        <v>36</v>
      </c>
      <c r="P3974">
        <f t="shared" si="311"/>
        <v>137.08000000000001</v>
      </c>
      <c r="Q3974" s="9" t="s">
        <v>8313</v>
      </c>
      <c r="R3974" t="s">
        <v>8314</v>
      </c>
      <c r="S3974" s="15">
        <f t="shared" si="312"/>
        <v>42279.778564814813</v>
      </c>
      <c r="T3974" s="15">
        <f t="shared" si="313"/>
        <v>42310.701388888891</v>
      </c>
      <c r="U3974">
        <f t="shared" si="314"/>
        <v>2015</v>
      </c>
    </row>
    <row r="3975" spans="1:21" ht="48" x14ac:dyDescent="0.2">
      <c r="A3975">
        <v>3944</v>
      </c>
      <c r="B3975" s="3" t="s">
        <v>3940</v>
      </c>
      <c r="C3975" s="3" t="s">
        <v>8050</v>
      </c>
      <c r="D3975" s="6">
        <v>5000</v>
      </c>
      <c r="E3975" s="8">
        <v>0</v>
      </c>
      <c r="F3975" t="s">
        <v>8218</v>
      </c>
      <c r="G3975" t="s">
        <v>8221</v>
      </c>
      <c r="H3975" t="s">
        <v>8243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8267</v>
      </c>
      <c r="O3975" s="8">
        <f t="shared" si="310"/>
        <v>0</v>
      </c>
      <c r="P3975">
        <f t="shared" si="311"/>
        <v>0</v>
      </c>
      <c r="Q3975" s="9" t="s">
        <v>8313</v>
      </c>
      <c r="R3975" t="s">
        <v>8314</v>
      </c>
      <c r="S3975" s="15">
        <f t="shared" si="312"/>
        <v>42213.662905092591</v>
      </c>
      <c r="T3975" s="15">
        <f t="shared" si="313"/>
        <v>42243.662905092591</v>
      </c>
      <c r="U3975">
        <f t="shared" si="314"/>
        <v>2015</v>
      </c>
    </row>
    <row r="3976" spans="1:21" ht="48" x14ac:dyDescent="0.2">
      <c r="A3976">
        <v>3961</v>
      </c>
      <c r="B3976" s="3" t="s">
        <v>3957</v>
      </c>
      <c r="C3976" s="3" t="s">
        <v>8066</v>
      </c>
      <c r="D3976" s="6">
        <v>5000</v>
      </c>
      <c r="E3976" s="8">
        <v>21</v>
      </c>
      <c r="F3976" t="s">
        <v>8218</v>
      </c>
      <c r="G3976" t="s">
        <v>8222</v>
      </c>
      <c r="H3976" t="s">
        <v>8244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8267</v>
      </c>
      <c r="O3976" s="8">
        <f t="shared" si="310"/>
        <v>0</v>
      </c>
      <c r="P3976">
        <f t="shared" si="311"/>
        <v>10.5</v>
      </c>
      <c r="Q3976" s="9" t="s">
        <v>8313</v>
      </c>
      <c r="R3976" t="s">
        <v>8314</v>
      </c>
      <c r="S3976" s="15">
        <f t="shared" si="312"/>
        <v>41745.891319444447</v>
      </c>
      <c r="T3976" s="15">
        <f t="shared" si="313"/>
        <v>41767.891319444447</v>
      </c>
      <c r="U3976">
        <f t="shared" si="314"/>
        <v>2014</v>
      </c>
    </row>
    <row r="3977" spans="1:21" ht="48" x14ac:dyDescent="0.2">
      <c r="A3977">
        <v>3968</v>
      </c>
      <c r="B3977" s="3" t="s">
        <v>3964</v>
      </c>
      <c r="C3977" s="3" t="s">
        <v>8073</v>
      </c>
      <c r="D3977" s="6">
        <v>5000</v>
      </c>
      <c r="E3977" s="8">
        <v>527</v>
      </c>
      <c r="F3977" t="s">
        <v>8218</v>
      </c>
      <c r="G3977" t="s">
        <v>8221</v>
      </c>
      <c r="H3977" t="s">
        <v>8243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8267</v>
      </c>
      <c r="O3977" s="8">
        <f t="shared" si="310"/>
        <v>11</v>
      </c>
      <c r="P3977">
        <f t="shared" si="311"/>
        <v>47.91</v>
      </c>
      <c r="Q3977" s="9" t="s">
        <v>8313</v>
      </c>
      <c r="R3977" t="s">
        <v>8314</v>
      </c>
      <c r="S3977" s="15">
        <f t="shared" si="312"/>
        <v>42452.815659722226</v>
      </c>
      <c r="T3977" s="15">
        <f t="shared" si="313"/>
        <v>42512.815659722226</v>
      </c>
      <c r="U3977">
        <f t="shared" si="314"/>
        <v>2016</v>
      </c>
    </row>
    <row r="3978" spans="1:21" ht="48" x14ac:dyDescent="0.2">
      <c r="A3978">
        <v>3973</v>
      </c>
      <c r="B3978" s="3" t="s">
        <v>3969</v>
      </c>
      <c r="C3978" s="3" t="s">
        <v>8078</v>
      </c>
      <c r="D3978" s="6">
        <v>5000</v>
      </c>
      <c r="E3978" s="8">
        <v>3905</v>
      </c>
      <c r="F3978" t="s">
        <v>8218</v>
      </c>
      <c r="G3978" t="s">
        <v>8221</v>
      </c>
      <c r="H3978" t="s">
        <v>8243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8267</v>
      </c>
      <c r="O3978" s="8">
        <f t="shared" ref="O3978:O4041" si="315">ROUND(E3978/D3978*100,0)</f>
        <v>78</v>
      </c>
      <c r="P3978">
        <f t="shared" ref="P3978:P4041" si="316">IFERROR(ROUND(E3978/L3978,2),0)</f>
        <v>105.54</v>
      </c>
      <c r="Q3978" s="9" t="s">
        <v>8313</v>
      </c>
      <c r="R3978" t="s">
        <v>8314</v>
      </c>
      <c r="S3978" s="15">
        <f t="shared" ref="S3978:S4041" si="317">(((J3978/60)/60/24)+DATE(1970,1,1))</f>
        <v>42469.68414351852</v>
      </c>
      <c r="T3978" s="15">
        <f t="shared" ref="T3978:T4041" si="318">(((I3978/60)/60)/24)+DATE(1970,1,1)</f>
        <v>42499.166666666672</v>
      </c>
      <c r="U3978">
        <f t="shared" ref="U3978:U4041" si="319">YEAR(S3978)</f>
        <v>2016</v>
      </c>
    </row>
    <row r="3979" spans="1:21" ht="48" x14ac:dyDescent="0.2">
      <c r="A3979">
        <v>3986</v>
      </c>
      <c r="B3979" s="3" t="s">
        <v>3981</v>
      </c>
      <c r="C3979" s="3" t="s">
        <v>8090</v>
      </c>
      <c r="D3979" s="6">
        <v>5000</v>
      </c>
      <c r="E3979" s="8">
        <v>488</v>
      </c>
      <c r="F3979" t="s">
        <v>8218</v>
      </c>
      <c r="G3979" t="s">
        <v>8222</v>
      </c>
      <c r="H3979" t="s">
        <v>8244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8267</v>
      </c>
      <c r="O3979" s="8">
        <f t="shared" si="315"/>
        <v>10</v>
      </c>
      <c r="P3979">
        <f t="shared" si="316"/>
        <v>37.54</v>
      </c>
      <c r="Q3979" s="9" t="s">
        <v>8313</v>
      </c>
      <c r="R3979" t="s">
        <v>8314</v>
      </c>
      <c r="S3979" s="15">
        <f t="shared" si="317"/>
        <v>42467.548541666663</v>
      </c>
      <c r="T3979" s="15">
        <f t="shared" si="318"/>
        <v>42496.544444444444</v>
      </c>
      <c r="U3979">
        <f t="shared" si="319"/>
        <v>2016</v>
      </c>
    </row>
    <row r="3980" spans="1:21" ht="48" x14ac:dyDescent="0.2">
      <c r="A3980">
        <v>4025</v>
      </c>
      <c r="B3980" s="3" t="s">
        <v>4020</v>
      </c>
      <c r="C3980" s="3" t="s">
        <v>8128</v>
      </c>
      <c r="D3980" s="6">
        <v>5000</v>
      </c>
      <c r="E3980" s="8">
        <v>250</v>
      </c>
      <c r="F3980" t="s">
        <v>8218</v>
      </c>
      <c r="G3980" t="s">
        <v>8227</v>
      </c>
      <c r="H3980" t="s">
        <v>8246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8267</v>
      </c>
      <c r="O3980" s="8">
        <f t="shared" si="315"/>
        <v>5</v>
      </c>
      <c r="P3980">
        <f t="shared" si="316"/>
        <v>62.5</v>
      </c>
      <c r="Q3980" s="9" t="s">
        <v>8313</v>
      </c>
      <c r="R3980" t="s">
        <v>8314</v>
      </c>
      <c r="S3980" s="15">
        <f t="shared" si="317"/>
        <v>42151.237685185188</v>
      </c>
      <c r="T3980" s="15">
        <f t="shared" si="318"/>
        <v>42211.237685185188</v>
      </c>
      <c r="U3980">
        <f t="shared" si="319"/>
        <v>2015</v>
      </c>
    </row>
    <row r="3981" spans="1:21" ht="48" x14ac:dyDescent="0.2">
      <c r="A3981">
        <v>4031</v>
      </c>
      <c r="B3981" s="3" t="s">
        <v>4026</v>
      </c>
      <c r="C3981" s="3" t="s">
        <v>8134</v>
      </c>
      <c r="D3981" s="6">
        <v>5000</v>
      </c>
      <c r="E3981" s="8">
        <v>0</v>
      </c>
      <c r="F3981" t="s">
        <v>8218</v>
      </c>
      <c r="G3981" t="s">
        <v>8221</v>
      </c>
      <c r="H3981" t="s">
        <v>8243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8267</v>
      </c>
      <c r="O3981" s="8">
        <f t="shared" si="315"/>
        <v>0</v>
      </c>
      <c r="P3981">
        <f t="shared" si="316"/>
        <v>0</v>
      </c>
      <c r="Q3981" s="9" t="s">
        <v>8313</v>
      </c>
      <c r="R3981" t="s">
        <v>8314</v>
      </c>
      <c r="S3981" s="15">
        <f t="shared" si="317"/>
        <v>41941.585231481484</v>
      </c>
      <c r="T3981" s="15">
        <f t="shared" si="318"/>
        <v>41991.626898148148</v>
      </c>
      <c r="U3981">
        <f t="shared" si="319"/>
        <v>2014</v>
      </c>
    </row>
    <row r="3982" spans="1:21" ht="32" x14ac:dyDescent="0.2">
      <c r="A3982">
        <v>4041</v>
      </c>
      <c r="B3982" s="3" t="s">
        <v>4036</v>
      </c>
      <c r="C3982" s="3" t="s">
        <v>8143</v>
      </c>
      <c r="D3982" s="6">
        <v>5000</v>
      </c>
      <c r="E3982" s="8">
        <v>21</v>
      </c>
      <c r="F3982" t="s">
        <v>8218</v>
      </c>
      <c r="G3982" t="s">
        <v>8222</v>
      </c>
      <c r="H3982" t="s">
        <v>8244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8267</v>
      </c>
      <c r="O3982" s="8">
        <f t="shared" si="315"/>
        <v>0</v>
      </c>
      <c r="P3982">
        <f t="shared" si="316"/>
        <v>10.5</v>
      </c>
      <c r="Q3982" s="9" t="s">
        <v>8313</v>
      </c>
      <c r="R3982" t="s">
        <v>8314</v>
      </c>
      <c r="S3982" s="15">
        <f t="shared" si="317"/>
        <v>42559.474004629628</v>
      </c>
      <c r="T3982" s="15">
        <f t="shared" si="318"/>
        <v>42619.474004629628</v>
      </c>
      <c r="U3982">
        <f t="shared" si="319"/>
        <v>2016</v>
      </c>
    </row>
    <row r="3983" spans="1:21" ht="48" x14ac:dyDescent="0.2">
      <c r="A3983">
        <v>4045</v>
      </c>
      <c r="B3983" s="3" t="s">
        <v>4040</v>
      </c>
      <c r="C3983" s="3" t="s">
        <v>8147</v>
      </c>
      <c r="D3983" s="6">
        <v>5000</v>
      </c>
      <c r="E3983" s="8">
        <v>1</v>
      </c>
      <c r="F3983" t="s">
        <v>8218</v>
      </c>
      <c r="G3983" t="s">
        <v>8223</v>
      </c>
      <c r="H3983" t="s">
        <v>8245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8267</v>
      </c>
      <c r="O3983" s="8">
        <f t="shared" si="315"/>
        <v>0</v>
      </c>
      <c r="P3983">
        <f t="shared" si="316"/>
        <v>1</v>
      </c>
      <c r="Q3983" s="9" t="s">
        <v>8313</v>
      </c>
      <c r="R3983" t="s">
        <v>8314</v>
      </c>
      <c r="S3983" s="15">
        <f t="shared" si="317"/>
        <v>41842.201261574075</v>
      </c>
      <c r="T3983" s="15">
        <f t="shared" si="318"/>
        <v>41872.201261574075</v>
      </c>
      <c r="U3983">
        <f t="shared" si="319"/>
        <v>2014</v>
      </c>
    </row>
    <row r="3984" spans="1:21" ht="48" x14ac:dyDescent="0.2">
      <c r="A3984">
        <v>4047</v>
      </c>
      <c r="B3984" s="3" t="s">
        <v>4042</v>
      </c>
      <c r="C3984" s="3" t="s">
        <v>8149</v>
      </c>
      <c r="D3984" s="6">
        <v>5000</v>
      </c>
      <c r="E3984" s="8">
        <v>110</v>
      </c>
      <c r="F3984" t="s">
        <v>8218</v>
      </c>
      <c r="G3984" t="s">
        <v>8221</v>
      </c>
      <c r="H3984" t="s">
        <v>8243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8267</v>
      </c>
      <c r="O3984" s="8">
        <f t="shared" si="315"/>
        <v>2</v>
      </c>
      <c r="P3984">
        <f t="shared" si="316"/>
        <v>27.5</v>
      </c>
      <c r="Q3984" s="9" t="s">
        <v>8313</v>
      </c>
      <c r="R3984" t="s">
        <v>8314</v>
      </c>
      <c r="S3984" s="15">
        <f t="shared" si="317"/>
        <v>41991.022488425922</v>
      </c>
      <c r="T3984" s="15">
        <f t="shared" si="318"/>
        <v>42015.041666666672</v>
      </c>
      <c r="U3984">
        <f t="shared" si="319"/>
        <v>2014</v>
      </c>
    </row>
    <row r="3985" spans="1:21" ht="48" x14ac:dyDescent="0.2">
      <c r="A3985">
        <v>4055</v>
      </c>
      <c r="B3985" s="3" t="s">
        <v>4050</v>
      </c>
      <c r="C3985" s="3" t="s">
        <v>8157</v>
      </c>
      <c r="D3985" s="6">
        <v>5000</v>
      </c>
      <c r="E3985" s="8">
        <v>881</v>
      </c>
      <c r="F3985" t="s">
        <v>8218</v>
      </c>
      <c r="G3985" t="s">
        <v>8222</v>
      </c>
      <c r="H3985" t="s">
        <v>8244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8267</v>
      </c>
      <c r="O3985" s="8">
        <f t="shared" si="315"/>
        <v>18</v>
      </c>
      <c r="P3985">
        <f t="shared" si="316"/>
        <v>41.95</v>
      </c>
      <c r="Q3985" s="9" t="s">
        <v>8313</v>
      </c>
      <c r="R3985" t="s">
        <v>8314</v>
      </c>
      <c r="S3985" s="15">
        <f t="shared" si="317"/>
        <v>41779.648506944446</v>
      </c>
      <c r="T3985" s="15">
        <f t="shared" si="318"/>
        <v>41809.648506944446</v>
      </c>
      <c r="U3985">
        <f t="shared" si="319"/>
        <v>2014</v>
      </c>
    </row>
    <row r="3986" spans="1:21" ht="48" x14ac:dyDescent="0.2">
      <c r="A3986">
        <v>4067</v>
      </c>
      <c r="B3986" s="3" t="s">
        <v>4062</v>
      </c>
      <c r="C3986" s="3" t="s">
        <v>7996</v>
      </c>
      <c r="D3986" s="6">
        <v>5000</v>
      </c>
      <c r="E3986" s="8">
        <v>3045</v>
      </c>
      <c r="F3986" t="s">
        <v>8218</v>
      </c>
      <c r="G3986" t="s">
        <v>8221</v>
      </c>
      <c r="H3986" t="s">
        <v>8243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8267</v>
      </c>
      <c r="O3986" s="8">
        <f t="shared" si="315"/>
        <v>61</v>
      </c>
      <c r="P3986">
        <f t="shared" si="316"/>
        <v>179.12</v>
      </c>
      <c r="Q3986" s="9" t="s">
        <v>8313</v>
      </c>
      <c r="R3986" t="s">
        <v>8314</v>
      </c>
      <c r="S3986" s="15">
        <f t="shared" si="317"/>
        <v>42235.117476851854</v>
      </c>
      <c r="T3986" s="15">
        <f t="shared" si="318"/>
        <v>42275.117476851854</v>
      </c>
      <c r="U3986">
        <f t="shared" si="319"/>
        <v>2015</v>
      </c>
    </row>
    <row r="3987" spans="1:21" ht="48" x14ac:dyDescent="0.2">
      <c r="A3987">
        <v>4089</v>
      </c>
      <c r="B3987" s="3" t="s">
        <v>4084</v>
      </c>
      <c r="C3987" s="3" t="s">
        <v>8190</v>
      </c>
      <c r="D3987" s="6">
        <v>5000</v>
      </c>
      <c r="E3987" s="8">
        <v>240</v>
      </c>
      <c r="F3987" t="s">
        <v>8218</v>
      </c>
      <c r="G3987" t="s">
        <v>8221</v>
      </c>
      <c r="H3987" t="s">
        <v>8243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8267</v>
      </c>
      <c r="O3987" s="8">
        <f t="shared" si="315"/>
        <v>5</v>
      </c>
      <c r="P3987">
        <f t="shared" si="316"/>
        <v>30</v>
      </c>
      <c r="Q3987" s="9" t="s">
        <v>8313</v>
      </c>
      <c r="R3987" t="s">
        <v>8314</v>
      </c>
      <c r="S3987" s="15">
        <f t="shared" si="317"/>
        <v>42122.732499999998</v>
      </c>
      <c r="T3987" s="15">
        <f t="shared" si="318"/>
        <v>42155.732638888891</v>
      </c>
      <c r="U3987">
        <f t="shared" si="319"/>
        <v>2015</v>
      </c>
    </row>
    <row r="3988" spans="1:21" ht="48" x14ac:dyDescent="0.2">
      <c r="A3988">
        <v>4106</v>
      </c>
      <c r="B3988" s="3" t="s">
        <v>4101</v>
      </c>
      <c r="C3988" s="3" t="s">
        <v>8207</v>
      </c>
      <c r="D3988" s="6">
        <v>5000</v>
      </c>
      <c r="E3988" s="8">
        <v>3530</v>
      </c>
      <c r="F3988" t="s">
        <v>8218</v>
      </c>
      <c r="G3988" t="s">
        <v>8221</v>
      </c>
      <c r="H3988" t="s">
        <v>8243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8267</v>
      </c>
      <c r="O3988" s="8">
        <f t="shared" si="315"/>
        <v>71</v>
      </c>
      <c r="P3988">
        <f t="shared" si="316"/>
        <v>106.97</v>
      </c>
      <c r="Q3988" s="9" t="s">
        <v>8313</v>
      </c>
      <c r="R3988" t="s">
        <v>8314</v>
      </c>
      <c r="S3988" s="15">
        <f t="shared" si="317"/>
        <v>42053.049375000002</v>
      </c>
      <c r="T3988" s="15">
        <f t="shared" si="318"/>
        <v>42096.041666666672</v>
      </c>
      <c r="U3988">
        <f t="shared" si="319"/>
        <v>2015</v>
      </c>
    </row>
    <row r="3989" spans="1:21" ht="48" x14ac:dyDescent="0.2">
      <c r="A3989">
        <v>2881</v>
      </c>
      <c r="B3989" s="3" t="s">
        <v>2880</v>
      </c>
      <c r="C3989" s="3" t="s">
        <v>6989</v>
      </c>
      <c r="D3989" s="6">
        <v>5500</v>
      </c>
      <c r="E3989" s="8">
        <v>0</v>
      </c>
      <c r="F3989" t="s">
        <v>8218</v>
      </c>
      <c r="G3989" t="s">
        <v>8221</v>
      </c>
      <c r="H3989" t="s">
        <v>8243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8267</v>
      </c>
      <c r="O3989" s="8">
        <f t="shared" si="315"/>
        <v>0</v>
      </c>
      <c r="P3989">
        <f t="shared" si="316"/>
        <v>0</v>
      </c>
      <c r="Q3989" s="9" t="s">
        <v>8313</v>
      </c>
      <c r="R3989" t="s">
        <v>8314</v>
      </c>
      <c r="S3989" s="15">
        <f t="shared" si="317"/>
        <v>41916.597638888888</v>
      </c>
      <c r="T3989" s="15">
        <f t="shared" si="318"/>
        <v>41976.639305555553</v>
      </c>
      <c r="U3989">
        <f t="shared" si="319"/>
        <v>2014</v>
      </c>
    </row>
    <row r="3990" spans="1:21" ht="48" x14ac:dyDescent="0.2">
      <c r="A3990">
        <v>2892</v>
      </c>
      <c r="B3990" s="3" t="s">
        <v>2891</v>
      </c>
      <c r="C3990" s="3" t="s">
        <v>7000</v>
      </c>
      <c r="D3990" s="6">
        <v>5500</v>
      </c>
      <c r="E3990" s="8">
        <v>500</v>
      </c>
      <c r="F3990" t="s">
        <v>8218</v>
      </c>
      <c r="G3990" t="s">
        <v>8221</v>
      </c>
      <c r="H3990" t="s">
        <v>8243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8267</v>
      </c>
      <c r="O3990" s="8">
        <f t="shared" si="315"/>
        <v>9</v>
      </c>
      <c r="P3990">
        <f t="shared" si="316"/>
        <v>29.41</v>
      </c>
      <c r="Q3990" s="9" t="s">
        <v>8313</v>
      </c>
      <c r="R3990" t="s">
        <v>8314</v>
      </c>
      <c r="S3990" s="15">
        <f t="shared" si="317"/>
        <v>41869.714166666665</v>
      </c>
      <c r="T3990" s="15">
        <f t="shared" si="318"/>
        <v>41876.875</v>
      </c>
      <c r="U3990">
        <f t="shared" si="319"/>
        <v>2014</v>
      </c>
    </row>
    <row r="3991" spans="1:21" ht="48" x14ac:dyDescent="0.2">
      <c r="A3991">
        <v>2900</v>
      </c>
      <c r="B3991" s="3" t="s">
        <v>2899</v>
      </c>
      <c r="C3991" s="3" t="s">
        <v>7008</v>
      </c>
      <c r="D3991" s="6">
        <v>5500</v>
      </c>
      <c r="E3991" s="8">
        <v>3405</v>
      </c>
      <c r="F3991" t="s">
        <v>8218</v>
      </c>
      <c r="G3991" t="s">
        <v>8221</v>
      </c>
      <c r="H3991" t="s">
        <v>8243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8267</v>
      </c>
      <c r="O3991" s="8">
        <f t="shared" si="315"/>
        <v>62</v>
      </c>
      <c r="P3991">
        <f t="shared" si="316"/>
        <v>486.43</v>
      </c>
      <c r="Q3991" s="9" t="s">
        <v>8313</v>
      </c>
      <c r="R3991" t="s">
        <v>8314</v>
      </c>
      <c r="S3991" s="15">
        <f t="shared" si="317"/>
        <v>41830.234166666669</v>
      </c>
      <c r="T3991" s="15">
        <f t="shared" si="318"/>
        <v>41860.234166666669</v>
      </c>
      <c r="U3991">
        <f t="shared" si="319"/>
        <v>2014</v>
      </c>
    </row>
    <row r="3992" spans="1:21" ht="48" x14ac:dyDescent="0.2">
      <c r="A3992">
        <v>3731</v>
      </c>
      <c r="B3992" s="3" t="s">
        <v>3727</v>
      </c>
      <c r="C3992" s="3" t="s">
        <v>7839</v>
      </c>
      <c r="D3992" s="6">
        <v>5500</v>
      </c>
      <c r="E3992" s="8">
        <v>620</v>
      </c>
      <c r="F3992" t="s">
        <v>8218</v>
      </c>
      <c r="G3992" t="s">
        <v>8221</v>
      </c>
      <c r="H3992" t="s">
        <v>8243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8267</v>
      </c>
      <c r="O3992" s="8">
        <f t="shared" si="315"/>
        <v>11</v>
      </c>
      <c r="P3992">
        <f t="shared" si="316"/>
        <v>51.67</v>
      </c>
      <c r="Q3992" s="9" t="s">
        <v>8313</v>
      </c>
      <c r="R3992" t="s">
        <v>8314</v>
      </c>
      <c r="S3992" s="15">
        <f t="shared" si="317"/>
        <v>41983.752847222218</v>
      </c>
      <c r="T3992" s="15">
        <f t="shared" si="318"/>
        <v>42014.140972222223</v>
      </c>
      <c r="U3992">
        <f t="shared" si="319"/>
        <v>2014</v>
      </c>
    </row>
    <row r="3993" spans="1:21" ht="48" x14ac:dyDescent="0.2">
      <c r="A3993">
        <v>3941</v>
      </c>
      <c r="B3993" s="3" t="s">
        <v>3937</v>
      </c>
      <c r="C3993" s="3" t="s">
        <v>8047</v>
      </c>
      <c r="D3993" s="6">
        <v>5500</v>
      </c>
      <c r="E3993" s="8">
        <v>50</v>
      </c>
      <c r="F3993" t="s">
        <v>8218</v>
      </c>
      <c r="G3993" t="s">
        <v>8221</v>
      </c>
      <c r="H3993" t="s">
        <v>8243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8267</v>
      </c>
      <c r="O3993" s="8">
        <f t="shared" si="315"/>
        <v>1</v>
      </c>
      <c r="P3993">
        <f t="shared" si="316"/>
        <v>25</v>
      </c>
      <c r="Q3993" s="9" t="s">
        <v>8313</v>
      </c>
      <c r="R3993" t="s">
        <v>8314</v>
      </c>
      <c r="S3993" s="15">
        <f t="shared" si="317"/>
        <v>41940.587233796294</v>
      </c>
      <c r="T3993" s="15">
        <f t="shared" si="318"/>
        <v>41968.041666666672</v>
      </c>
      <c r="U3993">
        <f t="shared" si="319"/>
        <v>2014</v>
      </c>
    </row>
    <row r="3994" spans="1:21" ht="48" x14ac:dyDescent="0.2">
      <c r="A3994">
        <v>3956</v>
      </c>
      <c r="B3994" s="3" t="s">
        <v>3952</v>
      </c>
      <c r="C3994" s="3" t="s">
        <v>8061</v>
      </c>
      <c r="D3994" s="6">
        <v>5500</v>
      </c>
      <c r="E3994" s="8">
        <v>0</v>
      </c>
      <c r="F3994" t="s">
        <v>8218</v>
      </c>
      <c r="G3994" t="s">
        <v>8221</v>
      </c>
      <c r="H3994" t="s">
        <v>8243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8267</v>
      </c>
      <c r="O3994" s="8">
        <f t="shared" si="315"/>
        <v>0</v>
      </c>
      <c r="P3994">
        <f t="shared" si="316"/>
        <v>0</v>
      </c>
      <c r="Q3994" s="9" t="s">
        <v>8313</v>
      </c>
      <c r="R3994" t="s">
        <v>8314</v>
      </c>
      <c r="S3994" s="15">
        <f t="shared" si="317"/>
        <v>42457.932025462964</v>
      </c>
      <c r="T3994" s="15">
        <f t="shared" si="318"/>
        <v>42485.013888888891</v>
      </c>
      <c r="U3994">
        <f t="shared" si="319"/>
        <v>2016</v>
      </c>
    </row>
    <row r="3995" spans="1:21" ht="48" x14ac:dyDescent="0.2">
      <c r="A3995">
        <v>4046</v>
      </c>
      <c r="B3995" s="3" t="s">
        <v>4041</v>
      </c>
      <c r="C3995" s="3" t="s">
        <v>8148</v>
      </c>
      <c r="D3995" s="6">
        <v>5600</v>
      </c>
      <c r="E3995" s="8">
        <v>460</v>
      </c>
      <c r="F3995" t="s">
        <v>8218</v>
      </c>
      <c r="G3995" t="s">
        <v>8221</v>
      </c>
      <c r="H3995" t="s">
        <v>8243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8267</v>
      </c>
      <c r="O3995" s="8">
        <f t="shared" si="315"/>
        <v>8</v>
      </c>
      <c r="P3995">
        <f t="shared" si="316"/>
        <v>38.33</v>
      </c>
      <c r="Q3995" s="9" t="s">
        <v>8313</v>
      </c>
      <c r="R3995" t="s">
        <v>8314</v>
      </c>
      <c r="S3995" s="15">
        <f t="shared" si="317"/>
        <v>41904.650578703702</v>
      </c>
      <c r="T3995" s="15">
        <f t="shared" si="318"/>
        <v>41934.650578703702</v>
      </c>
      <c r="U3995">
        <f t="shared" si="319"/>
        <v>2014</v>
      </c>
    </row>
    <row r="3996" spans="1:21" ht="48" x14ac:dyDescent="0.2">
      <c r="A3996">
        <v>2877</v>
      </c>
      <c r="B3996" s="3" t="s">
        <v>2876</v>
      </c>
      <c r="C3996" s="3" t="s">
        <v>6985</v>
      </c>
      <c r="D3996" s="6">
        <v>6000</v>
      </c>
      <c r="E3996" s="8">
        <v>650</v>
      </c>
      <c r="F3996" t="s">
        <v>8218</v>
      </c>
      <c r="G3996" t="s">
        <v>8221</v>
      </c>
      <c r="H3996" t="s">
        <v>8243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8267</v>
      </c>
      <c r="O3996" s="8">
        <f t="shared" si="315"/>
        <v>11</v>
      </c>
      <c r="P3996">
        <f t="shared" si="316"/>
        <v>108.33</v>
      </c>
      <c r="Q3996" s="9" t="s">
        <v>8313</v>
      </c>
      <c r="R3996" t="s">
        <v>8314</v>
      </c>
      <c r="S3996" s="15">
        <f t="shared" si="317"/>
        <v>42672.955138888887</v>
      </c>
      <c r="T3996" s="15">
        <f t="shared" si="318"/>
        <v>42704.708333333328</v>
      </c>
      <c r="U3996">
        <f t="shared" si="319"/>
        <v>2016</v>
      </c>
    </row>
    <row r="3997" spans="1:21" ht="48" x14ac:dyDescent="0.2">
      <c r="A3997">
        <v>2906</v>
      </c>
      <c r="B3997" s="3" t="s">
        <v>2905</v>
      </c>
      <c r="C3997" s="3" t="s">
        <v>7014</v>
      </c>
      <c r="D3997" s="6">
        <v>6000</v>
      </c>
      <c r="E3997" s="8">
        <v>565</v>
      </c>
      <c r="F3997" t="s">
        <v>8218</v>
      </c>
      <c r="G3997" t="s">
        <v>8221</v>
      </c>
      <c r="H3997" t="s">
        <v>8243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8267</v>
      </c>
      <c r="O3997" s="8">
        <f t="shared" si="315"/>
        <v>9</v>
      </c>
      <c r="P3997">
        <f t="shared" si="316"/>
        <v>80.709999999999994</v>
      </c>
      <c r="Q3997" s="9" t="s">
        <v>8313</v>
      </c>
      <c r="R3997" t="s">
        <v>8314</v>
      </c>
      <c r="S3997" s="15">
        <f t="shared" si="317"/>
        <v>42199.648912037039</v>
      </c>
      <c r="T3997" s="15">
        <f t="shared" si="318"/>
        <v>42217.041666666672</v>
      </c>
      <c r="U3997">
        <f t="shared" si="319"/>
        <v>2015</v>
      </c>
    </row>
    <row r="3998" spans="1:21" ht="48" x14ac:dyDescent="0.2">
      <c r="A3998">
        <v>3860</v>
      </c>
      <c r="B3998" s="3" t="s">
        <v>3856</v>
      </c>
      <c r="C3998" s="3" t="s">
        <v>7967</v>
      </c>
      <c r="D3998" s="6">
        <v>6000</v>
      </c>
      <c r="E3998" s="8">
        <v>1060</v>
      </c>
      <c r="F3998" t="s">
        <v>8218</v>
      </c>
      <c r="G3998" t="s">
        <v>8221</v>
      </c>
      <c r="H3998" t="s">
        <v>8243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8267</v>
      </c>
      <c r="O3998" s="8">
        <f t="shared" si="315"/>
        <v>18</v>
      </c>
      <c r="P3998">
        <f t="shared" si="316"/>
        <v>81.540000000000006</v>
      </c>
      <c r="Q3998" s="9" t="s">
        <v>8313</v>
      </c>
      <c r="R3998" t="s">
        <v>8314</v>
      </c>
      <c r="S3998" s="15">
        <f t="shared" si="317"/>
        <v>41833.660995370366</v>
      </c>
      <c r="T3998" s="15">
        <f t="shared" si="318"/>
        <v>41863.660995370366</v>
      </c>
      <c r="U3998">
        <f t="shared" si="319"/>
        <v>2014</v>
      </c>
    </row>
    <row r="3999" spans="1:21" ht="48" x14ac:dyDescent="0.2">
      <c r="A3999">
        <v>3863</v>
      </c>
      <c r="B3999" s="3" t="s">
        <v>3859</v>
      </c>
      <c r="C3999" s="3" t="s">
        <v>7970</v>
      </c>
      <c r="D3999" s="6">
        <v>6000</v>
      </c>
      <c r="E3999" s="8">
        <v>0</v>
      </c>
      <c r="F3999" t="s">
        <v>8218</v>
      </c>
      <c r="G3999" t="s">
        <v>8221</v>
      </c>
      <c r="H3999" t="s">
        <v>8243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8267</v>
      </c>
      <c r="O3999" s="8">
        <f t="shared" si="315"/>
        <v>0</v>
      </c>
      <c r="P3999">
        <f t="shared" si="316"/>
        <v>0</v>
      </c>
      <c r="Q3999" s="9" t="s">
        <v>8313</v>
      </c>
      <c r="R3999" t="s">
        <v>8314</v>
      </c>
      <c r="S3999" s="15">
        <f t="shared" si="317"/>
        <v>42253.633159722223</v>
      </c>
      <c r="T3999" s="15">
        <f t="shared" si="318"/>
        <v>42313.674826388888</v>
      </c>
      <c r="U3999">
        <f t="shared" si="319"/>
        <v>2015</v>
      </c>
    </row>
    <row r="4000" spans="1:21" ht="48" x14ac:dyDescent="0.2">
      <c r="A4000">
        <v>3910</v>
      </c>
      <c r="B4000" s="3" t="s">
        <v>3906</v>
      </c>
      <c r="C4000" s="3" t="s">
        <v>8016</v>
      </c>
      <c r="D4000" s="6">
        <v>6000</v>
      </c>
      <c r="E4000" s="8">
        <v>185</v>
      </c>
      <c r="F4000" t="s">
        <v>8218</v>
      </c>
      <c r="G4000" t="s">
        <v>8221</v>
      </c>
      <c r="H4000" t="s">
        <v>8243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8267</v>
      </c>
      <c r="O4000" s="8">
        <f t="shared" si="315"/>
        <v>3</v>
      </c>
      <c r="P4000">
        <f t="shared" si="316"/>
        <v>61.67</v>
      </c>
      <c r="Q4000" s="9" t="s">
        <v>8313</v>
      </c>
      <c r="R4000" t="s">
        <v>8314</v>
      </c>
      <c r="S4000" s="15">
        <f t="shared" si="317"/>
        <v>42224.756909722222</v>
      </c>
      <c r="T4000" s="15">
        <f t="shared" si="318"/>
        <v>42254.756909722222</v>
      </c>
      <c r="U4000">
        <f t="shared" si="319"/>
        <v>2015</v>
      </c>
    </row>
    <row r="4001" spans="1:21" ht="32" x14ac:dyDescent="0.2">
      <c r="A4001">
        <v>3946</v>
      </c>
      <c r="B4001" s="3" t="s">
        <v>3942</v>
      </c>
      <c r="C4001" s="3" t="s">
        <v>8052</v>
      </c>
      <c r="D4001" s="6">
        <v>6000</v>
      </c>
      <c r="E4001" s="8">
        <v>195</v>
      </c>
      <c r="F4001" t="s">
        <v>8218</v>
      </c>
      <c r="G4001" t="s">
        <v>8221</v>
      </c>
      <c r="H4001" t="s">
        <v>8243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8267</v>
      </c>
      <c r="O4001" s="8">
        <f t="shared" si="315"/>
        <v>3</v>
      </c>
      <c r="P4001">
        <f t="shared" si="316"/>
        <v>39</v>
      </c>
      <c r="Q4001" s="9" t="s">
        <v>8313</v>
      </c>
      <c r="R4001" t="s">
        <v>8314</v>
      </c>
      <c r="S4001" s="15">
        <f t="shared" si="317"/>
        <v>42031.833587962959</v>
      </c>
      <c r="T4001" s="15">
        <f t="shared" si="318"/>
        <v>42063.333333333328</v>
      </c>
      <c r="U4001">
        <f t="shared" si="319"/>
        <v>2015</v>
      </c>
    </row>
    <row r="4002" spans="1:21" ht="48" x14ac:dyDescent="0.2">
      <c r="A4002">
        <v>3979</v>
      </c>
      <c r="B4002" s="3" t="s">
        <v>3975</v>
      </c>
      <c r="C4002" s="3" t="s">
        <v>8084</v>
      </c>
      <c r="D4002" s="6">
        <v>6000</v>
      </c>
      <c r="E4002" s="8">
        <v>110</v>
      </c>
      <c r="F4002" t="s">
        <v>8218</v>
      </c>
      <c r="G4002" t="s">
        <v>8222</v>
      </c>
      <c r="H4002" t="s">
        <v>8244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8267</v>
      </c>
      <c r="O4002" s="8">
        <f t="shared" si="315"/>
        <v>2</v>
      </c>
      <c r="P4002">
        <f t="shared" si="316"/>
        <v>18.329999999999998</v>
      </c>
      <c r="Q4002" s="9" t="s">
        <v>8313</v>
      </c>
      <c r="R4002" t="s">
        <v>8314</v>
      </c>
      <c r="S4002" s="15">
        <f t="shared" si="317"/>
        <v>42069.903437500005</v>
      </c>
      <c r="T4002" s="15">
        <f t="shared" si="318"/>
        <v>42092.833333333328</v>
      </c>
      <c r="U4002">
        <f t="shared" si="319"/>
        <v>2015</v>
      </c>
    </row>
    <row r="4003" spans="1:21" ht="48" x14ac:dyDescent="0.2">
      <c r="A4003">
        <v>4036</v>
      </c>
      <c r="B4003" s="3" t="s">
        <v>4031</v>
      </c>
      <c r="C4003" s="3" t="s">
        <v>7436</v>
      </c>
      <c r="D4003" s="6">
        <v>6000</v>
      </c>
      <c r="E4003" s="8">
        <v>2823</v>
      </c>
      <c r="F4003" t="s">
        <v>8218</v>
      </c>
      <c r="G4003" t="s">
        <v>8221</v>
      </c>
      <c r="H4003" t="s">
        <v>8243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8267</v>
      </c>
      <c r="O4003" s="8">
        <f t="shared" si="315"/>
        <v>47</v>
      </c>
      <c r="P4003">
        <f t="shared" si="316"/>
        <v>166.06</v>
      </c>
      <c r="Q4003" s="9" t="s">
        <v>8313</v>
      </c>
      <c r="R4003" t="s">
        <v>8314</v>
      </c>
      <c r="S4003" s="15">
        <f t="shared" si="317"/>
        <v>41804.937083333331</v>
      </c>
      <c r="T4003" s="15">
        <f t="shared" si="318"/>
        <v>41821.9375</v>
      </c>
      <c r="U4003">
        <f t="shared" si="319"/>
        <v>2014</v>
      </c>
    </row>
    <row r="4004" spans="1:21" ht="48" x14ac:dyDescent="0.2">
      <c r="A4004">
        <v>4032</v>
      </c>
      <c r="B4004" s="3" t="s">
        <v>4027</v>
      </c>
      <c r="C4004" s="3" t="s">
        <v>8135</v>
      </c>
      <c r="D4004" s="6">
        <v>6048</v>
      </c>
      <c r="E4004" s="8">
        <v>413</v>
      </c>
      <c r="F4004" t="s">
        <v>8218</v>
      </c>
      <c r="G4004" t="s">
        <v>8221</v>
      </c>
      <c r="H4004" t="s">
        <v>8243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8267</v>
      </c>
      <c r="O4004" s="8">
        <f t="shared" si="315"/>
        <v>7</v>
      </c>
      <c r="P4004">
        <f t="shared" si="316"/>
        <v>59</v>
      </c>
      <c r="Q4004" s="9" t="s">
        <v>8313</v>
      </c>
      <c r="R4004" t="s">
        <v>8314</v>
      </c>
      <c r="S4004" s="15">
        <f t="shared" si="317"/>
        <v>42293.809212962966</v>
      </c>
      <c r="T4004" s="15">
        <f t="shared" si="318"/>
        <v>42353.85087962963</v>
      </c>
      <c r="U4004">
        <f t="shared" si="319"/>
        <v>2015</v>
      </c>
    </row>
    <row r="4005" spans="1:21" ht="48" x14ac:dyDescent="0.2">
      <c r="A4005">
        <v>3846</v>
      </c>
      <c r="B4005" s="3" t="s">
        <v>3842</v>
      </c>
      <c r="C4005" s="3" t="s">
        <v>7953</v>
      </c>
      <c r="D4005" s="6">
        <v>7000</v>
      </c>
      <c r="E4005" s="8">
        <v>189</v>
      </c>
      <c r="F4005" t="s">
        <v>8218</v>
      </c>
      <c r="G4005" t="s">
        <v>8221</v>
      </c>
      <c r="H4005" t="s">
        <v>8243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8267</v>
      </c>
      <c r="O4005" s="8">
        <f t="shared" si="315"/>
        <v>3</v>
      </c>
      <c r="P4005">
        <f t="shared" si="316"/>
        <v>23.63</v>
      </c>
      <c r="Q4005" s="9" t="s">
        <v>8313</v>
      </c>
      <c r="R4005" t="s">
        <v>8314</v>
      </c>
      <c r="S4005" s="15">
        <f t="shared" si="317"/>
        <v>41885.221550925926</v>
      </c>
      <c r="T4005" s="15">
        <f t="shared" si="318"/>
        <v>41916.290972222225</v>
      </c>
      <c r="U4005">
        <f t="shared" si="319"/>
        <v>2014</v>
      </c>
    </row>
    <row r="4006" spans="1:21" ht="48" x14ac:dyDescent="0.2">
      <c r="A4006">
        <v>3933</v>
      </c>
      <c r="B4006" s="3" t="s">
        <v>3929</v>
      </c>
      <c r="C4006" s="3" t="s">
        <v>8039</v>
      </c>
      <c r="D4006" s="6">
        <v>7000</v>
      </c>
      <c r="E4006" s="8">
        <v>1102</v>
      </c>
      <c r="F4006" t="s">
        <v>8218</v>
      </c>
      <c r="G4006" t="s">
        <v>8221</v>
      </c>
      <c r="H4006" t="s">
        <v>8243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8267</v>
      </c>
      <c r="O4006" s="8">
        <f t="shared" si="315"/>
        <v>16</v>
      </c>
      <c r="P4006">
        <f t="shared" si="316"/>
        <v>91.83</v>
      </c>
      <c r="Q4006" s="9" t="s">
        <v>8313</v>
      </c>
      <c r="R4006" t="s">
        <v>8314</v>
      </c>
      <c r="S4006" s="15">
        <f t="shared" si="317"/>
        <v>42538.968310185184</v>
      </c>
      <c r="T4006" s="15">
        <f t="shared" si="318"/>
        <v>42568.029861111107</v>
      </c>
      <c r="U4006">
        <f t="shared" si="319"/>
        <v>2016</v>
      </c>
    </row>
    <row r="4007" spans="1:21" ht="48" x14ac:dyDescent="0.2">
      <c r="A4007">
        <v>3999</v>
      </c>
      <c r="B4007" s="3" t="s">
        <v>3994</v>
      </c>
      <c r="C4007" s="3" t="s">
        <v>8103</v>
      </c>
      <c r="D4007" s="6">
        <v>7000</v>
      </c>
      <c r="E4007" s="8">
        <v>1156</v>
      </c>
      <c r="F4007" t="s">
        <v>8218</v>
      </c>
      <c r="G4007" t="s">
        <v>8221</v>
      </c>
      <c r="H4007" t="s">
        <v>8243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8267</v>
      </c>
      <c r="O4007" s="8">
        <f t="shared" si="315"/>
        <v>17</v>
      </c>
      <c r="P4007">
        <f t="shared" si="316"/>
        <v>82.57</v>
      </c>
      <c r="Q4007" s="9" t="s">
        <v>8313</v>
      </c>
      <c r="R4007" t="s">
        <v>8314</v>
      </c>
      <c r="S4007" s="15">
        <f t="shared" si="317"/>
        <v>41842.828680555554</v>
      </c>
      <c r="T4007" s="15">
        <f t="shared" si="318"/>
        <v>41882.827650462961</v>
      </c>
      <c r="U4007">
        <f t="shared" si="319"/>
        <v>2014</v>
      </c>
    </row>
    <row r="4008" spans="1:21" ht="48" x14ac:dyDescent="0.2">
      <c r="A4008">
        <v>4015</v>
      </c>
      <c r="B4008" s="3" t="s">
        <v>4010</v>
      </c>
      <c r="C4008" s="3" t="s">
        <v>8118</v>
      </c>
      <c r="D4008" s="6">
        <v>7000</v>
      </c>
      <c r="E4008" s="8">
        <v>1</v>
      </c>
      <c r="F4008" t="s">
        <v>8218</v>
      </c>
      <c r="G4008" t="s">
        <v>8221</v>
      </c>
      <c r="H4008" t="s">
        <v>8243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8267</v>
      </c>
      <c r="O4008" s="8">
        <f t="shared" si="315"/>
        <v>0</v>
      </c>
      <c r="P4008">
        <f t="shared" si="316"/>
        <v>1</v>
      </c>
      <c r="Q4008" s="9" t="s">
        <v>8313</v>
      </c>
      <c r="R4008" t="s">
        <v>8314</v>
      </c>
      <c r="S4008" s="15">
        <f t="shared" si="317"/>
        <v>42174.780821759254</v>
      </c>
      <c r="T4008" s="15">
        <f t="shared" si="318"/>
        <v>42204.780821759254</v>
      </c>
      <c r="U4008">
        <f t="shared" si="319"/>
        <v>2015</v>
      </c>
    </row>
    <row r="4009" spans="1:21" ht="48" x14ac:dyDescent="0.2">
      <c r="A4009">
        <v>4023</v>
      </c>
      <c r="B4009" s="3" t="s">
        <v>4018</v>
      </c>
      <c r="C4009" s="3" t="s">
        <v>8126</v>
      </c>
      <c r="D4009" s="6">
        <v>7000</v>
      </c>
      <c r="E4009" s="8">
        <v>0</v>
      </c>
      <c r="F4009" t="s">
        <v>8218</v>
      </c>
      <c r="G4009" t="s">
        <v>8221</v>
      </c>
      <c r="H4009" t="s">
        <v>8243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8267</v>
      </c>
      <c r="O4009" s="8">
        <f t="shared" si="315"/>
        <v>0</v>
      </c>
      <c r="P4009">
        <f t="shared" si="316"/>
        <v>0</v>
      </c>
      <c r="Q4009" s="9" t="s">
        <v>8313</v>
      </c>
      <c r="R4009" t="s">
        <v>8314</v>
      </c>
      <c r="S4009" s="15">
        <f t="shared" si="317"/>
        <v>42408.999571759254</v>
      </c>
      <c r="T4009" s="15">
        <f t="shared" si="318"/>
        <v>42453.957905092597</v>
      </c>
      <c r="U4009">
        <f t="shared" si="319"/>
        <v>2016</v>
      </c>
    </row>
    <row r="4010" spans="1:21" ht="48" x14ac:dyDescent="0.2">
      <c r="A4010">
        <v>4010</v>
      </c>
      <c r="B4010" s="3" t="s">
        <v>4005</v>
      </c>
      <c r="C4010" s="3" t="s">
        <v>8113</v>
      </c>
      <c r="D4010" s="6">
        <v>7200</v>
      </c>
      <c r="E4010" s="8">
        <v>1742</v>
      </c>
      <c r="F4010" t="s">
        <v>8218</v>
      </c>
      <c r="G4010" t="s">
        <v>8221</v>
      </c>
      <c r="H4010" t="s">
        <v>8243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8267</v>
      </c>
      <c r="O4010" s="8">
        <f t="shared" si="315"/>
        <v>24</v>
      </c>
      <c r="P4010">
        <f t="shared" si="316"/>
        <v>45.84</v>
      </c>
      <c r="Q4010" s="9" t="s">
        <v>8313</v>
      </c>
      <c r="R4010" t="s">
        <v>8314</v>
      </c>
      <c r="S4010" s="15">
        <f t="shared" si="317"/>
        <v>41921.770439814813</v>
      </c>
      <c r="T4010" s="15">
        <f t="shared" si="318"/>
        <v>41938.770439814813</v>
      </c>
      <c r="U4010">
        <f t="shared" si="319"/>
        <v>2014</v>
      </c>
    </row>
    <row r="4011" spans="1:21" ht="48" x14ac:dyDescent="0.2">
      <c r="A4011">
        <v>2845</v>
      </c>
      <c r="B4011" s="3" t="s">
        <v>2844</v>
      </c>
      <c r="C4011" s="3" t="s">
        <v>6953</v>
      </c>
      <c r="D4011" s="6">
        <v>7500</v>
      </c>
      <c r="E4011" s="8">
        <v>2366</v>
      </c>
      <c r="F4011" t="s">
        <v>8218</v>
      </c>
      <c r="G4011" t="s">
        <v>8221</v>
      </c>
      <c r="H4011" t="s">
        <v>8243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8267</v>
      </c>
      <c r="O4011" s="8">
        <f t="shared" si="315"/>
        <v>32</v>
      </c>
      <c r="P4011">
        <f t="shared" si="316"/>
        <v>60.67</v>
      </c>
      <c r="Q4011" s="9" t="s">
        <v>8313</v>
      </c>
      <c r="R4011" t="s">
        <v>8314</v>
      </c>
      <c r="S4011" s="15">
        <f t="shared" si="317"/>
        <v>42103.016585648147</v>
      </c>
      <c r="T4011" s="15">
        <f t="shared" si="318"/>
        <v>42163.016585648147</v>
      </c>
      <c r="U4011">
        <f t="shared" si="319"/>
        <v>2015</v>
      </c>
    </row>
    <row r="4012" spans="1:21" ht="48" x14ac:dyDescent="0.2">
      <c r="A4012">
        <v>2898</v>
      </c>
      <c r="B4012" s="3" t="s">
        <v>2897</v>
      </c>
      <c r="C4012" s="3" t="s">
        <v>7006</v>
      </c>
      <c r="D4012" s="6">
        <v>7500</v>
      </c>
      <c r="E4012" s="8">
        <v>316</v>
      </c>
      <c r="F4012" t="s">
        <v>8218</v>
      </c>
      <c r="G4012" t="s">
        <v>8221</v>
      </c>
      <c r="H4012" t="s">
        <v>8243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8267</v>
      </c>
      <c r="O4012" s="8">
        <f t="shared" si="315"/>
        <v>4</v>
      </c>
      <c r="P4012">
        <f t="shared" si="316"/>
        <v>26.33</v>
      </c>
      <c r="Q4012" s="9" t="s">
        <v>8313</v>
      </c>
      <c r="R4012" t="s">
        <v>8314</v>
      </c>
      <c r="S4012" s="15">
        <f t="shared" si="317"/>
        <v>42278.664965277778</v>
      </c>
      <c r="T4012" s="15">
        <f t="shared" si="318"/>
        <v>42308.664965277778</v>
      </c>
      <c r="U4012">
        <f t="shared" si="319"/>
        <v>2015</v>
      </c>
    </row>
    <row r="4013" spans="1:21" ht="32" x14ac:dyDescent="0.2">
      <c r="A4013">
        <v>3862</v>
      </c>
      <c r="B4013" s="3" t="s">
        <v>3858</v>
      </c>
      <c r="C4013" s="3" t="s">
        <v>7969</v>
      </c>
      <c r="D4013" s="6">
        <v>7500</v>
      </c>
      <c r="E4013" s="8">
        <v>1</v>
      </c>
      <c r="F4013" t="s">
        <v>8218</v>
      </c>
      <c r="G4013" t="s">
        <v>8221</v>
      </c>
      <c r="H4013" t="s">
        <v>8243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8267</v>
      </c>
      <c r="O4013" s="8">
        <f t="shared" si="315"/>
        <v>0</v>
      </c>
      <c r="P4013">
        <f t="shared" si="316"/>
        <v>1</v>
      </c>
      <c r="Q4013" s="9" t="s">
        <v>8313</v>
      </c>
      <c r="R4013" t="s">
        <v>8314</v>
      </c>
      <c r="S4013" s="15">
        <f t="shared" si="317"/>
        <v>42611.261064814811</v>
      </c>
      <c r="T4013" s="15">
        <f t="shared" si="318"/>
        <v>42625.707638888889</v>
      </c>
      <c r="U4013">
        <f t="shared" si="319"/>
        <v>2016</v>
      </c>
    </row>
    <row r="4014" spans="1:21" ht="48" x14ac:dyDescent="0.2">
      <c r="A4014">
        <v>3966</v>
      </c>
      <c r="B4014" s="3" t="s">
        <v>3962</v>
      </c>
      <c r="C4014" s="3" t="s">
        <v>8071</v>
      </c>
      <c r="D4014" s="6">
        <v>7500</v>
      </c>
      <c r="E4014" s="8">
        <v>45</v>
      </c>
      <c r="F4014" t="s">
        <v>8218</v>
      </c>
      <c r="G4014" t="s">
        <v>8221</v>
      </c>
      <c r="H4014" t="s">
        <v>8243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8267</v>
      </c>
      <c r="O4014" s="8">
        <f t="shared" si="315"/>
        <v>1</v>
      </c>
      <c r="P4014">
        <f t="shared" si="316"/>
        <v>22.5</v>
      </c>
      <c r="Q4014" s="9" t="s">
        <v>8313</v>
      </c>
      <c r="R4014" t="s">
        <v>8314</v>
      </c>
      <c r="S4014" s="15">
        <f t="shared" si="317"/>
        <v>41801.711550925924</v>
      </c>
      <c r="T4014" s="15">
        <f t="shared" si="318"/>
        <v>41844.124305555553</v>
      </c>
      <c r="U4014">
        <f t="shared" si="319"/>
        <v>2014</v>
      </c>
    </row>
    <row r="4015" spans="1:21" ht="48" x14ac:dyDescent="0.2">
      <c r="A4015">
        <v>2846</v>
      </c>
      <c r="B4015" s="3" t="s">
        <v>2845</v>
      </c>
      <c r="C4015" s="3" t="s">
        <v>6954</v>
      </c>
      <c r="D4015" s="6">
        <v>8000</v>
      </c>
      <c r="E4015" s="8">
        <v>0</v>
      </c>
      <c r="F4015" t="s">
        <v>8218</v>
      </c>
      <c r="G4015" t="s">
        <v>8221</v>
      </c>
      <c r="H4015" t="s">
        <v>8243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8267</v>
      </c>
      <c r="O4015" s="8">
        <f t="shared" si="315"/>
        <v>0</v>
      </c>
      <c r="P4015">
        <f t="shared" si="316"/>
        <v>0</v>
      </c>
      <c r="Q4015" s="9" t="s">
        <v>8313</v>
      </c>
      <c r="R4015" t="s">
        <v>8314</v>
      </c>
      <c r="S4015" s="15">
        <f t="shared" si="317"/>
        <v>42108.692060185189</v>
      </c>
      <c r="T4015" s="15">
        <f t="shared" si="318"/>
        <v>42153.692060185189</v>
      </c>
      <c r="U4015">
        <f t="shared" si="319"/>
        <v>2015</v>
      </c>
    </row>
    <row r="4016" spans="1:21" ht="48" x14ac:dyDescent="0.2">
      <c r="A4016">
        <v>2850</v>
      </c>
      <c r="B4016" s="3" t="s">
        <v>2849</v>
      </c>
      <c r="C4016" s="3" t="s">
        <v>6958</v>
      </c>
      <c r="D4016" s="6">
        <v>8000</v>
      </c>
      <c r="E4016" s="8">
        <v>311</v>
      </c>
      <c r="F4016" t="s">
        <v>8218</v>
      </c>
      <c r="G4016" t="s">
        <v>8221</v>
      </c>
      <c r="H4016" t="s">
        <v>8243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8267</v>
      </c>
      <c r="O4016" s="8">
        <f t="shared" si="315"/>
        <v>4</v>
      </c>
      <c r="P4016">
        <f t="shared" si="316"/>
        <v>23.92</v>
      </c>
      <c r="Q4016" s="9" t="s">
        <v>8313</v>
      </c>
      <c r="R4016" t="s">
        <v>8314</v>
      </c>
      <c r="S4016" s="15">
        <f t="shared" si="317"/>
        <v>41858.007071759261</v>
      </c>
      <c r="T4016" s="15">
        <f t="shared" si="318"/>
        <v>41888.007071759261</v>
      </c>
      <c r="U4016">
        <f t="shared" si="319"/>
        <v>2014</v>
      </c>
    </row>
    <row r="4017" spans="1:21" ht="48" x14ac:dyDescent="0.2">
      <c r="A4017">
        <v>3889</v>
      </c>
      <c r="B4017" s="3" t="s">
        <v>3885</v>
      </c>
      <c r="C4017" s="3" t="s">
        <v>7995</v>
      </c>
      <c r="D4017" s="6">
        <v>8000</v>
      </c>
      <c r="E4017" s="8">
        <v>118</v>
      </c>
      <c r="F4017" t="s">
        <v>8218</v>
      </c>
      <c r="G4017" t="s">
        <v>8221</v>
      </c>
      <c r="H4017" t="s">
        <v>8243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8267</v>
      </c>
      <c r="O4017" s="8">
        <f t="shared" si="315"/>
        <v>1</v>
      </c>
      <c r="P4017">
        <f t="shared" si="316"/>
        <v>13.11</v>
      </c>
      <c r="Q4017" s="9" t="s">
        <v>8313</v>
      </c>
      <c r="R4017" t="s">
        <v>8314</v>
      </c>
      <c r="S4017" s="15">
        <f t="shared" si="317"/>
        <v>41977.004976851851</v>
      </c>
      <c r="T4017" s="15">
        <f t="shared" si="318"/>
        <v>42008.976388888885</v>
      </c>
      <c r="U4017">
        <f t="shared" si="319"/>
        <v>2014</v>
      </c>
    </row>
    <row r="4018" spans="1:21" ht="48" x14ac:dyDescent="0.2">
      <c r="A4018">
        <v>3911</v>
      </c>
      <c r="B4018" s="3" t="s">
        <v>3907</v>
      </c>
      <c r="C4018" s="3" t="s">
        <v>8017</v>
      </c>
      <c r="D4018" s="6">
        <v>8000</v>
      </c>
      <c r="E4018" s="8">
        <v>2993</v>
      </c>
      <c r="F4018" t="s">
        <v>8218</v>
      </c>
      <c r="G4018" t="s">
        <v>8221</v>
      </c>
      <c r="H4018" t="s">
        <v>8243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8267</v>
      </c>
      <c r="O4018" s="8">
        <f t="shared" si="315"/>
        <v>37</v>
      </c>
      <c r="P4018">
        <f t="shared" si="316"/>
        <v>83.14</v>
      </c>
      <c r="Q4018" s="9" t="s">
        <v>8313</v>
      </c>
      <c r="R4018" t="s">
        <v>8314</v>
      </c>
      <c r="S4018" s="15">
        <f t="shared" si="317"/>
        <v>41939.8122337963</v>
      </c>
      <c r="T4018" s="15">
        <f t="shared" si="318"/>
        <v>41969.853900462964</v>
      </c>
      <c r="U4018">
        <f t="shared" si="319"/>
        <v>2014</v>
      </c>
    </row>
    <row r="4019" spans="1:21" ht="48" x14ac:dyDescent="0.2">
      <c r="A4019">
        <v>3931</v>
      </c>
      <c r="B4019" s="3" t="s">
        <v>3927</v>
      </c>
      <c r="C4019" s="3" t="s">
        <v>8037</v>
      </c>
      <c r="D4019" s="6">
        <v>8000</v>
      </c>
      <c r="E4019" s="8">
        <v>0</v>
      </c>
      <c r="F4019" t="s">
        <v>8218</v>
      </c>
      <c r="G4019" t="s">
        <v>8221</v>
      </c>
      <c r="H4019" t="s">
        <v>8243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8267</v>
      </c>
      <c r="O4019" s="8">
        <f t="shared" si="315"/>
        <v>0</v>
      </c>
      <c r="P4019">
        <f t="shared" si="316"/>
        <v>0</v>
      </c>
      <c r="Q4019" s="9" t="s">
        <v>8313</v>
      </c>
      <c r="R4019" t="s">
        <v>8314</v>
      </c>
      <c r="S4019" s="15">
        <f t="shared" si="317"/>
        <v>42228.151701388888</v>
      </c>
      <c r="T4019" s="15">
        <f t="shared" si="318"/>
        <v>42253.151701388888</v>
      </c>
      <c r="U4019">
        <f t="shared" si="319"/>
        <v>2015</v>
      </c>
    </row>
    <row r="4020" spans="1:21" ht="16" x14ac:dyDescent="0.2">
      <c r="A4020">
        <v>4000</v>
      </c>
      <c r="B4020" s="3" t="s">
        <v>3995</v>
      </c>
      <c r="C4020" s="3" t="s">
        <v>8104</v>
      </c>
      <c r="D4020" s="6">
        <v>8000</v>
      </c>
      <c r="E4020" s="8">
        <v>10</v>
      </c>
      <c r="F4020" t="s">
        <v>8218</v>
      </c>
      <c r="G4020" t="s">
        <v>8221</v>
      </c>
      <c r="H4020" t="s">
        <v>8243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8267</v>
      </c>
      <c r="O4020" s="8">
        <f t="shared" si="315"/>
        <v>0</v>
      </c>
      <c r="P4020">
        <f t="shared" si="316"/>
        <v>10</v>
      </c>
      <c r="Q4020" s="9" t="s">
        <v>8313</v>
      </c>
      <c r="R4020" t="s">
        <v>8314</v>
      </c>
      <c r="S4020" s="15">
        <f t="shared" si="317"/>
        <v>42437.64534722222</v>
      </c>
      <c r="T4020" s="15">
        <f t="shared" si="318"/>
        <v>42497.603680555556</v>
      </c>
      <c r="U4020">
        <f t="shared" si="319"/>
        <v>2016</v>
      </c>
    </row>
    <row r="4021" spans="1:21" ht="48" x14ac:dyDescent="0.2">
      <c r="A4021">
        <v>4040</v>
      </c>
      <c r="B4021" s="3" t="s">
        <v>4035</v>
      </c>
      <c r="C4021" s="3" t="s">
        <v>8142</v>
      </c>
      <c r="D4021" s="6">
        <v>8000</v>
      </c>
      <c r="E4021" s="8">
        <v>2500</v>
      </c>
      <c r="F4021" t="s">
        <v>8218</v>
      </c>
      <c r="G4021" t="s">
        <v>8221</v>
      </c>
      <c r="H4021" t="s">
        <v>8243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8267</v>
      </c>
      <c r="O4021" s="8">
        <f t="shared" si="315"/>
        <v>31</v>
      </c>
      <c r="P4021">
        <f t="shared" si="316"/>
        <v>1250</v>
      </c>
      <c r="Q4021" s="9" t="s">
        <v>8313</v>
      </c>
      <c r="R4021" t="s">
        <v>8314</v>
      </c>
      <c r="S4021" s="15">
        <f t="shared" si="317"/>
        <v>42144.231527777782</v>
      </c>
      <c r="T4021" s="15">
        <f t="shared" si="318"/>
        <v>42203.125</v>
      </c>
      <c r="U4021">
        <f t="shared" si="319"/>
        <v>2015</v>
      </c>
    </row>
    <row r="4022" spans="1:21" ht="16" x14ac:dyDescent="0.2">
      <c r="A4022">
        <v>3746</v>
      </c>
      <c r="B4022" s="3" t="s">
        <v>3742</v>
      </c>
      <c r="C4022" s="3" t="s">
        <v>7854</v>
      </c>
      <c r="D4022" s="6">
        <v>8500</v>
      </c>
      <c r="E4022" s="8">
        <v>202</v>
      </c>
      <c r="F4022" t="s">
        <v>8218</v>
      </c>
      <c r="G4022" t="s">
        <v>8221</v>
      </c>
      <c r="H4022" t="s">
        <v>8243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8267</v>
      </c>
      <c r="O4022" s="8">
        <f t="shared" si="315"/>
        <v>2</v>
      </c>
      <c r="P4022">
        <f t="shared" si="316"/>
        <v>202</v>
      </c>
      <c r="Q4022" s="9" t="s">
        <v>8313</v>
      </c>
      <c r="R4022" t="s">
        <v>8314</v>
      </c>
      <c r="S4022" s="15">
        <f t="shared" si="317"/>
        <v>42621.389340277776</v>
      </c>
      <c r="T4022" s="15">
        <f t="shared" si="318"/>
        <v>42651.389340277776</v>
      </c>
      <c r="U4022">
        <f t="shared" si="319"/>
        <v>2016</v>
      </c>
    </row>
    <row r="4023" spans="1:21" ht="48" x14ac:dyDescent="0.2">
      <c r="A4023">
        <v>4054</v>
      </c>
      <c r="B4023" s="3" t="s">
        <v>4049</v>
      </c>
      <c r="C4023" s="3" t="s">
        <v>8156</v>
      </c>
      <c r="D4023" s="6">
        <v>8880</v>
      </c>
      <c r="E4023" s="8">
        <v>0</v>
      </c>
      <c r="F4023" t="s">
        <v>8218</v>
      </c>
      <c r="G4023" t="s">
        <v>8221</v>
      </c>
      <c r="H4023" t="s">
        <v>8243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8267</v>
      </c>
      <c r="O4023" s="8">
        <f t="shared" si="315"/>
        <v>0</v>
      </c>
      <c r="P4023">
        <f t="shared" si="316"/>
        <v>0</v>
      </c>
      <c r="Q4023" s="9" t="s">
        <v>8313</v>
      </c>
      <c r="R4023" t="s">
        <v>8314</v>
      </c>
      <c r="S4023" s="15">
        <f t="shared" si="317"/>
        <v>42613.841261574074</v>
      </c>
      <c r="T4023" s="15">
        <f t="shared" si="318"/>
        <v>42644.166666666672</v>
      </c>
      <c r="U4023">
        <f t="shared" si="319"/>
        <v>2016</v>
      </c>
    </row>
    <row r="4024" spans="1:21" ht="48" x14ac:dyDescent="0.2">
      <c r="A4024">
        <v>4014</v>
      </c>
      <c r="B4024" s="3" t="s">
        <v>4009</v>
      </c>
      <c r="C4024" s="3" t="s">
        <v>8117</v>
      </c>
      <c r="D4024" s="6">
        <v>9000</v>
      </c>
      <c r="E4024" s="8">
        <v>0</v>
      </c>
      <c r="F4024" t="s">
        <v>8218</v>
      </c>
      <c r="G4024" t="s">
        <v>8221</v>
      </c>
      <c r="H4024" t="s">
        <v>8243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8267</v>
      </c>
      <c r="O4024" s="8">
        <f t="shared" si="315"/>
        <v>0</v>
      </c>
      <c r="P4024">
        <f t="shared" si="316"/>
        <v>0</v>
      </c>
      <c r="Q4024" s="9" t="s">
        <v>8313</v>
      </c>
      <c r="R4024" t="s">
        <v>8314</v>
      </c>
      <c r="S4024" s="15">
        <f t="shared" si="317"/>
        <v>42419.246168981481</v>
      </c>
      <c r="T4024" s="15">
        <f t="shared" si="318"/>
        <v>42434.246168981481</v>
      </c>
      <c r="U4024">
        <f t="shared" si="319"/>
        <v>2016</v>
      </c>
    </row>
    <row r="4025" spans="1:21" ht="48" x14ac:dyDescent="0.2">
      <c r="A4025">
        <v>2853</v>
      </c>
      <c r="B4025" s="3" t="s">
        <v>2852</v>
      </c>
      <c r="C4025" s="3" t="s">
        <v>6961</v>
      </c>
      <c r="D4025" s="6">
        <v>9500</v>
      </c>
      <c r="E4025" s="8">
        <v>0</v>
      </c>
      <c r="F4025" t="s">
        <v>8218</v>
      </c>
      <c r="G4025" t="s">
        <v>8226</v>
      </c>
      <c r="H4025" t="s">
        <v>8248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8267</v>
      </c>
      <c r="O4025" s="8">
        <f t="shared" si="315"/>
        <v>0</v>
      </c>
      <c r="P4025">
        <f t="shared" si="316"/>
        <v>0</v>
      </c>
      <c r="Q4025" s="9" t="s">
        <v>8313</v>
      </c>
      <c r="R4025" t="s">
        <v>8314</v>
      </c>
      <c r="S4025" s="15">
        <f t="shared" si="317"/>
        <v>41836.190937499996</v>
      </c>
      <c r="T4025" s="15">
        <f t="shared" si="318"/>
        <v>41896.190937499996</v>
      </c>
      <c r="U4025">
        <f t="shared" si="319"/>
        <v>2014</v>
      </c>
    </row>
    <row r="4026" spans="1:21" ht="48" x14ac:dyDescent="0.2">
      <c r="A4026">
        <v>4063</v>
      </c>
      <c r="B4026" s="3" t="s">
        <v>4058</v>
      </c>
      <c r="C4026" s="3" t="s">
        <v>8165</v>
      </c>
      <c r="D4026" s="6">
        <v>9500</v>
      </c>
      <c r="E4026" s="8">
        <v>135</v>
      </c>
      <c r="F4026" t="s">
        <v>8218</v>
      </c>
      <c r="G4026" t="s">
        <v>8222</v>
      </c>
      <c r="H4026" t="s">
        <v>8244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8267</v>
      </c>
      <c r="O4026" s="8">
        <f t="shared" si="315"/>
        <v>1</v>
      </c>
      <c r="P4026">
        <f t="shared" si="316"/>
        <v>15</v>
      </c>
      <c r="Q4026" s="9" t="s">
        <v>8313</v>
      </c>
      <c r="R4026" t="s">
        <v>8314</v>
      </c>
      <c r="S4026" s="15">
        <f t="shared" si="317"/>
        <v>41787.681527777779</v>
      </c>
      <c r="T4026" s="15">
        <f t="shared" si="318"/>
        <v>41817.681527777779</v>
      </c>
      <c r="U4026">
        <f t="shared" si="319"/>
        <v>2014</v>
      </c>
    </row>
    <row r="4027" spans="1:21" ht="64" x14ac:dyDescent="0.2">
      <c r="A4027">
        <v>2908</v>
      </c>
      <c r="B4027" s="3" t="s">
        <v>2907</v>
      </c>
      <c r="C4027" s="3" t="s">
        <v>7016</v>
      </c>
      <c r="D4027" s="6">
        <v>9600</v>
      </c>
      <c r="E4027" s="8">
        <v>264</v>
      </c>
      <c r="F4027" t="s">
        <v>8218</v>
      </c>
      <c r="G4027" t="s">
        <v>8221</v>
      </c>
      <c r="H4027" t="s">
        <v>8243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8267</v>
      </c>
      <c r="O4027" s="8">
        <f t="shared" si="315"/>
        <v>3</v>
      </c>
      <c r="P4027">
        <f t="shared" si="316"/>
        <v>52.8</v>
      </c>
      <c r="Q4027" s="9" t="s">
        <v>8313</v>
      </c>
      <c r="R4027" t="s">
        <v>8314</v>
      </c>
      <c r="S4027" s="15">
        <f t="shared" si="317"/>
        <v>42499.731701388882</v>
      </c>
      <c r="T4027" s="15">
        <f t="shared" si="318"/>
        <v>42529.731701388882</v>
      </c>
      <c r="U4027">
        <f t="shared" si="319"/>
        <v>2016</v>
      </c>
    </row>
    <row r="4028" spans="1:21" ht="16" x14ac:dyDescent="0.2">
      <c r="A4028">
        <v>4087</v>
      </c>
      <c r="B4028" s="3" t="s">
        <v>4082</v>
      </c>
      <c r="C4028" s="3" t="s">
        <v>8188</v>
      </c>
      <c r="D4028" s="6">
        <v>9600</v>
      </c>
      <c r="E4028" s="8">
        <v>0</v>
      </c>
      <c r="F4028" t="s">
        <v>8218</v>
      </c>
      <c r="G4028" t="s">
        <v>8221</v>
      </c>
      <c r="H4028" t="s">
        <v>8243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8267</v>
      </c>
      <c r="O4028" s="8">
        <f t="shared" si="315"/>
        <v>0</v>
      </c>
      <c r="P4028">
        <f t="shared" si="316"/>
        <v>0</v>
      </c>
      <c r="Q4028" s="9" t="s">
        <v>8313</v>
      </c>
      <c r="R4028" t="s">
        <v>8314</v>
      </c>
      <c r="S4028" s="15">
        <f t="shared" si="317"/>
        <v>42538.742893518516</v>
      </c>
      <c r="T4028" s="15">
        <f t="shared" si="318"/>
        <v>42568.742893518516</v>
      </c>
      <c r="U4028">
        <f t="shared" si="319"/>
        <v>2016</v>
      </c>
    </row>
    <row r="4029" spans="1:21" ht="48" x14ac:dyDescent="0.2">
      <c r="A4029">
        <v>3844</v>
      </c>
      <c r="B4029" s="3" t="s">
        <v>3840</v>
      </c>
      <c r="C4029" s="3" t="s">
        <v>7951</v>
      </c>
      <c r="D4029" s="6">
        <v>9800</v>
      </c>
      <c r="E4029" s="8">
        <v>4066</v>
      </c>
      <c r="F4029" t="s">
        <v>8218</v>
      </c>
      <c r="G4029" t="s">
        <v>8221</v>
      </c>
      <c r="H4029" t="s">
        <v>8243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8267</v>
      </c>
      <c r="O4029" s="8">
        <f t="shared" si="315"/>
        <v>41</v>
      </c>
      <c r="P4029">
        <f t="shared" si="316"/>
        <v>81.319999999999993</v>
      </c>
      <c r="Q4029" s="9" t="s">
        <v>8313</v>
      </c>
      <c r="R4029" t="s">
        <v>8314</v>
      </c>
      <c r="S4029" s="15">
        <f t="shared" si="317"/>
        <v>41766.617291666669</v>
      </c>
      <c r="T4029" s="15">
        <f t="shared" si="318"/>
        <v>41793.290972222225</v>
      </c>
      <c r="U4029">
        <f t="shared" si="319"/>
        <v>2014</v>
      </c>
    </row>
    <row r="4030" spans="1:21" ht="48" x14ac:dyDescent="0.2">
      <c r="A4030">
        <v>2871</v>
      </c>
      <c r="B4030" s="3" t="s">
        <v>2870</v>
      </c>
      <c r="C4030" s="3" t="s">
        <v>6979</v>
      </c>
      <c r="D4030" s="6">
        <v>10000</v>
      </c>
      <c r="E4030" s="8">
        <v>467</v>
      </c>
      <c r="F4030" t="s">
        <v>8218</v>
      </c>
      <c r="G4030" t="s">
        <v>8221</v>
      </c>
      <c r="H4030" t="s">
        <v>8243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8267</v>
      </c>
      <c r="O4030" s="8">
        <f t="shared" si="315"/>
        <v>5</v>
      </c>
      <c r="P4030">
        <f t="shared" si="316"/>
        <v>35.92</v>
      </c>
      <c r="Q4030" s="9" t="s">
        <v>8313</v>
      </c>
      <c r="R4030" t="s">
        <v>8314</v>
      </c>
      <c r="S4030" s="15">
        <f t="shared" si="317"/>
        <v>41974.738576388889</v>
      </c>
      <c r="T4030" s="15">
        <f t="shared" si="318"/>
        <v>41994.738576388889</v>
      </c>
      <c r="U4030">
        <f t="shared" si="319"/>
        <v>2014</v>
      </c>
    </row>
    <row r="4031" spans="1:21" ht="48" x14ac:dyDescent="0.2">
      <c r="A4031">
        <v>2883</v>
      </c>
      <c r="B4031" s="3" t="s">
        <v>2882</v>
      </c>
      <c r="C4031" s="3" t="s">
        <v>6991</v>
      </c>
      <c r="D4031" s="6">
        <v>10000</v>
      </c>
      <c r="E4031" s="8">
        <v>1908</v>
      </c>
      <c r="F4031" t="s">
        <v>8218</v>
      </c>
      <c r="G4031" t="s">
        <v>8221</v>
      </c>
      <c r="H4031" t="s">
        <v>8243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8267</v>
      </c>
      <c r="O4031" s="8">
        <f t="shared" si="315"/>
        <v>19</v>
      </c>
      <c r="P4031">
        <f t="shared" si="316"/>
        <v>381.6</v>
      </c>
      <c r="Q4031" s="9" t="s">
        <v>8313</v>
      </c>
      <c r="R4031" t="s">
        <v>8314</v>
      </c>
      <c r="S4031" s="15">
        <f t="shared" si="317"/>
        <v>42370.90320601852</v>
      </c>
      <c r="T4031" s="15">
        <f t="shared" si="318"/>
        <v>42406.207638888889</v>
      </c>
      <c r="U4031">
        <f t="shared" si="319"/>
        <v>2016</v>
      </c>
    </row>
    <row r="4032" spans="1:21" ht="48" x14ac:dyDescent="0.2">
      <c r="A4032">
        <v>2891</v>
      </c>
      <c r="B4032" s="3" t="s">
        <v>2890</v>
      </c>
      <c r="C4032" s="3" t="s">
        <v>6999</v>
      </c>
      <c r="D4032" s="6">
        <v>10000</v>
      </c>
      <c r="E4032" s="8">
        <v>273</v>
      </c>
      <c r="F4032" t="s">
        <v>8218</v>
      </c>
      <c r="G4032" t="s">
        <v>8221</v>
      </c>
      <c r="H4032" t="s">
        <v>8243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8267</v>
      </c>
      <c r="O4032" s="8">
        <f t="shared" si="315"/>
        <v>3</v>
      </c>
      <c r="P4032">
        <f t="shared" si="316"/>
        <v>27.3</v>
      </c>
      <c r="Q4032" s="9" t="s">
        <v>8313</v>
      </c>
      <c r="R4032" t="s">
        <v>8314</v>
      </c>
      <c r="S4032" s="15">
        <f t="shared" si="317"/>
        <v>42415.883425925931</v>
      </c>
      <c r="T4032" s="15">
        <f t="shared" si="318"/>
        <v>42475.84175925926</v>
      </c>
      <c r="U4032">
        <f t="shared" si="319"/>
        <v>2016</v>
      </c>
    </row>
    <row r="4033" spans="1:21" ht="48" x14ac:dyDescent="0.2">
      <c r="A4033">
        <v>2899</v>
      </c>
      <c r="B4033" s="3" t="s">
        <v>2898</v>
      </c>
      <c r="C4033" s="3" t="s">
        <v>7007</v>
      </c>
      <c r="D4033" s="6">
        <v>10000</v>
      </c>
      <c r="E4033" s="8">
        <v>0</v>
      </c>
      <c r="F4033" t="s">
        <v>8218</v>
      </c>
      <c r="G4033" t="s">
        <v>8221</v>
      </c>
      <c r="H4033" t="s">
        <v>8243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8267</v>
      </c>
      <c r="O4033" s="8">
        <f t="shared" si="315"/>
        <v>0</v>
      </c>
      <c r="P4033">
        <f t="shared" si="316"/>
        <v>0</v>
      </c>
      <c r="Q4033" s="9" t="s">
        <v>8313</v>
      </c>
      <c r="R4033" t="s">
        <v>8314</v>
      </c>
      <c r="S4033" s="15">
        <f t="shared" si="317"/>
        <v>42515.078217592592</v>
      </c>
      <c r="T4033" s="15">
        <f t="shared" si="318"/>
        <v>42575.078217592592</v>
      </c>
      <c r="U4033">
        <f t="shared" si="319"/>
        <v>2016</v>
      </c>
    </row>
    <row r="4034" spans="1:21" ht="48" x14ac:dyDescent="0.2">
      <c r="A4034">
        <v>2913</v>
      </c>
      <c r="B4034" s="3" t="s">
        <v>2912</v>
      </c>
      <c r="C4034" s="3" t="s">
        <v>7021</v>
      </c>
      <c r="D4034" s="6">
        <v>10000</v>
      </c>
      <c r="E4034" s="8">
        <v>2</v>
      </c>
      <c r="F4034" t="s">
        <v>8218</v>
      </c>
      <c r="G4034" t="s">
        <v>8221</v>
      </c>
      <c r="H4034" t="s">
        <v>8243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8267</v>
      </c>
      <c r="O4034" s="8">
        <f t="shared" si="315"/>
        <v>0</v>
      </c>
      <c r="P4034">
        <f t="shared" si="316"/>
        <v>1</v>
      </c>
      <c r="Q4034" s="9" t="s">
        <v>8313</v>
      </c>
      <c r="R4034" t="s">
        <v>8314</v>
      </c>
      <c r="S4034" s="15">
        <f t="shared" si="317"/>
        <v>41828.922905092593</v>
      </c>
      <c r="T4034" s="15">
        <f t="shared" si="318"/>
        <v>41888.922905092593</v>
      </c>
      <c r="U4034">
        <f t="shared" si="319"/>
        <v>2014</v>
      </c>
    </row>
    <row r="4035" spans="1:21" ht="48" x14ac:dyDescent="0.2">
      <c r="A4035">
        <v>3841</v>
      </c>
      <c r="B4035" s="3" t="s">
        <v>3837</v>
      </c>
      <c r="C4035" s="3" t="s">
        <v>7948</v>
      </c>
      <c r="D4035" s="6">
        <v>10000</v>
      </c>
      <c r="E4035" s="8">
        <v>872</v>
      </c>
      <c r="F4035" t="s">
        <v>8218</v>
      </c>
      <c r="G4035" t="s">
        <v>8221</v>
      </c>
      <c r="H4035" t="s">
        <v>8243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8267</v>
      </c>
      <c r="O4035" s="8">
        <f t="shared" si="315"/>
        <v>9</v>
      </c>
      <c r="P4035">
        <f t="shared" si="316"/>
        <v>25.65</v>
      </c>
      <c r="Q4035" s="9" t="s">
        <v>8313</v>
      </c>
      <c r="R4035" t="s">
        <v>8314</v>
      </c>
      <c r="S4035" s="15">
        <f t="shared" si="317"/>
        <v>41780.785729166666</v>
      </c>
      <c r="T4035" s="15">
        <f t="shared" si="318"/>
        <v>41840.785729166666</v>
      </c>
      <c r="U4035">
        <f t="shared" si="319"/>
        <v>2014</v>
      </c>
    </row>
    <row r="4036" spans="1:21" ht="48" x14ac:dyDescent="0.2">
      <c r="A4036">
        <v>3852</v>
      </c>
      <c r="B4036" s="3" t="s">
        <v>3848</v>
      </c>
      <c r="C4036" s="3" t="s">
        <v>7959</v>
      </c>
      <c r="D4036" s="6">
        <v>10000</v>
      </c>
      <c r="E4036" s="8">
        <v>20</v>
      </c>
      <c r="F4036" t="s">
        <v>8218</v>
      </c>
      <c r="G4036" t="s">
        <v>8221</v>
      </c>
      <c r="H4036" t="s">
        <v>8243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8267</v>
      </c>
      <c r="O4036" s="8">
        <f t="shared" si="315"/>
        <v>0</v>
      </c>
      <c r="P4036">
        <f t="shared" si="316"/>
        <v>10</v>
      </c>
      <c r="Q4036" s="9" t="s">
        <v>8313</v>
      </c>
      <c r="R4036" t="s">
        <v>8314</v>
      </c>
      <c r="S4036" s="15">
        <f t="shared" si="317"/>
        <v>42065.190694444449</v>
      </c>
      <c r="T4036" s="15">
        <f t="shared" si="318"/>
        <v>42090.149027777778</v>
      </c>
      <c r="U4036">
        <f t="shared" si="319"/>
        <v>2015</v>
      </c>
    </row>
    <row r="4037" spans="1:21" ht="48" x14ac:dyDescent="0.2">
      <c r="A4037">
        <v>3899</v>
      </c>
      <c r="B4037" s="3" t="s">
        <v>3895</v>
      </c>
      <c r="C4037" s="3" t="s">
        <v>8005</v>
      </c>
      <c r="D4037" s="6">
        <v>10000</v>
      </c>
      <c r="E4037" s="8">
        <v>125</v>
      </c>
      <c r="F4037" t="s">
        <v>8218</v>
      </c>
      <c r="G4037" t="s">
        <v>8221</v>
      </c>
      <c r="H4037" t="s">
        <v>8243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8267</v>
      </c>
      <c r="O4037" s="8">
        <f t="shared" si="315"/>
        <v>1</v>
      </c>
      <c r="P4037">
        <f t="shared" si="316"/>
        <v>62.5</v>
      </c>
      <c r="Q4037" s="9" t="s">
        <v>8313</v>
      </c>
      <c r="R4037" t="s">
        <v>8314</v>
      </c>
      <c r="S4037" s="15">
        <f t="shared" si="317"/>
        <v>41843.775011574071</v>
      </c>
      <c r="T4037" s="15">
        <f t="shared" si="318"/>
        <v>41863.775011574071</v>
      </c>
      <c r="U4037">
        <f t="shared" si="319"/>
        <v>2014</v>
      </c>
    </row>
    <row r="4038" spans="1:21" ht="16" x14ac:dyDescent="0.2">
      <c r="A4038">
        <v>3904</v>
      </c>
      <c r="B4038" s="3" t="s">
        <v>3900</v>
      </c>
      <c r="C4038" s="3" t="s">
        <v>8010</v>
      </c>
      <c r="D4038" s="6">
        <v>10000</v>
      </c>
      <c r="E4038" s="8">
        <v>3</v>
      </c>
      <c r="F4038" t="s">
        <v>8218</v>
      </c>
      <c r="G4038" t="s">
        <v>8221</v>
      </c>
      <c r="H4038" t="s">
        <v>8243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8267</v>
      </c>
      <c r="O4038" s="8">
        <f t="shared" si="315"/>
        <v>0</v>
      </c>
      <c r="P4038">
        <f t="shared" si="316"/>
        <v>1.5</v>
      </c>
      <c r="Q4038" s="9" t="s">
        <v>8313</v>
      </c>
      <c r="R4038" t="s">
        <v>8314</v>
      </c>
      <c r="S4038" s="15">
        <f t="shared" si="317"/>
        <v>42095.229166666672</v>
      </c>
      <c r="T4038" s="15">
        <f t="shared" si="318"/>
        <v>42109.211111111115</v>
      </c>
      <c r="U4038">
        <f t="shared" si="319"/>
        <v>2015</v>
      </c>
    </row>
    <row r="4039" spans="1:21" ht="48" x14ac:dyDescent="0.2">
      <c r="A4039">
        <v>3913</v>
      </c>
      <c r="B4039" s="3" t="s">
        <v>3909</v>
      </c>
      <c r="C4039" s="3" t="s">
        <v>8019</v>
      </c>
      <c r="D4039" s="6">
        <v>10000</v>
      </c>
      <c r="E4039" s="8">
        <v>1000</v>
      </c>
      <c r="F4039" t="s">
        <v>8218</v>
      </c>
      <c r="G4039" t="s">
        <v>8221</v>
      </c>
      <c r="H4039" t="s">
        <v>8243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8267</v>
      </c>
      <c r="O4039" s="8">
        <f t="shared" si="315"/>
        <v>10</v>
      </c>
      <c r="P4039">
        <f t="shared" si="316"/>
        <v>142.86000000000001</v>
      </c>
      <c r="Q4039" s="9" t="s">
        <v>8313</v>
      </c>
      <c r="R4039" t="s">
        <v>8314</v>
      </c>
      <c r="S4039" s="15">
        <f t="shared" si="317"/>
        <v>42308.211215277777</v>
      </c>
      <c r="T4039" s="15">
        <f t="shared" si="318"/>
        <v>42338.252881944441</v>
      </c>
      <c r="U4039">
        <f t="shared" si="319"/>
        <v>2015</v>
      </c>
    </row>
    <row r="4040" spans="1:21" ht="48" x14ac:dyDescent="0.2">
      <c r="A4040">
        <v>3930</v>
      </c>
      <c r="B4040" s="3" t="s">
        <v>3926</v>
      </c>
      <c r="C4040" s="3" t="s">
        <v>8036</v>
      </c>
      <c r="D4040" s="6">
        <v>10000</v>
      </c>
      <c r="E4040" s="8">
        <v>0</v>
      </c>
      <c r="F4040" t="s">
        <v>8218</v>
      </c>
      <c r="G4040" t="s">
        <v>8223</v>
      </c>
      <c r="H4040" t="s">
        <v>8245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8267</v>
      </c>
      <c r="O4040" s="8">
        <f t="shared" si="315"/>
        <v>0</v>
      </c>
      <c r="P4040">
        <f t="shared" si="316"/>
        <v>0</v>
      </c>
      <c r="Q4040" s="9" t="s">
        <v>8313</v>
      </c>
      <c r="R4040" t="s">
        <v>8314</v>
      </c>
      <c r="S4040" s="15">
        <f t="shared" si="317"/>
        <v>42433.338749999995</v>
      </c>
      <c r="T4040" s="15">
        <f t="shared" si="318"/>
        <v>42461.25</v>
      </c>
      <c r="U4040">
        <f t="shared" si="319"/>
        <v>2016</v>
      </c>
    </row>
    <row r="4041" spans="1:21" ht="48" x14ac:dyDescent="0.2">
      <c r="A4041">
        <v>3949</v>
      </c>
      <c r="B4041" s="3" t="s">
        <v>3945</v>
      </c>
      <c r="C4041" s="3" t="s">
        <v>8055</v>
      </c>
      <c r="D4041" s="6">
        <v>10000</v>
      </c>
      <c r="E4041" s="8">
        <v>1577</v>
      </c>
      <c r="F4041" t="s">
        <v>8218</v>
      </c>
      <c r="G4041" t="s">
        <v>8223</v>
      </c>
      <c r="H4041" t="s">
        <v>8245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8267</v>
      </c>
      <c r="O4041" s="8">
        <f t="shared" si="315"/>
        <v>16</v>
      </c>
      <c r="P4041">
        <f t="shared" si="316"/>
        <v>49.28</v>
      </c>
      <c r="Q4041" s="9" t="s">
        <v>8313</v>
      </c>
      <c r="R4041" t="s">
        <v>8314</v>
      </c>
      <c r="S4041" s="15">
        <f t="shared" si="317"/>
        <v>42016.120613425926</v>
      </c>
      <c r="T4041" s="15">
        <f t="shared" si="318"/>
        <v>42046.120613425926</v>
      </c>
      <c r="U4041">
        <f t="shared" si="319"/>
        <v>2015</v>
      </c>
    </row>
    <row r="4042" spans="1:21" ht="48" x14ac:dyDescent="0.2">
      <c r="A4042">
        <v>3963</v>
      </c>
      <c r="B4042" s="3" t="s">
        <v>3959</v>
      </c>
      <c r="C4042" s="3" t="s">
        <v>8068</v>
      </c>
      <c r="D4042" s="6">
        <v>10000</v>
      </c>
      <c r="E4042" s="8">
        <v>0</v>
      </c>
      <c r="F4042" t="s">
        <v>8218</v>
      </c>
      <c r="G4042" t="s">
        <v>8226</v>
      </c>
      <c r="H4042" t="s">
        <v>8248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8267</v>
      </c>
      <c r="O4042" s="8">
        <f t="shared" ref="O4042:O4105" si="320">ROUND(E4042/D4042*100,0)</f>
        <v>0</v>
      </c>
      <c r="P4042">
        <f t="shared" ref="P4042:P4105" si="321">IFERROR(ROUND(E4042/L4042,2),0)</f>
        <v>0</v>
      </c>
      <c r="Q4042" s="9" t="s">
        <v>8313</v>
      </c>
      <c r="R4042" t="s">
        <v>8314</v>
      </c>
      <c r="S4042" s="15">
        <f t="shared" ref="S4042:S4105" si="322">(((J4042/60)/60/24)+DATE(1970,1,1))</f>
        <v>42296.154131944444</v>
      </c>
      <c r="T4042" s="15">
        <f t="shared" ref="T4042:T4105" si="323">(((I4042/60)/60)/24)+DATE(1970,1,1)</f>
        <v>42326.195798611108</v>
      </c>
      <c r="U4042">
        <f t="shared" ref="U4042:U4105" si="324">YEAR(S4042)</f>
        <v>2015</v>
      </c>
    </row>
    <row r="4043" spans="1:21" ht="48" x14ac:dyDescent="0.2">
      <c r="A4043">
        <v>3992</v>
      </c>
      <c r="B4043" s="3" t="s">
        <v>3987</v>
      </c>
      <c r="C4043" s="3" t="s">
        <v>8096</v>
      </c>
      <c r="D4043" s="6">
        <v>10000</v>
      </c>
      <c r="E4043" s="8">
        <v>541</v>
      </c>
      <c r="F4043" t="s">
        <v>8218</v>
      </c>
      <c r="G4043" t="s">
        <v>8221</v>
      </c>
      <c r="H4043" t="s">
        <v>8243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8267</v>
      </c>
      <c r="O4043" s="8">
        <f t="shared" si="320"/>
        <v>5</v>
      </c>
      <c r="P4043">
        <f t="shared" si="321"/>
        <v>60.11</v>
      </c>
      <c r="Q4043" s="9" t="s">
        <v>8313</v>
      </c>
      <c r="R4043" t="s">
        <v>8314</v>
      </c>
      <c r="S4043" s="15">
        <f t="shared" si="322"/>
        <v>42289.94049768518</v>
      </c>
      <c r="T4043" s="15">
        <f t="shared" si="323"/>
        <v>42349.982164351852</v>
      </c>
      <c r="U4043">
        <f t="shared" si="324"/>
        <v>2015</v>
      </c>
    </row>
    <row r="4044" spans="1:21" ht="48" x14ac:dyDescent="0.2">
      <c r="A4044">
        <v>4017</v>
      </c>
      <c r="B4044" s="3" t="s">
        <v>4012</v>
      </c>
      <c r="C4044" s="3" t="s">
        <v>8120</v>
      </c>
      <c r="D4044" s="6">
        <v>10000</v>
      </c>
      <c r="E4044" s="8">
        <v>105</v>
      </c>
      <c r="F4044" t="s">
        <v>8218</v>
      </c>
      <c r="G4044" t="s">
        <v>8221</v>
      </c>
      <c r="H4044" t="s">
        <v>8243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8267</v>
      </c>
      <c r="O4044" s="8">
        <f t="shared" si="320"/>
        <v>1</v>
      </c>
      <c r="P4044">
        <f t="shared" si="321"/>
        <v>52.5</v>
      </c>
      <c r="Q4044" s="9" t="s">
        <v>8313</v>
      </c>
      <c r="R4044" t="s">
        <v>8314</v>
      </c>
      <c r="S4044" s="15">
        <f t="shared" si="322"/>
        <v>41856.672152777777</v>
      </c>
      <c r="T4044" s="15">
        <f t="shared" si="323"/>
        <v>41886.672152777777</v>
      </c>
      <c r="U4044">
        <f t="shared" si="324"/>
        <v>2014</v>
      </c>
    </row>
    <row r="4045" spans="1:21" ht="32" x14ac:dyDescent="0.2">
      <c r="A4045">
        <v>4035</v>
      </c>
      <c r="B4045" s="3" t="s">
        <v>4030</v>
      </c>
      <c r="C4045" s="3" t="s">
        <v>8138</v>
      </c>
      <c r="D4045" s="6">
        <v>10000</v>
      </c>
      <c r="E4045" s="8">
        <v>3685</v>
      </c>
      <c r="F4045" t="s">
        <v>8218</v>
      </c>
      <c r="G4045" t="s">
        <v>8221</v>
      </c>
      <c r="H4045" t="s">
        <v>8243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8267</v>
      </c>
      <c r="O4045" s="8">
        <f t="shared" si="320"/>
        <v>37</v>
      </c>
      <c r="P4045">
        <f t="shared" si="321"/>
        <v>147.4</v>
      </c>
      <c r="Q4045" s="9" t="s">
        <v>8313</v>
      </c>
      <c r="R4045" t="s">
        <v>8314</v>
      </c>
      <c r="S4045" s="15">
        <f t="shared" si="322"/>
        <v>41903.882951388885</v>
      </c>
      <c r="T4045" s="15">
        <f t="shared" si="323"/>
        <v>41933.882951388885</v>
      </c>
      <c r="U4045">
        <f t="shared" si="324"/>
        <v>2014</v>
      </c>
    </row>
    <row r="4046" spans="1:21" ht="48" x14ac:dyDescent="0.2">
      <c r="A4046">
        <v>4042</v>
      </c>
      <c r="B4046" s="3" t="s">
        <v>4037</v>
      </c>
      <c r="C4046" s="3" t="s">
        <v>8144</v>
      </c>
      <c r="D4046" s="6">
        <v>10000</v>
      </c>
      <c r="E4046" s="8">
        <v>21</v>
      </c>
      <c r="F4046" t="s">
        <v>8218</v>
      </c>
      <c r="G4046" t="s">
        <v>8221</v>
      </c>
      <c r="H4046" t="s">
        <v>8243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8267</v>
      </c>
      <c r="O4046" s="8">
        <f t="shared" si="320"/>
        <v>0</v>
      </c>
      <c r="P4046">
        <f t="shared" si="321"/>
        <v>7</v>
      </c>
      <c r="Q4046" s="9" t="s">
        <v>8313</v>
      </c>
      <c r="R4046" t="s">
        <v>8314</v>
      </c>
      <c r="S4046" s="15">
        <f t="shared" si="322"/>
        <v>41995.084074074075</v>
      </c>
      <c r="T4046" s="15">
        <f t="shared" si="323"/>
        <v>42024.802777777775</v>
      </c>
      <c r="U4046">
        <f t="shared" si="324"/>
        <v>2014</v>
      </c>
    </row>
    <row r="4047" spans="1:21" ht="48" x14ac:dyDescent="0.2">
      <c r="A4047">
        <v>4059</v>
      </c>
      <c r="B4047" s="3" t="s">
        <v>4054</v>
      </c>
      <c r="C4047" s="3" t="s">
        <v>8161</v>
      </c>
      <c r="D4047" s="6">
        <v>10000</v>
      </c>
      <c r="E4047" s="8">
        <v>250</v>
      </c>
      <c r="F4047" t="s">
        <v>8218</v>
      </c>
      <c r="G4047" t="s">
        <v>8226</v>
      </c>
      <c r="H4047" t="s">
        <v>8248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8267</v>
      </c>
      <c r="O4047" s="8">
        <f t="shared" si="320"/>
        <v>3</v>
      </c>
      <c r="P4047">
        <f t="shared" si="321"/>
        <v>35.71</v>
      </c>
      <c r="Q4047" s="9" t="s">
        <v>8313</v>
      </c>
      <c r="R4047" t="s">
        <v>8314</v>
      </c>
      <c r="S4047" s="15">
        <f t="shared" si="322"/>
        <v>41866.640648148146</v>
      </c>
      <c r="T4047" s="15">
        <f t="shared" si="323"/>
        <v>41898.125</v>
      </c>
      <c r="U4047">
        <f t="shared" si="324"/>
        <v>2014</v>
      </c>
    </row>
    <row r="4048" spans="1:21" ht="48" x14ac:dyDescent="0.2">
      <c r="A4048">
        <v>4060</v>
      </c>
      <c r="B4048" s="3" t="s">
        <v>4055</v>
      </c>
      <c r="C4048" s="3" t="s">
        <v>8162</v>
      </c>
      <c r="D4048" s="6">
        <v>10000</v>
      </c>
      <c r="E4048" s="8">
        <v>285</v>
      </c>
      <c r="F4048" t="s">
        <v>8218</v>
      </c>
      <c r="G4048" t="s">
        <v>8226</v>
      </c>
      <c r="H4048" t="s">
        <v>8248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8267</v>
      </c>
      <c r="O4048" s="8">
        <f t="shared" si="320"/>
        <v>3</v>
      </c>
      <c r="P4048">
        <f t="shared" si="321"/>
        <v>57</v>
      </c>
      <c r="Q4048" s="9" t="s">
        <v>8313</v>
      </c>
      <c r="R4048" t="s">
        <v>8314</v>
      </c>
      <c r="S4048" s="15">
        <f t="shared" si="322"/>
        <v>41779.695092592592</v>
      </c>
      <c r="T4048" s="15">
        <f t="shared" si="323"/>
        <v>41813.666666666664</v>
      </c>
      <c r="U4048">
        <f t="shared" si="324"/>
        <v>2014</v>
      </c>
    </row>
    <row r="4049" spans="1:21" ht="48" x14ac:dyDescent="0.2">
      <c r="A4049">
        <v>4097</v>
      </c>
      <c r="B4049" s="3" t="s">
        <v>4092</v>
      </c>
      <c r="C4049" s="3" t="s">
        <v>8198</v>
      </c>
      <c r="D4049" s="6">
        <v>10000</v>
      </c>
      <c r="E4049" s="8">
        <v>0</v>
      </c>
      <c r="F4049" t="s">
        <v>8218</v>
      </c>
      <c r="G4049" t="s">
        <v>8222</v>
      </c>
      <c r="H4049" t="s">
        <v>8244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8267</v>
      </c>
      <c r="O4049" s="8">
        <f t="shared" si="320"/>
        <v>0</v>
      </c>
      <c r="P4049">
        <f t="shared" si="321"/>
        <v>0</v>
      </c>
      <c r="Q4049" s="9" t="s">
        <v>8313</v>
      </c>
      <c r="R4049" t="s">
        <v>8314</v>
      </c>
      <c r="S4049" s="15">
        <f t="shared" si="322"/>
        <v>42344.824502314819</v>
      </c>
      <c r="T4049" s="15">
        <f t="shared" si="323"/>
        <v>42400.996527777781</v>
      </c>
      <c r="U4049">
        <f t="shared" si="324"/>
        <v>2015</v>
      </c>
    </row>
    <row r="4050" spans="1:21" ht="48" x14ac:dyDescent="0.2">
      <c r="A4050">
        <v>3847</v>
      </c>
      <c r="B4050" s="3" t="s">
        <v>3843</v>
      </c>
      <c r="C4050" s="3" t="s">
        <v>7954</v>
      </c>
      <c r="D4050" s="6">
        <v>10500</v>
      </c>
      <c r="E4050" s="8">
        <v>1697</v>
      </c>
      <c r="F4050" t="s">
        <v>8218</v>
      </c>
      <c r="G4050" t="s">
        <v>8221</v>
      </c>
      <c r="H4050" t="s">
        <v>8243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8267</v>
      </c>
      <c r="O4050" s="8">
        <f t="shared" si="320"/>
        <v>16</v>
      </c>
      <c r="P4050">
        <f t="shared" si="321"/>
        <v>188.56</v>
      </c>
      <c r="Q4050" s="9" t="s">
        <v>8313</v>
      </c>
      <c r="R4050" t="s">
        <v>8314</v>
      </c>
      <c r="S4050" s="15">
        <f t="shared" si="322"/>
        <v>42159.224432870367</v>
      </c>
      <c r="T4050" s="15">
        <f t="shared" si="323"/>
        <v>42204.224432870367</v>
      </c>
      <c r="U4050">
        <f t="shared" si="324"/>
        <v>2015</v>
      </c>
    </row>
    <row r="4051" spans="1:21" ht="32" x14ac:dyDescent="0.2">
      <c r="A4051">
        <v>3854</v>
      </c>
      <c r="B4051" s="3" t="s">
        <v>3850</v>
      </c>
      <c r="C4051" s="3" t="s">
        <v>7961</v>
      </c>
      <c r="D4051" s="6">
        <v>11000</v>
      </c>
      <c r="E4051" s="8">
        <v>1788</v>
      </c>
      <c r="F4051" t="s">
        <v>8218</v>
      </c>
      <c r="G4051" t="s">
        <v>8221</v>
      </c>
      <c r="H4051" t="s">
        <v>8243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8267</v>
      </c>
      <c r="O4051" s="8">
        <f t="shared" si="320"/>
        <v>16</v>
      </c>
      <c r="P4051">
        <f t="shared" si="321"/>
        <v>89.4</v>
      </c>
      <c r="Q4051" s="9" t="s">
        <v>8313</v>
      </c>
      <c r="R4051" t="s">
        <v>8314</v>
      </c>
      <c r="S4051" s="15">
        <f t="shared" si="322"/>
        <v>42103.884930555556</v>
      </c>
      <c r="T4051" s="15">
        <f t="shared" si="323"/>
        <v>42133.884930555556</v>
      </c>
      <c r="U4051">
        <f t="shared" si="324"/>
        <v>2015</v>
      </c>
    </row>
    <row r="4052" spans="1:21" ht="48" x14ac:dyDescent="0.2">
      <c r="A4052">
        <v>3983</v>
      </c>
      <c r="B4052" s="3" t="s">
        <v>3978</v>
      </c>
      <c r="C4052" s="3" t="s">
        <v>8087</v>
      </c>
      <c r="D4052" s="6">
        <v>11140</v>
      </c>
      <c r="E4052" s="8">
        <v>3877</v>
      </c>
      <c r="F4052" t="s">
        <v>8218</v>
      </c>
      <c r="G4052" t="s">
        <v>8221</v>
      </c>
      <c r="H4052" t="s">
        <v>8243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8267</v>
      </c>
      <c r="O4052" s="8">
        <f t="shared" si="320"/>
        <v>35</v>
      </c>
      <c r="P4052">
        <f t="shared" si="321"/>
        <v>84.28</v>
      </c>
      <c r="Q4052" s="9" t="s">
        <v>8313</v>
      </c>
      <c r="R4052" t="s">
        <v>8314</v>
      </c>
      <c r="S4052" s="15">
        <f t="shared" si="322"/>
        <v>41747.86986111111</v>
      </c>
      <c r="T4052" s="15">
        <f t="shared" si="323"/>
        <v>41779.290972222225</v>
      </c>
      <c r="U4052">
        <f t="shared" si="324"/>
        <v>2014</v>
      </c>
    </row>
    <row r="4053" spans="1:21" ht="48" x14ac:dyDescent="0.2">
      <c r="A4053">
        <v>2879</v>
      </c>
      <c r="B4053" s="3" t="s">
        <v>2878</v>
      </c>
      <c r="C4053" s="3" t="s">
        <v>6987</v>
      </c>
      <c r="D4053" s="6">
        <v>11200</v>
      </c>
      <c r="E4053" s="8">
        <v>29</v>
      </c>
      <c r="F4053" t="s">
        <v>8218</v>
      </c>
      <c r="G4053" t="s">
        <v>8221</v>
      </c>
      <c r="H4053" t="s">
        <v>8243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8267</v>
      </c>
      <c r="O4053" s="8">
        <f t="shared" si="320"/>
        <v>0</v>
      </c>
      <c r="P4053">
        <f t="shared" si="321"/>
        <v>29</v>
      </c>
      <c r="Q4053" s="9" t="s">
        <v>8313</v>
      </c>
      <c r="R4053" t="s">
        <v>8314</v>
      </c>
      <c r="S4053" s="15">
        <f t="shared" si="322"/>
        <v>42359.725243055553</v>
      </c>
      <c r="T4053" s="15">
        <f t="shared" si="323"/>
        <v>42389.725243055553</v>
      </c>
      <c r="U4053">
        <f t="shared" si="324"/>
        <v>2015</v>
      </c>
    </row>
    <row r="4054" spans="1:21" ht="48" x14ac:dyDescent="0.2">
      <c r="A4054">
        <v>3923</v>
      </c>
      <c r="B4054" s="3" t="s">
        <v>3919</v>
      </c>
      <c r="C4054" s="3" t="s">
        <v>8029</v>
      </c>
      <c r="D4054" s="6">
        <v>11500</v>
      </c>
      <c r="E4054" s="8">
        <v>1384</v>
      </c>
      <c r="F4054" t="s">
        <v>8218</v>
      </c>
      <c r="G4054" t="s">
        <v>8222</v>
      </c>
      <c r="H4054" t="s">
        <v>8244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8267</v>
      </c>
      <c r="O4054" s="8">
        <f t="shared" si="320"/>
        <v>12</v>
      </c>
      <c r="P4054">
        <f t="shared" si="321"/>
        <v>81.41</v>
      </c>
      <c r="Q4054" s="9" t="s">
        <v>8313</v>
      </c>
      <c r="R4054" t="s">
        <v>8314</v>
      </c>
      <c r="S4054" s="15">
        <f t="shared" si="322"/>
        <v>42075.979988425926</v>
      </c>
      <c r="T4054" s="15">
        <f t="shared" si="323"/>
        <v>42103.979988425926</v>
      </c>
      <c r="U4054">
        <f t="shared" si="324"/>
        <v>2015</v>
      </c>
    </row>
    <row r="4055" spans="1:21" ht="48" x14ac:dyDescent="0.2">
      <c r="A4055">
        <v>2880</v>
      </c>
      <c r="B4055" s="3" t="s">
        <v>2879</v>
      </c>
      <c r="C4055" s="3" t="s">
        <v>6988</v>
      </c>
      <c r="D4055" s="6">
        <v>12000</v>
      </c>
      <c r="E4055" s="8">
        <v>2800</v>
      </c>
      <c r="F4055" t="s">
        <v>8218</v>
      </c>
      <c r="G4055" t="s">
        <v>8221</v>
      </c>
      <c r="H4055" t="s">
        <v>8243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8267</v>
      </c>
      <c r="O4055" s="8">
        <f t="shared" si="320"/>
        <v>23</v>
      </c>
      <c r="P4055">
        <f t="shared" si="321"/>
        <v>96.55</v>
      </c>
      <c r="Q4055" s="9" t="s">
        <v>8313</v>
      </c>
      <c r="R4055" t="s">
        <v>8314</v>
      </c>
      <c r="S4055" s="15">
        <f t="shared" si="322"/>
        <v>42192.905694444446</v>
      </c>
      <c r="T4055" s="15">
        <f t="shared" si="323"/>
        <v>42236.711805555555</v>
      </c>
      <c r="U4055">
        <f t="shared" si="324"/>
        <v>2015</v>
      </c>
    </row>
    <row r="4056" spans="1:21" ht="48" x14ac:dyDescent="0.2">
      <c r="A4056">
        <v>2897</v>
      </c>
      <c r="B4056" s="3" t="s">
        <v>2896</v>
      </c>
      <c r="C4056" s="3" t="s">
        <v>7005</v>
      </c>
      <c r="D4056" s="6">
        <v>12000</v>
      </c>
      <c r="E4056" s="8">
        <v>550</v>
      </c>
      <c r="F4056" t="s">
        <v>8218</v>
      </c>
      <c r="G4056" t="s">
        <v>8221</v>
      </c>
      <c r="H4056" t="s">
        <v>8243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8267</v>
      </c>
      <c r="O4056" s="8">
        <f t="shared" si="320"/>
        <v>5</v>
      </c>
      <c r="P4056">
        <f t="shared" si="321"/>
        <v>183.33</v>
      </c>
      <c r="Q4056" s="9" t="s">
        <v>8313</v>
      </c>
      <c r="R4056" t="s">
        <v>8314</v>
      </c>
      <c r="S4056" s="15">
        <f t="shared" si="322"/>
        <v>42258.646504629629</v>
      </c>
      <c r="T4056" s="15">
        <f t="shared" si="323"/>
        <v>42288.645196759258</v>
      </c>
      <c r="U4056">
        <f t="shared" si="324"/>
        <v>2015</v>
      </c>
    </row>
    <row r="4057" spans="1:21" ht="48" x14ac:dyDescent="0.2">
      <c r="A4057">
        <v>3932</v>
      </c>
      <c r="B4057" s="3" t="s">
        <v>3928</v>
      </c>
      <c r="C4057" s="3" t="s">
        <v>8038</v>
      </c>
      <c r="D4057" s="6">
        <v>12000</v>
      </c>
      <c r="E4057" s="8">
        <v>1</v>
      </c>
      <c r="F4057" t="s">
        <v>8218</v>
      </c>
      <c r="G4057" t="s">
        <v>8221</v>
      </c>
      <c r="H4057" t="s">
        <v>8243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8267</v>
      </c>
      <c r="O4057" s="8">
        <f t="shared" si="320"/>
        <v>0</v>
      </c>
      <c r="P4057">
        <f t="shared" si="321"/>
        <v>1</v>
      </c>
      <c r="Q4057" s="9" t="s">
        <v>8313</v>
      </c>
      <c r="R4057" t="s">
        <v>8314</v>
      </c>
      <c r="S4057" s="15">
        <f t="shared" si="322"/>
        <v>42415.168564814812</v>
      </c>
      <c r="T4057" s="15">
        <f t="shared" si="323"/>
        <v>42445.126898148148</v>
      </c>
      <c r="U4057">
        <f t="shared" si="324"/>
        <v>2016</v>
      </c>
    </row>
    <row r="4058" spans="1:21" ht="48" x14ac:dyDescent="0.2">
      <c r="A4058">
        <v>2862</v>
      </c>
      <c r="B4058" s="3" t="s">
        <v>2861</v>
      </c>
      <c r="C4058" s="3" t="s">
        <v>6970</v>
      </c>
      <c r="D4058" s="6">
        <v>12700</v>
      </c>
      <c r="E4058" s="8">
        <v>55</v>
      </c>
      <c r="F4058" t="s">
        <v>8218</v>
      </c>
      <c r="G4058" t="s">
        <v>8221</v>
      </c>
      <c r="H4058" t="s">
        <v>8243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8267</v>
      </c>
      <c r="O4058" s="8">
        <f t="shared" si="320"/>
        <v>0</v>
      </c>
      <c r="P4058">
        <f t="shared" si="321"/>
        <v>18.329999999999998</v>
      </c>
      <c r="Q4058" s="9" t="s">
        <v>8313</v>
      </c>
      <c r="R4058" t="s">
        <v>8314</v>
      </c>
      <c r="S4058" s="15">
        <f t="shared" si="322"/>
        <v>41784.789687500001</v>
      </c>
      <c r="T4058" s="15">
        <f t="shared" si="323"/>
        <v>41814.789687500001</v>
      </c>
      <c r="U4058">
        <f t="shared" si="324"/>
        <v>2014</v>
      </c>
    </row>
    <row r="4059" spans="1:21" ht="48" x14ac:dyDescent="0.2">
      <c r="A4059">
        <v>3848</v>
      </c>
      <c r="B4059" s="3" t="s">
        <v>3844</v>
      </c>
      <c r="C4059" s="3" t="s">
        <v>7955</v>
      </c>
      <c r="D4059" s="6">
        <v>13000</v>
      </c>
      <c r="E4059" s="8">
        <v>2129</v>
      </c>
      <c r="F4059" t="s">
        <v>8218</v>
      </c>
      <c r="G4059" t="s">
        <v>8221</v>
      </c>
      <c r="H4059" t="s">
        <v>8243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8267</v>
      </c>
      <c r="O4059" s="8">
        <f t="shared" si="320"/>
        <v>16</v>
      </c>
      <c r="P4059">
        <f t="shared" si="321"/>
        <v>49.51</v>
      </c>
      <c r="Q4059" s="9" t="s">
        <v>8313</v>
      </c>
      <c r="R4059" t="s">
        <v>8314</v>
      </c>
      <c r="S4059" s="15">
        <f t="shared" si="322"/>
        <v>42265.817002314812</v>
      </c>
      <c r="T4059" s="15">
        <f t="shared" si="323"/>
        <v>42295.817002314812</v>
      </c>
      <c r="U4059">
        <f t="shared" si="324"/>
        <v>2015</v>
      </c>
    </row>
    <row r="4060" spans="1:21" ht="48" x14ac:dyDescent="0.2">
      <c r="A4060">
        <v>4034</v>
      </c>
      <c r="B4060" s="3" t="s">
        <v>4029</v>
      </c>
      <c r="C4060" s="3" t="s">
        <v>8137</v>
      </c>
      <c r="D4060" s="6">
        <v>13500</v>
      </c>
      <c r="E4060" s="8">
        <v>200</v>
      </c>
      <c r="F4060" t="s">
        <v>8218</v>
      </c>
      <c r="G4060" t="s">
        <v>8221</v>
      </c>
      <c r="H4060" t="s">
        <v>8243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8267</v>
      </c>
      <c r="O4060" s="8">
        <f t="shared" si="320"/>
        <v>1</v>
      </c>
      <c r="P4060">
        <f t="shared" si="321"/>
        <v>100</v>
      </c>
      <c r="Q4060" s="9" t="s">
        <v>8313</v>
      </c>
      <c r="R4060" t="s">
        <v>8314</v>
      </c>
      <c r="S4060" s="15">
        <f t="shared" si="322"/>
        <v>42067.947337962964</v>
      </c>
      <c r="T4060" s="15">
        <f t="shared" si="323"/>
        <v>42097.905671296292</v>
      </c>
      <c r="U4060">
        <f t="shared" si="324"/>
        <v>2015</v>
      </c>
    </row>
    <row r="4061" spans="1:21" ht="48" x14ac:dyDescent="0.2">
      <c r="A4061">
        <v>3971</v>
      </c>
      <c r="B4061" s="3" t="s">
        <v>3967</v>
      </c>
      <c r="C4061" s="3" t="s">
        <v>8076</v>
      </c>
      <c r="D4061" s="6">
        <v>14000</v>
      </c>
      <c r="E4061" s="8">
        <v>136</v>
      </c>
      <c r="F4061" t="s">
        <v>8218</v>
      </c>
      <c r="G4061" t="s">
        <v>8221</v>
      </c>
      <c r="H4061" t="s">
        <v>8243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8267</v>
      </c>
      <c r="O4061" s="8">
        <f t="shared" si="320"/>
        <v>1</v>
      </c>
      <c r="P4061">
        <f t="shared" si="321"/>
        <v>22.67</v>
      </c>
      <c r="Q4061" s="9" t="s">
        <v>8313</v>
      </c>
      <c r="R4061" t="s">
        <v>8314</v>
      </c>
      <c r="S4061" s="15">
        <f t="shared" si="322"/>
        <v>41811.536180555559</v>
      </c>
      <c r="T4061" s="15">
        <f t="shared" si="323"/>
        <v>41841.536180555559</v>
      </c>
      <c r="U4061">
        <f t="shared" si="324"/>
        <v>2014</v>
      </c>
    </row>
    <row r="4062" spans="1:21" ht="48" x14ac:dyDescent="0.2">
      <c r="A4062">
        <v>2912</v>
      </c>
      <c r="B4062" s="3" t="s">
        <v>2911</v>
      </c>
      <c r="C4062" s="3" t="s">
        <v>7020</v>
      </c>
      <c r="D4062" s="6">
        <v>14440</v>
      </c>
      <c r="E4062" s="8">
        <v>2030</v>
      </c>
      <c r="F4062" t="s">
        <v>8218</v>
      </c>
      <c r="G4062" t="s">
        <v>8221</v>
      </c>
      <c r="H4062" t="s">
        <v>8243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8267</v>
      </c>
      <c r="O4062" s="8">
        <f t="shared" si="320"/>
        <v>14</v>
      </c>
      <c r="P4062">
        <f t="shared" si="321"/>
        <v>78.08</v>
      </c>
      <c r="Q4062" s="9" t="s">
        <v>8313</v>
      </c>
      <c r="R4062" t="s">
        <v>8314</v>
      </c>
      <c r="S4062" s="15">
        <f t="shared" si="322"/>
        <v>42354.131643518514</v>
      </c>
      <c r="T4062" s="15">
        <f t="shared" si="323"/>
        <v>42384.131643518514</v>
      </c>
      <c r="U4062">
        <f t="shared" si="324"/>
        <v>2015</v>
      </c>
    </row>
    <row r="4063" spans="1:21" ht="48" x14ac:dyDescent="0.2">
      <c r="A4063">
        <v>2868</v>
      </c>
      <c r="B4063" s="3" t="s">
        <v>2867</v>
      </c>
      <c r="C4063" s="3" t="s">
        <v>6976</v>
      </c>
      <c r="D4063" s="6">
        <v>15000</v>
      </c>
      <c r="E4063" s="8">
        <v>6301.76</v>
      </c>
      <c r="F4063" t="s">
        <v>8218</v>
      </c>
      <c r="G4063" t="s">
        <v>8221</v>
      </c>
      <c r="H4063" t="s">
        <v>8243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8267</v>
      </c>
      <c r="O4063" s="8">
        <f t="shared" si="320"/>
        <v>42</v>
      </c>
      <c r="P4063">
        <f t="shared" si="321"/>
        <v>105.03</v>
      </c>
      <c r="Q4063" s="9" t="s">
        <v>8313</v>
      </c>
      <c r="R4063" t="s">
        <v>8314</v>
      </c>
      <c r="S4063" s="15">
        <f t="shared" si="322"/>
        <v>42618.827013888891</v>
      </c>
      <c r="T4063" s="15">
        <f t="shared" si="323"/>
        <v>42648.827013888891</v>
      </c>
      <c r="U4063">
        <f t="shared" si="324"/>
        <v>2016</v>
      </c>
    </row>
    <row r="4064" spans="1:21" ht="48" x14ac:dyDescent="0.2">
      <c r="A4064">
        <v>3890</v>
      </c>
      <c r="B4064" s="3" t="s">
        <v>3886</v>
      </c>
      <c r="C4064" s="3" t="s">
        <v>7996</v>
      </c>
      <c r="D4064" s="6">
        <v>15000</v>
      </c>
      <c r="E4064" s="8">
        <v>2524</v>
      </c>
      <c r="F4064" t="s">
        <v>8218</v>
      </c>
      <c r="G4064" t="s">
        <v>8221</v>
      </c>
      <c r="H4064" t="s">
        <v>8243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8267</v>
      </c>
      <c r="O4064" s="8">
        <f t="shared" si="320"/>
        <v>17</v>
      </c>
      <c r="P4064">
        <f t="shared" si="321"/>
        <v>315.5</v>
      </c>
      <c r="Q4064" s="9" t="s">
        <v>8313</v>
      </c>
      <c r="R4064" t="s">
        <v>8314</v>
      </c>
      <c r="S4064" s="15">
        <f t="shared" si="322"/>
        <v>42171.758611111116</v>
      </c>
      <c r="T4064" s="15">
        <f t="shared" si="323"/>
        <v>42231.758611111116</v>
      </c>
      <c r="U4064">
        <f t="shared" si="324"/>
        <v>2015</v>
      </c>
    </row>
    <row r="4065" spans="1:21" ht="48" x14ac:dyDescent="0.2">
      <c r="A4065">
        <v>3894</v>
      </c>
      <c r="B4065" s="3" t="s">
        <v>3890</v>
      </c>
      <c r="C4065" s="3" t="s">
        <v>8000</v>
      </c>
      <c r="D4065" s="6">
        <v>15000</v>
      </c>
      <c r="E4065" s="8">
        <v>520</v>
      </c>
      <c r="F4065" t="s">
        <v>8218</v>
      </c>
      <c r="G4065" t="s">
        <v>8221</v>
      </c>
      <c r="H4065" t="s">
        <v>8243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8267</v>
      </c>
      <c r="O4065" s="8">
        <f t="shared" si="320"/>
        <v>3</v>
      </c>
      <c r="P4065">
        <f t="shared" si="321"/>
        <v>47.27</v>
      </c>
      <c r="Q4065" s="9" t="s">
        <v>8313</v>
      </c>
      <c r="R4065" t="s">
        <v>8314</v>
      </c>
      <c r="S4065" s="15">
        <f t="shared" si="322"/>
        <v>42679.958472222221</v>
      </c>
      <c r="T4065" s="15">
        <f t="shared" si="323"/>
        <v>42710.207638888889</v>
      </c>
      <c r="U4065">
        <f t="shared" si="324"/>
        <v>2016</v>
      </c>
    </row>
    <row r="4066" spans="1:21" ht="48" x14ac:dyDescent="0.2">
      <c r="A4066">
        <v>3912</v>
      </c>
      <c r="B4066" s="3" t="s">
        <v>3908</v>
      </c>
      <c r="C4066" s="3" t="s">
        <v>8018</v>
      </c>
      <c r="D4066" s="6">
        <v>15000</v>
      </c>
      <c r="E4066" s="8">
        <v>1</v>
      </c>
      <c r="F4066" t="s">
        <v>8218</v>
      </c>
      <c r="G4066" t="s">
        <v>8221</v>
      </c>
      <c r="H4066" t="s">
        <v>8243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8267</v>
      </c>
      <c r="O4066" s="8">
        <f t="shared" si="320"/>
        <v>0</v>
      </c>
      <c r="P4066">
        <f t="shared" si="321"/>
        <v>1</v>
      </c>
      <c r="Q4066" s="9" t="s">
        <v>8313</v>
      </c>
      <c r="R4066" t="s">
        <v>8314</v>
      </c>
      <c r="S4066" s="15">
        <f t="shared" si="322"/>
        <v>42059.270023148143</v>
      </c>
      <c r="T4066" s="15">
        <f t="shared" si="323"/>
        <v>42119.190972222219</v>
      </c>
      <c r="U4066">
        <f t="shared" si="324"/>
        <v>2015</v>
      </c>
    </row>
    <row r="4067" spans="1:21" ht="48" x14ac:dyDescent="0.2">
      <c r="A4067">
        <v>3924</v>
      </c>
      <c r="B4067" s="3" t="s">
        <v>3920</v>
      </c>
      <c r="C4067" s="3" t="s">
        <v>8030</v>
      </c>
      <c r="D4067" s="6">
        <v>15000</v>
      </c>
      <c r="E4067" s="8">
        <v>2290</v>
      </c>
      <c r="F4067" t="s">
        <v>8218</v>
      </c>
      <c r="G4067" t="s">
        <v>8221</v>
      </c>
      <c r="H4067" t="s">
        <v>8243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8267</v>
      </c>
      <c r="O4067" s="8">
        <f t="shared" si="320"/>
        <v>15</v>
      </c>
      <c r="P4067">
        <f t="shared" si="321"/>
        <v>57.25</v>
      </c>
      <c r="Q4067" s="9" t="s">
        <v>8313</v>
      </c>
      <c r="R4067" t="s">
        <v>8314</v>
      </c>
      <c r="S4067" s="15">
        <f t="shared" si="322"/>
        <v>41786.959745370368</v>
      </c>
      <c r="T4067" s="15">
        <f t="shared" si="323"/>
        <v>41816.959745370368</v>
      </c>
      <c r="U4067">
        <f t="shared" si="324"/>
        <v>2014</v>
      </c>
    </row>
    <row r="4068" spans="1:21" ht="64" x14ac:dyDescent="0.2">
      <c r="A4068">
        <v>3970</v>
      </c>
      <c r="B4068" s="3" t="s">
        <v>3966</v>
      </c>
      <c r="C4068" s="3" t="s">
        <v>8075</v>
      </c>
      <c r="D4068" s="6">
        <v>15000</v>
      </c>
      <c r="E4068" s="8">
        <v>11</v>
      </c>
      <c r="F4068" t="s">
        <v>8218</v>
      </c>
      <c r="G4068" t="s">
        <v>8221</v>
      </c>
      <c r="H4068" t="s">
        <v>8243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8267</v>
      </c>
      <c r="O4068" s="8">
        <f t="shared" si="320"/>
        <v>0</v>
      </c>
      <c r="P4068">
        <f t="shared" si="321"/>
        <v>5.5</v>
      </c>
      <c r="Q4068" s="9" t="s">
        <v>8313</v>
      </c>
      <c r="R4068" t="s">
        <v>8314</v>
      </c>
      <c r="S4068" s="15">
        <f t="shared" si="322"/>
        <v>42447.863553240735</v>
      </c>
      <c r="T4068" s="15">
        <f t="shared" si="323"/>
        <v>42477.863553240735</v>
      </c>
      <c r="U4068">
        <f t="shared" si="324"/>
        <v>2016</v>
      </c>
    </row>
    <row r="4069" spans="1:21" ht="48" x14ac:dyDescent="0.2">
      <c r="A4069">
        <v>4021</v>
      </c>
      <c r="B4069" s="3" t="s">
        <v>4016</v>
      </c>
      <c r="C4069" s="3" t="s">
        <v>8124</v>
      </c>
      <c r="D4069" s="6">
        <v>15000</v>
      </c>
      <c r="E4069" s="8">
        <v>125</v>
      </c>
      <c r="F4069" t="s">
        <v>8218</v>
      </c>
      <c r="G4069" t="s">
        <v>8221</v>
      </c>
      <c r="H4069" t="s">
        <v>8243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8267</v>
      </c>
      <c r="O4069" s="8">
        <f t="shared" si="320"/>
        <v>1</v>
      </c>
      <c r="P4069">
        <f t="shared" si="321"/>
        <v>62.5</v>
      </c>
      <c r="Q4069" s="9" t="s">
        <v>8313</v>
      </c>
      <c r="R4069" t="s">
        <v>8314</v>
      </c>
      <c r="S4069" s="15">
        <f t="shared" si="322"/>
        <v>41878.911550925928</v>
      </c>
      <c r="T4069" s="15">
        <f t="shared" si="323"/>
        <v>41938.911550925928</v>
      </c>
      <c r="U4069">
        <f t="shared" si="324"/>
        <v>2014</v>
      </c>
    </row>
    <row r="4070" spans="1:21" ht="48" x14ac:dyDescent="0.2">
      <c r="A4070">
        <v>4066</v>
      </c>
      <c r="B4070" s="3" t="s">
        <v>4061</v>
      </c>
      <c r="C4070" s="3" t="s">
        <v>8168</v>
      </c>
      <c r="D4070" s="6">
        <v>15000</v>
      </c>
      <c r="E4070" s="8">
        <v>25</v>
      </c>
      <c r="F4070" t="s">
        <v>8218</v>
      </c>
      <c r="G4070" t="s">
        <v>8221</v>
      </c>
      <c r="H4070" t="s">
        <v>8243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8267</v>
      </c>
      <c r="O4070" s="8">
        <f t="shared" si="320"/>
        <v>0</v>
      </c>
      <c r="P4070">
        <f t="shared" si="321"/>
        <v>25</v>
      </c>
      <c r="Q4070" s="9" t="s">
        <v>8313</v>
      </c>
      <c r="R4070" t="s">
        <v>8314</v>
      </c>
      <c r="S4070" s="15">
        <f t="shared" si="322"/>
        <v>42479.039212962962</v>
      </c>
      <c r="T4070" s="15">
        <f t="shared" si="323"/>
        <v>42509.039212962962</v>
      </c>
      <c r="U4070">
        <f t="shared" si="324"/>
        <v>2016</v>
      </c>
    </row>
    <row r="4071" spans="1:21" ht="48" x14ac:dyDescent="0.2">
      <c r="A4071">
        <v>4077</v>
      </c>
      <c r="B4071" s="3" t="s">
        <v>4072</v>
      </c>
      <c r="C4071" s="3" t="s">
        <v>8178</v>
      </c>
      <c r="D4071" s="6">
        <v>15000</v>
      </c>
      <c r="E4071" s="8">
        <v>1335</v>
      </c>
      <c r="F4071" t="s">
        <v>8218</v>
      </c>
      <c r="G4071" t="s">
        <v>8221</v>
      </c>
      <c r="H4071" t="s">
        <v>8243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8267</v>
      </c>
      <c r="O4071" s="8">
        <f t="shared" si="320"/>
        <v>9</v>
      </c>
      <c r="P4071">
        <f t="shared" si="321"/>
        <v>222.5</v>
      </c>
      <c r="Q4071" s="9" t="s">
        <v>8313</v>
      </c>
      <c r="R4071" t="s">
        <v>8314</v>
      </c>
      <c r="S4071" s="15">
        <f t="shared" si="322"/>
        <v>42695.7105787037</v>
      </c>
      <c r="T4071" s="15">
        <f t="shared" si="323"/>
        <v>42725.7105787037</v>
      </c>
      <c r="U4071">
        <f t="shared" si="324"/>
        <v>2016</v>
      </c>
    </row>
    <row r="4072" spans="1:21" ht="48" x14ac:dyDescent="0.2">
      <c r="A4072">
        <v>4048</v>
      </c>
      <c r="B4072" s="3" t="s">
        <v>4043</v>
      </c>
      <c r="C4072" s="3" t="s">
        <v>8150</v>
      </c>
      <c r="D4072" s="6">
        <v>17000</v>
      </c>
      <c r="E4072" s="8">
        <v>3001</v>
      </c>
      <c r="F4072" t="s">
        <v>8218</v>
      </c>
      <c r="G4072" t="s">
        <v>8222</v>
      </c>
      <c r="H4072" t="s">
        <v>8244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8267</v>
      </c>
      <c r="O4072" s="8">
        <f t="shared" si="320"/>
        <v>18</v>
      </c>
      <c r="P4072">
        <f t="shared" si="321"/>
        <v>32.979999999999997</v>
      </c>
      <c r="Q4072" s="9" t="s">
        <v>8313</v>
      </c>
      <c r="R4072" t="s">
        <v>8314</v>
      </c>
      <c r="S4072" s="15">
        <f t="shared" si="322"/>
        <v>42436.509108796294</v>
      </c>
      <c r="T4072" s="15">
        <f t="shared" si="323"/>
        <v>42471.467442129629</v>
      </c>
      <c r="U4072">
        <f t="shared" si="324"/>
        <v>2016</v>
      </c>
    </row>
    <row r="4073" spans="1:21" ht="48" x14ac:dyDescent="0.2">
      <c r="A4073">
        <v>3953</v>
      </c>
      <c r="B4073" s="3" t="s">
        <v>3949</v>
      </c>
      <c r="C4073" s="3" t="s">
        <v>8058</v>
      </c>
      <c r="D4073" s="6">
        <v>17600</v>
      </c>
      <c r="E4073" s="8">
        <v>0</v>
      </c>
      <c r="F4073" t="s">
        <v>8218</v>
      </c>
      <c r="G4073" t="s">
        <v>8221</v>
      </c>
      <c r="H4073" t="s">
        <v>8243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8267</v>
      </c>
      <c r="O4073" s="8">
        <f t="shared" si="320"/>
        <v>0</v>
      </c>
      <c r="P4073">
        <f t="shared" si="321"/>
        <v>0</v>
      </c>
      <c r="Q4073" s="9" t="s">
        <v>8313</v>
      </c>
      <c r="R4073" t="s">
        <v>8314</v>
      </c>
      <c r="S4073" s="15">
        <f t="shared" si="322"/>
        <v>42550.048449074078</v>
      </c>
      <c r="T4073" s="15">
        <f t="shared" si="323"/>
        <v>42580.978472222225</v>
      </c>
      <c r="U4073">
        <f t="shared" si="324"/>
        <v>2016</v>
      </c>
    </row>
    <row r="4074" spans="1:21" ht="32" x14ac:dyDescent="0.2">
      <c r="A4074">
        <v>4022</v>
      </c>
      <c r="B4074" s="3" t="s">
        <v>4017</v>
      </c>
      <c r="C4074" s="3" t="s">
        <v>8125</v>
      </c>
      <c r="D4074" s="6">
        <v>18000</v>
      </c>
      <c r="E4074" s="8">
        <v>12521</v>
      </c>
      <c r="F4074" t="s">
        <v>8218</v>
      </c>
      <c r="G4074" t="s">
        <v>8221</v>
      </c>
      <c r="H4074" t="s">
        <v>8243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8267</v>
      </c>
      <c r="O4074" s="8">
        <f t="shared" si="320"/>
        <v>70</v>
      </c>
      <c r="P4074">
        <f t="shared" si="321"/>
        <v>63.56</v>
      </c>
      <c r="Q4074" s="9" t="s">
        <v>8313</v>
      </c>
      <c r="R4074" t="s">
        <v>8314</v>
      </c>
      <c r="S4074" s="15">
        <f t="shared" si="322"/>
        <v>41990.584108796291</v>
      </c>
      <c r="T4074" s="15">
        <f t="shared" si="323"/>
        <v>42036.120833333334</v>
      </c>
      <c r="U4074">
        <f t="shared" si="324"/>
        <v>2014</v>
      </c>
    </row>
    <row r="4075" spans="1:21" ht="48" x14ac:dyDescent="0.2">
      <c r="A4075">
        <v>2869</v>
      </c>
      <c r="B4075" s="3" t="s">
        <v>2868</v>
      </c>
      <c r="C4075" s="3" t="s">
        <v>6977</v>
      </c>
      <c r="D4075" s="6">
        <v>20000</v>
      </c>
      <c r="E4075" s="8">
        <v>177</v>
      </c>
      <c r="F4075" t="s">
        <v>8218</v>
      </c>
      <c r="G4075" t="s">
        <v>8221</v>
      </c>
      <c r="H4075" t="s">
        <v>8243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8267</v>
      </c>
      <c r="O4075" s="8">
        <f t="shared" si="320"/>
        <v>1</v>
      </c>
      <c r="P4075">
        <f t="shared" si="321"/>
        <v>35.4</v>
      </c>
      <c r="Q4075" s="9" t="s">
        <v>8313</v>
      </c>
      <c r="R4075" t="s">
        <v>8314</v>
      </c>
      <c r="S4075" s="15">
        <f t="shared" si="322"/>
        <v>42540.593530092592</v>
      </c>
      <c r="T4075" s="15">
        <f t="shared" si="323"/>
        <v>42570.593530092592</v>
      </c>
      <c r="U4075">
        <f t="shared" si="324"/>
        <v>2016</v>
      </c>
    </row>
    <row r="4076" spans="1:21" ht="48" x14ac:dyDescent="0.2">
      <c r="A4076">
        <v>2875</v>
      </c>
      <c r="B4076" s="3" t="s">
        <v>2874</v>
      </c>
      <c r="C4076" s="3" t="s">
        <v>6983</v>
      </c>
      <c r="D4076" s="6">
        <v>20000</v>
      </c>
      <c r="E4076" s="8">
        <v>7</v>
      </c>
      <c r="F4076" t="s">
        <v>8218</v>
      </c>
      <c r="G4076" t="s">
        <v>8221</v>
      </c>
      <c r="H4076" t="s">
        <v>8243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8267</v>
      </c>
      <c r="O4076" s="8">
        <f t="shared" si="320"/>
        <v>0</v>
      </c>
      <c r="P4076">
        <f t="shared" si="321"/>
        <v>2.33</v>
      </c>
      <c r="Q4076" s="9" t="s">
        <v>8313</v>
      </c>
      <c r="R4076" t="s">
        <v>8314</v>
      </c>
      <c r="S4076" s="15">
        <f t="shared" si="322"/>
        <v>42465.128391203703</v>
      </c>
      <c r="T4076" s="15">
        <f t="shared" si="323"/>
        <v>42495.128391203703</v>
      </c>
      <c r="U4076">
        <f t="shared" si="324"/>
        <v>2016</v>
      </c>
    </row>
    <row r="4077" spans="1:21" ht="32" x14ac:dyDescent="0.2">
      <c r="A4077">
        <v>3728</v>
      </c>
      <c r="B4077" s="3" t="s">
        <v>3724</v>
      </c>
      <c r="C4077" s="3" t="s">
        <v>7836</v>
      </c>
      <c r="D4077" s="6">
        <v>20000</v>
      </c>
      <c r="E4077" s="8">
        <v>1862</v>
      </c>
      <c r="F4077" t="s">
        <v>8218</v>
      </c>
      <c r="G4077" t="s">
        <v>8221</v>
      </c>
      <c r="H4077" t="s">
        <v>8243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8267</v>
      </c>
      <c r="O4077" s="8">
        <f t="shared" si="320"/>
        <v>9</v>
      </c>
      <c r="P4077">
        <f t="shared" si="321"/>
        <v>60.06</v>
      </c>
      <c r="Q4077" s="9" t="s">
        <v>8313</v>
      </c>
      <c r="R4077" t="s">
        <v>8314</v>
      </c>
      <c r="S4077" s="15">
        <f t="shared" si="322"/>
        <v>42205.171018518522</v>
      </c>
      <c r="T4077" s="15">
        <f t="shared" si="323"/>
        <v>42235.171018518522</v>
      </c>
      <c r="U4077">
        <f t="shared" si="324"/>
        <v>2015</v>
      </c>
    </row>
    <row r="4078" spans="1:21" ht="48" x14ac:dyDescent="0.2">
      <c r="A4078">
        <v>3741</v>
      </c>
      <c r="B4078" s="3" t="s">
        <v>3737</v>
      </c>
      <c r="C4078" s="3" t="s">
        <v>7849</v>
      </c>
      <c r="D4078" s="6">
        <v>20000</v>
      </c>
      <c r="E4078" s="8">
        <v>0</v>
      </c>
      <c r="F4078" t="s">
        <v>8218</v>
      </c>
      <c r="G4078" t="s">
        <v>8221</v>
      </c>
      <c r="H4078" t="s">
        <v>8243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8267</v>
      </c>
      <c r="O4078" s="8">
        <f t="shared" si="320"/>
        <v>0</v>
      </c>
      <c r="P4078">
        <f t="shared" si="321"/>
        <v>0</v>
      </c>
      <c r="Q4078" s="9" t="s">
        <v>8313</v>
      </c>
      <c r="R4078" t="s">
        <v>8314</v>
      </c>
      <c r="S4078" s="15">
        <f t="shared" si="322"/>
        <v>42325.920717592591</v>
      </c>
      <c r="T4078" s="15">
        <f t="shared" si="323"/>
        <v>42355.920717592591</v>
      </c>
      <c r="U4078">
        <f t="shared" si="324"/>
        <v>2015</v>
      </c>
    </row>
    <row r="4079" spans="1:21" ht="48" x14ac:dyDescent="0.2">
      <c r="A4079">
        <v>3929</v>
      </c>
      <c r="B4079" s="3" t="s">
        <v>3925</v>
      </c>
      <c r="C4079" s="3" t="s">
        <v>8035</v>
      </c>
      <c r="D4079" s="6">
        <v>20000</v>
      </c>
      <c r="E4079" s="8">
        <v>453</v>
      </c>
      <c r="F4079" t="s">
        <v>8218</v>
      </c>
      <c r="G4079" t="s">
        <v>8221</v>
      </c>
      <c r="H4079" t="s">
        <v>8243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8267</v>
      </c>
      <c r="O4079" s="8">
        <f t="shared" si="320"/>
        <v>2</v>
      </c>
      <c r="P4079">
        <f t="shared" si="321"/>
        <v>32.36</v>
      </c>
      <c r="Q4079" s="9" t="s">
        <v>8313</v>
      </c>
      <c r="R4079" t="s">
        <v>8314</v>
      </c>
      <c r="S4079" s="15">
        <f t="shared" si="322"/>
        <v>42601.827141203699</v>
      </c>
      <c r="T4079" s="15">
        <f t="shared" si="323"/>
        <v>42631.827141203699</v>
      </c>
      <c r="U4079">
        <f t="shared" si="324"/>
        <v>2016</v>
      </c>
    </row>
    <row r="4080" spans="1:21" ht="48" x14ac:dyDescent="0.2">
      <c r="A4080">
        <v>3936</v>
      </c>
      <c r="B4080" s="3" t="s">
        <v>3932</v>
      </c>
      <c r="C4080" s="3" t="s">
        <v>8042</v>
      </c>
      <c r="D4080" s="6">
        <v>20000</v>
      </c>
      <c r="E4080" s="8">
        <v>0</v>
      </c>
      <c r="F4080" t="s">
        <v>8218</v>
      </c>
      <c r="G4080" t="s">
        <v>8221</v>
      </c>
      <c r="H4080" t="s">
        <v>8243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8267</v>
      </c>
      <c r="O4080" s="8">
        <f t="shared" si="320"/>
        <v>0</v>
      </c>
      <c r="P4080">
        <f t="shared" si="321"/>
        <v>0</v>
      </c>
      <c r="Q4080" s="9" t="s">
        <v>8313</v>
      </c>
      <c r="R4080" t="s">
        <v>8314</v>
      </c>
      <c r="S4080" s="15">
        <f t="shared" si="322"/>
        <v>42675.262962962966</v>
      </c>
      <c r="T4080" s="15">
        <f t="shared" si="323"/>
        <v>42705.304629629631</v>
      </c>
      <c r="U4080">
        <f t="shared" si="324"/>
        <v>2016</v>
      </c>
    </row>
    <row r="4081" spans="1:21" ht="48" x14ac:dyDescent="0.2">
      <c r="A4081">
        <v>4029</v>
      </c>
      <c r="B4081" s="3" t="s">
        <v>4024</v>
      </c>
      <c r="C4081" s="3" t="s">
        <v>8132</v>
      </c>
      <c r="D4081" s="6">
        <v>20000</v>
      </c>
      <c r="E4081" s="8">
        <v>0</v>
      </c>
      <c r="F4081" t="s">
        <v>8218</v>
      </c>
      <c r="G4081" t="s">
        <v>8221</v>
      </c>
      <c r="H4081" t="s">
        <v>8243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8267</v>
      </c>
      <c r="O4081" s="8">
        <f t="shared" si="320"/>
        <v>0</v>
      </c>
      <c r="P4081">
        <f t="shared" si="321"/>
        <v>0</v>
      </c>
      <c r="Q4081" s="9" t="s">
        <v>8313</v>
      </c>
      <c r="R4081" t="s">
        <v>8314</v>
      </c>
      <c r="S4081" s="15">
        <f t="shared" si="322"/>
        <v>42322.025115740747</v>
      </c>
      <c r="T4081" s="15">
        <f t="shared" si="323"/>
        <v>42352.025115740747</v>
      </c>
      <c r="U4081">
        <f t="shared" si="324"/>
        <v>2015</v>
      </c>
    </row>
    <row r="4082" spans="1:21" ht="48" x14ac:dyDescent="0.2">
      <c r="A4082">
        <v>4049</v>
      </c>
      <c r="B4082" s="3" t="s">
        <v>4044</v>
      </c>
      <c r="C4082" s="3" t="s">
        <v>8151</v>
      </c>
      <c r="D4082" s="6">
        <v>20000</v>
      </c>
      <c r="E4082" s="8">
        <v>16</v>
      </c>
      <c r="F4082" t="s">
        <v>8218</v>
      </c>
      <c r="G4082" t="s">
        <v>8221</v>
      </c>
      <c r="H4082" t="s">
        <v>8243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8267</v>
      </c>
      <c r="O4082" s="8">
        <f t="shared" si="320"/>
        <v>0</v>
      </c>
      <c r="P4082">
        <f t="shared" si="321"/>
        <v>16</v>
      </c>
      <c r="Q4082" s="9" t="s">
        <v>8313</v>
      </c>
      <c r="R4082" t="s">
        <v>8314</v>
      </c>
      <c r="S4082" s="15">
        <f t="shared" si="322"/>
        <v>42169.958506944444</v>
      </c>
      <c r="T4082" s="15">
        <f t="shared" si="323"/>
        <v>42199.958506944444</v>
      </c>
      <c r="U4082">
        <f t="shared" si="324"/>
        <v>2015</v>
      </c>
    </row>
    <row r="4083" spans="1:21" ht="48" x14ac:dyDescent="0.2">
      <c r="A4083">
        <v>4062</v>
      </c>
      <c r="B4083" s="3" t="s">
        <v>4057</v>
      </c>
      <c r="C4083" s="3" t="s">
        <v>8164</v>
      </c>
      <c r="D4083" s="6">
        <v>20000</v>
      </c>
      <c r="E4083" s="8">
        <v>490</v>
      </c>
      <c r="F4083" t="s">
        <v>8218</v>
      </c>
      <c r="G4083" t="s">
        <v>8221</v>
      </c>
      <c r="H4083" t="s">
        <v>8243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8267</v>
      </c>
      <c r="O4083" s="8">
        <f t="shared" si="320"/>
        <v>2</v>
      </c>
      <c r="P4083">
        <f t="shared" si="321"/>
        <v>163.33000000000001</v>
      </c>
      <c r="Q4083" s="9" t="s">
        <v>8313</v>
      </c>
      <c r="R4083" t="s">
        <v>8314</v>
      </c>
      <c r="S4083" s="15">
        <f t="shared" si="322"/>
        <v>42523.739212962959</v>
      </c>
      <c r="T4083" s="15">
        <f t="shared" si="323"/>
        <v>42553.739212962959</v>
      </c>
      <c r="U4083">
        <f t="shared" si="324"/>
        <v>2016</v>
      </c>
    </row>
    <row r="4084" spans="1:21" ht="48" x14ac:dyDescent="0.2">
      <c r="A4084">
        <v>4071</v>
      </c>
      <c r="B4084" s="3" t="s">
        <v>4066</v>
      </c>
      <c r="C4084" s="3" t="s">
        <v>8172</v>
      </c>
      <c r="D4084" s="6">
        <v>20000</v>
      </c>
      <c r="E4084" s="8">
        <v>0</v>
      </c>
      <c r="F4084" t="s">
        <v>8218</v>
      </c>
      <c r="G4084" t="s">
        <v>8235</v>
      </c>
      <c r="H4084" t="s">
        <v>8253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8267</v>
      </c>
      <c r="O4084" s="8">
        <f t="shared" si="320"/>
        <v>0</v>
      </c>
      <c r="P4084">
        <f t="shared" si="321"/>
        <v>0</v>
      </c>
      <c r="Q4084" s="9" t="s">
        <v>8313</v>
      </c>
      <c r="R4084" t="s">
        <v>8314</v>
      </c>
      <c r="S4084" s="15">
        <f t="shared" si="322"/>
        <v>42700.804756944446</v>
      </c>
      <c r="T4084" s="15">
        <f t="shared" si="323"/>
        <v>42730.804756944446</v>
      </c>
      <c r="U4084">
        <f t="shared" si="324"/>
        <v>2016</v>
      </c>
    </row>
    <row r="4085" spans="1:21" ht="48" x14ac:dyDescent="0.2">
      <c r="A4085">
        <v>4033</v>
      </c>
      <c r="B4085" s="3" t="s">
        <v>4028</v>
      </c>
      <c r="C4085" s="3" t="s">
        <v>8136</v>
      </c>
      <c r="D4085" s="6">
        <v>23900</v>
      </c>
      <c r="E4085" s="8">
        <v>6141.99</v>
      </c>
      <c r="F4085" t="s">
        <v>8218</v>
      </c>
      <c r="G4085" t="s">
        <v>8222</v>
      </c>
      <c r="H4085" t="s">
        <v>8244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8267</v>
      </c>
      <c r="O4085" s="8">
        <f t="shared" si="320"/>
        <v>26</v>
      </c>
      <c r="P4085">
        <f t="shared" si="321"/>
        <v>65.34</v>
      </c>
      <c r="Q4085" s="9" t="s">
        <v>8313</v>
      </c>
      <c r="R4085" t="s">
        <v>8314</v>
      </c>
      <c r="S4085" s="15">
        <f t="shared" si="322"/>
        <v>42614.268796296295</v>
      </c>
      <c r="T4085" s="15">
        <f t="shared" si="323"/>
        <v>42645.375</v>
      </c>
      <c r="U4085">
        <f t="shared" si="324"/>
        <v>2016</v>
      </c>
    </row>
    <row r="4086" spans="1:21" ht="32" x14ac:dyDescent="0.2">
      <c r="A4086">
        <v>2914</v>
      </c>
      <c r="B4086" s="3" t="s">
        <v>2913</v>
      </c>
      <c r="C4086" s="3" t="s">
        <v>7022</v>
      </c>
      <c r="D4086" s="6">
        <v>25000</v>
      </c>
      <c r="E4086" s="8">
        <v>1</v>
      </c>
      <c r="F4086" t="s">
        <v>8218</v>
      </c>
      <c r="G4086" t="s">
        <v>8222</v>
      </c>
      <c r="H4086" t="s">
        <v>8244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8267</v>
      </c>
      <c r="O4086" s="8">
        <f t="shared" si="320"/>
        <v>0</v>
      </c>
      <c r="P4086">
        <f t="shared" si="321"/>
        <v>1</v>
      </c>
      <c r="Q4086" s="9" t="s">
        <v>8313</v>
      </c>
      <c r="R4086" t="s">
        <v>8314</v>
      </c>
      <c r="S4086" s="15">
        <f t="shared" si="322"/>
        <v>42017.907337962963</v>
      </c>
      <c r="T4086" s="15">
        <f t="shared" si="323"/>
        <v>42077.865671296298</v>
      </c>
      <c r="U4086">
        <f t="shared" si="324"/>
        <v>2015</v>
      </c>
    </row>
    <row r="4087" spans="1:21" ht="48" x14ac:dyDescent="0.2">
      <c r="A4087">
        <v>3954</v>
      </c>
      <c r="B4087" s="3" t="s">
        <v>3950</v>
      </c>
      <c r="C4087" s="3" t="s">
        <v>8059</v>
      </c>
      <c r="D4087" s="6">
        <v>25000</v>
      </c>
      <c r="E4087" s="8">
        <v>0</v>
      </c>
      <c r="F4087" t="s">
        <v>8218</v>
      </c>
      <c r="G4087" t="s">
        <v>8226</v>
      </c>
      <c r="H4087" t="s">
        <v>8248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8267</v>
      </c>
      <c r="O4087" s="8">
        <f t="shared" si="320"/>
        <v>0</v>
      </c>
      <c r="P4087">
        <f t="shared" si="321"/>
        <v>0</v>
      </c>
      <c r="Q4087" s="9" t="s">
        <v>8313</v>
      </c>
      <c r="R4087" t="s">
        <v>8314</v>
      </c>
      <c r="S4087" s="15">
        <f t="shared" si="322"/>
        <v>41774.651203703703</v>
      </c>
      <c r="T4087" s="15">
        <f t="shared" si="323"/>
        <v>41834.651203703703</v>
      </c>
      <c r="U4087">
        <f t="shared" si="324"/>
        <v>2014</v>
      </c>
    </row>
    <row r="4088" spans="1:21" ht="48" x14ac:dyDescent="0.2">
      <c r="A4088">
        <v>3952</v>
      </c>
      <c r="B4088" s="3" t="s">
        <v>3948</v>
      </c>
      <c r="C4088" s="3" t="s">
        <v>8057</v>
      </c>
      <c r="D4088" s="6">
        <v>26000</v>
      </c>
      <c r="E4088" s="8">
        <v>25</v>
      </c>
      <c r="F4088" t="s">
        <v>8218</v>
      </c>
      <c r="G4088" t="s">
        <v>8221</v>
      </c>
      <c r="H4088" t="s">
        <v>8243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8267</v>
      </c>
      <c r="O4088" s="8">
        <f t="shared" si="320"/>
        <v>0</v>
      </c>
      <c r="P4088">
        <f t="shared" si="321"/>
        <v>25</v>
      </c>
      <c r="Q4088" s="9" t="s">
        <v>8313</v>
      </c>
      <c r="R4088" t="s">
        <v>8314</v>
      </c>
      <c r="S4088" s="15">
        <f t="shared" si="322"/>
        <v>42243.790393518517</v>
      </c>
      <c r="T4088" s="15">
        <f t="shared" si="323"/>
        <v>42303.790393518517</v>
      </c>
      <c r="U4088">
        <f t="shared" si="324"/>
        <v>2015</v>
      </c>
    </row>
    <row r="4089" spans="1:21" ht="48" x14ac:dyDescent="0.2">
      <c r="A4089">
        <v>3957</v>
      </c>
      <c r="B4089" s="3" t="s">
        <v>3953</v>
      </c>
      <c r="C4089" s="3" t="s">
        <v>8062</v>
      </c>
      <c r="D4089" s="6">
        <v>28000</v>
      </c>
      <c r="E4089" s="8">
        <v>7</v>
      </c>
      <c r="F4089" t="s">
        <v>8218</v>
      </c>
      <c r="G4089" t="s">
        <v>8221</v>
      </c>
      <c r="H4089" t="s">
        <v>8243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8267</v>
      </c>
      <c r="O4089" s="8">
        <f t="shared" si="320"/>
        <v>0</v>
      </c>
      <c r="P4089">
        <f t="shared" si="321"/>
        <v>7</v>
      </c>
      <c r="Q4089" s="9" t="s">
        <v>8313</v>
      </c>
      <c r="R4089" t="s">
        <v>8314</v>
      </c>
      <c r="S4089" s="15">
        <f t="shared" si="322"/>
        <v>42513.976319444439</v>
      </c>
      <c r="T4089" s="15">
        <f t="shared" si="323"/>
        <v>42559.976319444439</v>
      </c>
      <c r="U4089">
        <f t="shared" si="324"/>
        <v>2016</v>
      </c>
    </row>
    <row r="4090" spans="1:21" ht="48" x14ac:dyDescent="0.2">
      <c r="A4090">
        <v>2888</v>
      </c>
      <c r="B4090" s="3" t="s">
        <v>2887</v>
      </c>
      <c r="C4090" s="3" t="s">
        <v>6996</v>
      </c>
      <c r="D4090" s="6">
        <v>30000</v>
      </c>
      <c r="E4090" s="8">
        <v>0</v>
      </c>
      <c r="F4090" t="s">
        <v>8218</v>
      </c>
      <c r="G4090" t="s">
        <v>8221</v>
      </c>
      <c r="H4090" t="s">
        <v>8243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8267</v>
      </c>
      <c r="O4090" s="8">
        <f t="shared" si="320"/>
        <v>0</v>
      </c>
      <c r="P4090">
        <f t="shared" si="321"/>
        <v>0</v>
      </c>
      <c r="Q4090" s="9" t="s">
        <v>8313</v>
      </c>
      <c r="R4090" t="s">
        <v>8314</v>
      </c>
      <c r="S4090" s="15">
        <f t="shared" si="322"/>
        <v>41922.535185185188</v>
      </c>
      <c r="T4090" s="15">
        <f t="shared" si="323"/>
        <v>41930.207638888889</v>
      </c>
      <c r="U4090">
        <f t="shared" si="324"/>
        <v>2014</v>
      </c>
    </row>
    <row r="4091" spans="1:21" ht="48" x14ac:dyDescent="0.2">
      <c r="A4091">
        <v>2910</v>
      </c>
      <c r="B4091" s="3" t="s">
        <v>2909</v>
      </c>
      <c r="C4091" s="3" t="s">
        <v>7018</v>
      </c>
      <c r="D4091" s="6">
        <v>30000</v>
      </c>
      <c r="E4091" s="8">
        <v>1</v>
      </c>
      <c r="F4091" t="s">
        <v>8218</v>
      </c>
      <c r="G4091" t="s">
        <v>8222</v>
      </c>
      <c r="H4091" t="s">
        <v>8244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8267</v>
      </c>
      <c r="O4091" s="8">
        <f t="shared" si="320"/>
        <v>0</v>
      </c>
      <c r="P4091">
        <f t="shared" si="321"/>
        <v>1</v>
      </c>
      <c r="Q4091" s="9" t="s">
        <v>8313</v>
      </c>
      <c r="R4091" t="s">
        <v>8314</v>
      </c>
      <c r="S4091" s="15">
        <f t="shared" si="322"/>
        <v>42107.841284722221</v>
      </c>
      <c r="T4091" s="15">
        <f t="shared" si="323"/>
        <v>42167.841284722221</v>
      </c>
      <c r="U4091">
        <f t="shared" si="324"/>
        <v>2015</v>
      </c>
    </row>
    <row r="4092" spans="1:21" ht="48" x14ac:dyDescent="0.2">
      <c r="A4092">
        <v>3849</v>
      </c>
      <c r="B4092" s="3" t="s">
        <v>3845</v>
      </c>
      <c r="C4092" s="3" t="s">
        <v>7956</v>
      </c>
      <c r="D4092" s="6">
        <v>30000</v>
      </c>
      <c r="E4092" s="8">
        <v>2113</v>
      </c>
      <c r="F4092" t="s">
        <v>8218</v>
      </c>
      <c r="G4092" t="s">
        <v>8233</v>
      </c>
      <c r="H4092" t="s">
        <v>8246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8267</v>
      </c>
      <c r="O4092" s="8">
        <f t="shared" si="320"/>
        <v>7</v>
      </c>
      <c r="P4092">
        <f t="shared" si="321"/>
        <v>75.459999999999994</v>
      </c>
      <c r="Q4092" s="9" t="s">
        <v>8313</v>
      </c>
      <c r="R4092" t="s">
        <v>8314</v>
      </c>
      <c r="S4092" s="15">
        <f t="shared" si="322"/>
        <v>42136.767175925925</v>
      </c>
      <c r="T4092" s="15">
        <f t="shared" si="323"/>
        <v>42166.767175925925</v>
      </c>
      <c r="U4092">
        <f t="shared" si="324"/>
        <v>2015</v>
      </c>
    </row>
    <row r="4093" spans="1:21" ht="48" x14ac:dyDescent="0.2">
      <c r="A4093">
        <v>3948</v>
      </c>
      <c r="B4093" s="3" t="s">
        <v>3944</v>
      </c>
      <c r="C4093" s="3" t="s">
        <v>8054</v>
      </c>
      <c r="D4093" s="6">
        <v>30000</v>
      </c>
      <c r="E4093" s="8">
        <v>0</v>
      </c>
      <c r="F4093" t="s">
        <v>8218</v>
      </c>
      <c r="G4093" t="s">
        <v>8223</v>
      </c>
      <c r="H4093" t="s">
        <v>8245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8267</v>
      </c>
      <c r="O4093" s="8">
        <f t="shared" si="320"/>
        <v>0</v>
      </c>
      <c r="P4093">
        <f t="shared" si="321"/>
        <v>0</v>
      </c>
      <c r="Q4093" s="9" t="s">
        <v>8313</v>
      </c>
      <c r="R4093" t="s">
        <v>8314</v>
      </c>
      <c r="S4093" s="15">
        <f t="shared" si="322"/>
        <v>41829.325497685182</v>
      </c>
      <c r="T4093" s="15">
        <f t="shared" si="323"/>
        <v>41889.325497685182</v>
      </c>
      <c r="U4093">
        <f t="shared" si="324"/>
        <v>2014</v>
      </c>
    </row>
    <row r="4094" spans="1:21" ht="32" x14ac:dyDescent="0.2">
      <c r="A4094">
        <v>3981</v>
      </c>
      <c r="B4094" s="3" t="s">
        <v>3357</v>
      </c>
      <c r="C4094" s="3" t="s">
        <v>7467</v>
      </c>
      <c r="D4094" s="6">
        <v>30000</v>
      </c>
      <c r="E4094" s="8">
        <v>1225</v>
      </c>
      <c r="F4094" t="s">
        <v>8218</v>
      </c>
      <c r="G4094" t="s">
        <v>8221</v>
      </c>
      <c r="H4094" t="s">
        <v>8243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8267</v>
      </c>
      <c r="O4094" s="8">
        <f t="shared" si="320"/>
        <v>4</v>
      </c>
      <c r="P4094">
        <f t="shared" si="321"/>
        <v>175</v>
      </c>
      <c r="Q4094" s="9" t="s">
        <v>8313</v>
      </c>
      <c r="R4094" t="s">
        <v>8314</v>
      </c>
      <c r="S4094" s="15">
        <f t="shared" si="322"/>
        <v>42508.179965277777</v>
      </c>
      <c r="T4094" s="15">
        <f t="shared" si="323"/>
        <v>42568.179965277777</v>
      </c>
      <c r="U4094">
        <f t="shared" si="324"/>
        <v>2016</v>
      </c>
    </row>
    <row r="4095" spans="1:21" ht="48" x14ac:dyDescent="0.2">
      <c r="A4095">
        <v>4006</v>
      </c>
      <c r="B4095" s="3" t="s">
        <v>4001</v>
      </c>
      <c r="C4095" s="3" t="s">
        <v>8109</v>
      </c>
      <c r="D4095" s="6">
        <v>30000</v>
      </c>
      <c r="E4095" s="8">
        <v>2</v>
      </c>
      <c r="F4095" t="s">
        <v>8218</v>
      </c>
      <c r="G4095" t="s">
        <v>8221</v>
      </c>
      <c r="H4095" t="s">
        <v>8243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8267</v>
      </c>
      <c r="O4095" s="8">
        <f t="shared" si="320"/>
        <v>0</v>
      </c>
      <c r="P4095">
        <f t="shared" si="321"/>
        <v>2</v>
      </c>
      <c r="Q4095" s="9" t="s">
        <v>8313</v>
      </c>
      <c r="R4095" t="s">
        <v>8314</v>
      </c>
      <c r="S4095" s="15">
        <f t="shared" si="322"/>
        <v>42391.772997685184</v>
      </c>
      <c r="T4095" s="15">
        <f t="shared" si="323"/>
        <v>42416.772997685184</v>
      </c>
      <c r="U4095">
        <f t="shared" si="324"/>
        <v>2016</v>
      </c>
    </row>
    <row r="4096" spans="1:21" ht="32" x14ac:dyDescent="0.2">
      <c r="A4096">
        <v>4095</v>
      </c>
      <c r="B4096" s="3" t="s">
        <v>4090</v>
      </c>
      <c r="C4096" s="3" t="s">
        <v>8196</v>
      </c>
      <c r="D4096" s="6">
        <v>30000</v>
      </c>
      <c r="E4096" s="8">
        <v>800</v>
      </c>
      <c r="F4096" t="s">
        <v>8218</v>
      </c>
      <c r="G4096" t="s">
        <v>8235</v>
      </c>
      <c r="H4096" t="s">
        <v>8253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8267</v>
      </c>
      <c r="O4096" s="8">
        <f t="shared" si="320"/>
        <v>3</v>
      </c>
      <c r="P4096">
        <f t="shared" si="321"/>
        <v>800</v>
      </c>
      <c r="Q4096" s="9" t="s">
        <v>8313</v>
      </c>
      <c r="R4096" t="s">
        <v>8314</v>
      </c>
      <c r="S4096" s="15">
        <f t="shared" si="322"/>
        <v>42693.031828703708</v>
      </c>
      <c r="T4096" s="15">
        <f t="shared" si="323"/>
        <v>42723.031828703708</v>
      </c>
      <c r="U4096">
        <f t="shared" si="324"/>
        <v>2016</v>
      </c>
    </row>
    <row r="4097" spans="1:21" ht="48" x14ac:dyDescent="0.2">
      <c r="A4097">
        <v>4105</v>
      </c>
      <c r="B4097" s="3" t="s">
        <v>4100</v>
      </c>
      <c r="C4097" s="3" t="s">
        <v>8206</v>
      </c>
      <c r="D4097" s="6">
        <v>33000</v>
      </c>
      <c r="E4097" s="8">
        <v>2300</v>
      </c>
      <c r="F4097" t="s">
        <v>8218</v>
      </c>
      <c r="G4097" t="s">
        <v>8235</v>
      </c>
      <c r="H4097" t="s">
        <v>8253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8267</v>
      </c>
      <c r="O4097" s="8">
        <f t="shared" si="320"/>
        <v>7</v>
      </c>
      <c r="P4097">
        <f t="shared" si="321"/>
        <v>383.33</v>
      </c>
      <c r="Q4097" s="9" t="s">
        <v>8313</v>
      </c>
      <c r="R4097" t="s">
        <v>8314</v>
      </c>
      <c r="S4097" s="15">
        <f t="shared" si="322"/>
        <v>42697.010520833333</v>
      </c>
      <c r="T4097" s="15">
        <f t="shared" si="323"/>
        <v>42730.010520833333</v>
      </c>
      <c r="U4097">
        <f t="shared" si="324"/>
        <v>2016</v>
      </c>
    </row>
    <row r="4098" spans="1:21" ht="48" x14ac:dyDescent="0.2">
      <c r="A4098">
        <v>2848</v>
      </c>
      <c r="B4098" s="3" t="s">
        <v>2847</v>
      </c>
      <c r="C4098" s="3" t="s">
        <v>6956</v>
      </c>
      <c r="D4098" s="6">
        <v>35000</v>
      </c>
      <c r="E4098" s="8">
        <v>70</v>
      </c>
      <c r="F4098" t="s">
        <v>8218</v>
      </c>
      <c r="G4098" t="s">
        <v>8221</v>
      </c>
      <c r="H4098" t="s">
        <v>8243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8267</v>
      </c>
      <c r="O4098" s="8">
        <f t="shared" si="320"/>
        <v>0</v>
      </c>
      <c r="P4098">
        <f t="shared" si="321"/>
        <v>23.33</v>
      </c>
      <c r="Q4098" s="9" t="s">
        <v>8313</v>
      </c>
      <c r="R4098" t="s">
        <v>8314</v>
      </c>
      <c r="S4098" s="15">
        <f t="shared" si="322"/>
        <v>42123.648831018523</v>
      </c>
      <c r="T4098" s="15">
        <f t="shared" si="323"/>
        <v>42153.648831018523</v>
      </c>
      <c r="U4098">
        <f t="shared" si="324"/>
        <v>2015</v>
      </c>
    </row>
    <row r="4099" spans="1:21" ht="64" x14ac:dyDescent="0.2">
      <c r="A4099">
        <v>2857</v>
      </c>
      <c r="B4099" s="3" t="s">
        <v>2856</v>
      </c>
      <c r="C4099" s="3" t="s">
        <v>6965</v>
      </c>
      <c r="D4099" s="6">
        <v>38000</v>
      </c>
      <c r="E4099" s="8">
        <v>7500</v>
      </c>
      <c r="F4099" t="s">
        <v>8218</v>
      </c>
      <c r="G4099" t="s">
        <v>8235</v>
      </c>
      <c r="H4099" t="s">
        <v>8253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8267</v>
      </c>
      <c r="O4099" s="8">
        <f t="shared" si="320"/>
        <v>20</v>
      </c>
      <c r="P4099">
        <f t="shared" si="321"/>
        <v>500</v>
      </c>
      <c r="Q4099" s="9" t="s">
        <v>8313</v>
      </c>
      <c r="R4099" t="s">
        <v>8314</v>
      </c>
      <c r="S4099" s="15">
        <f t="shared" si="322"/>
        <v>42726.920081018514</v>
      </c>
      <c r="T4099" s="15">
        <f t="shared" si="323"/>
        <v>42786.75</v>
      </c>
      <c r="U4099">
        <f t="shared" si="324"/>
        <v>2016</v>
      </c>
    </row>
    <row r="4100" spans="1:21" ht="64" x14ac:dyDescent="0.2">
      <c r="A4100">
        <v>3845</v>
      </c>
      <c r="B4100" s="3" t="s">
        <v>3841</v>
      </c>
      <c r="C4100" s="3" t="s">
        <v>7952</v>
      </c>
      <c r="D4100" s="6">
        <v>40000</v>
      </c>
      <c r="E4100" s="8">
        <v>842</v>
      </c>
      <c r="F4100" t="s">
        <v>8218</v>
      </c>
      <c r="G4100" t="s">
        <v>8221</v>
      </c>
      <c r="H4100" t="s">
        <v>8243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8267</v>
      </c>
      <c r="O4100" s="8">
        <f t="shared" si="320"/>
        <v>2</v>
      </c>
      <c r="P4100">
        <f t="shared" si="321"/>
        <v>70.17</v>
      </c>
      <c r="Q4100" s="9" t="s">
        <v>8313</v>
      </c>
      <c r="R4100" t="s">
        <v>8314</v>
      </c>
      <c r="S4100" s="15">
        <f t="shared" si="322"/>
        <v>42248.627013888887</v>
      </c>
      <c r="T4100" s="15">
        <f t="shared" si="323"/>
        <v>42278.627013888887</v>
      </c>
      <c r="U4100">
        <f t="shared" si="324"/>
        <v>2015</v>
      </c>
    </row>
    <row r="4101" spans="1:21" ht="32" x14ac:dyDescent="0.2">
      <c r="A4101">
        <v>2884</v>
      </c>
      <c r="B4101" s="3" t="s">
        <v>2883</v>
      </c>
      <c r="C4101" s="3" t="s">
        <v>6992</v>
      </c>
      <c r="D4101" s="6">
        <v>45000</v>
      </c>
      <c r="E4101" s="8">
        <v>185</v>
      </c>
      <c r="F4101" t="s">
        <v>8218</v>
      </c>
      <c r="G4101" t="s">
        <v>8221</v>
      </c>
      <c r="H4101" t="s">
        <v>8243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8267</v>
      </c>
      <c r="O4101" s="8">
        <f t="shared" si="320"/>
        <v>0</v>
      </c>
      <c r="P4101">
        <f t="shared" si="321"/>
        <v>46.25</v>
      </c>
      <c r="Q4101" s="9" t="s">
        <v>8313</v>
      </c>
      <c r="R4101" t="s">
        <v>8314</v>
      </c>
      <c r="S4101" s="15">
        <f t="shared" si="322"/>
        <v>41948.727256944447</v>
      </c>
      <c r="T4101" s="15">
        <f t="shared" si="323"/>
        <v>41978.727256944447</v>
      </c>
      <c r="U4101">
        <f t="shared" si="324"/>
        <v>2014</v>
      </c>
    </row>
    <row r="4102" spans="1:21" ht="48" x14ac:dyDescent="0.2">
      <c r="A4102">
        <v>2863</v>
      </c>
      <c r="B4102" s="3" t="s">
        <v>2862</v>
      </c>
      <c r="C4102" s="3" t="s">
        <v>6971</v>
      </c>
      <c r="D4102" s="6">
        <v>50000</v>
      </c>
      <c r="E4102" s="8">
        <v>20</v>
      </c>
      <c r="F4102" t="s">
        <v>8218</v>
      </c>
      <c r="G4102" t="s">
        <v>8221</v>
      </c>
      <c r="H4102" t="s">
        <v>8243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8267</v>
      </c>
      <c r="O4102" s="8">
        <f t="shared" si="320"/>
        <v>0</v>
      </c>
      <c r="P4102">
        <f t="shared" si="321"/>
        <v>20</v>
      </c>
      <c r="Q4102" s="9" t="s">
        <v>8313</v>
      </c>
      <c r="R4102" t="s">
        <v>8314</v>
      </c>
      <c r="S4102" s="15">
        <f t="shared" si="322"/>
        <v>41831.675034722226</v>
      </c>
      <c r="T4102" s="15">
        <f t="shared" si="323"/>
        <v>41891.675034722226</v>
      </c>
      <c r="U4102">
        <f t="shared" si="324"/>
        <v>2014</v>
      </c>
    </row>
    <row r="4103" spans="1:21" ht="32" x14ac:dyDescent="0.2">
      <c r="A4103">
        <v>2894</v>
      </c>
      <c r="B4103" s="3" t="s">
        <v>2893</v>
      </c>
      <c r="C4103" s="3" t="s">
        <v>7002</v>
      </c>
      <c r="D4103" s="6">
        <v>50000</v>
      </c>
      <c r="E4103" s="8">
        <v>0</v>
      </c>
      <c r="F4103" t="s">
        <v>8218</v>
      </c>
      <c r="G4103" t="s">
        <v>8221</v>
      </c>
      <c r="H4103" t="s">
        <v>8243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8267</v>
      </c>
      <c r="O4103" s="8">
        <f t="shared" si="320"/>
        <v>0</v>
      </c>
      <c r="P4103">
        <f t="shared" si="321"/>
        <v>0</v>
      </c>
      <c r="Q4103" s="9" t="s">
        <v>8313</v>
      </c>
      <c r="R4103" t="s">
        <v>8314</v>
      </c>
      <c r="S4103" s="15">
        <f t="shared" si="322"/>
        <v>42037.986284722225</v>
      </c>
      <c r="T4103" s="15">
        <f t="shared" si="323"/>
        <v>42097.944618055553</v>
      </c>
      <c r="U4103">
        <f t="shared" si="324"/>
        <v>2015</v>
      </c>
    </row>
    <row r="4104" spans="1:21" ht="48" x14ac:dyDescent="0.2">
      <c r="A4104">
        <v>3893</v>
      </c>
      <c r="B4104" s="3" t="s">
        <v>3889</v>
      </c>
      <c r="C4104" s="3" t="s">
        <v>7999</v>
      </c>
      <c r="D4104" s="6">
        <v>50000</v>
      </c>
      <c r="E4104" s="8">
        <v>10775</v>
      </c>
      <c r="F4104" t="s">
        <v>8218</v>
      </c>
      <c r="G4104" t="s">
        <v>8221</v>
      </c>
      <c r="H4104" t="s">
        <v>8243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8267</v>
      </c>
      <c r="O4104" s="8">
        <f t="shared" si="320"/>
        <v>22</v>
      </c>
      <c r="P4104">
        <f t="shared" si="321"/>
        <v>128.27000000000001</v>
      </c>
      <c r="Q4104" s="9" t="s">
        <v>8313</v>
      </c>
      <c r="R4104" t="s">
        <v>8314</v>
      </c>
      <c r="S4104" s="15">
        <f t="shared" si="322"/>
        <v>41779.657870370371</v>
      </c>
      <c r="T4104" s="15">
        <f t="shared" si="323"/>
        <v>41821.25</v>
      </c>
      <c r="U4104">
        <f t="shared" si="324"/>
        <v>2014</v>
      </c>
    </row>
    <row r="4105" spans="1:21" ht="48" x14ac:dyDescent="0.2">
      <c r="A4105">
        <v>3993</v>
      </c>
      <c r="B4105" s="3" t="s">
        <v>3988</v>
      </c>
      <c r="C4105" s="3" t="s">
        <v>8097</v>
      </c>
      <c r="D4105" s="6">
        <v>50000</v>
      </c>
      <c r="E4105" s="8">
        <v>3</v>
      </c>
      <c r="F4105" t="s">
        <v>8218</v>
      </c>
      <c r="G4105" t="s">
        <v>8221</v>
      </c>
      <c r="H4105" t="s">
        <v>8243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8267</v>
      </c>
      <c r="O4105" s="8">
        <f t="shared" si="320"/>
        <v>0</v>
      </c>
      <c r="P4105">
        <f t="shared" si="321"/>
        <v>3</v>
      </c>
      <c r="Q4105" s="9" t="s">
        <v>8313</v>
      </c>
      <c r="R4105" t="s">
        <v>8314</v>
      </c>
      <c r="S4105" s="15">
        <f t="shared" si="322"/>
        <v>42107.864722222221</v>
      </c>
      <c r="T4105" s="15">
        <f t="shared" si="323"/>
        <v>42137.864722222221</v>
      </c>
      <c r="U4105">
        <f t="shared" si="324"/>
        <v>2015</v>
      </c>
    </row>
    <row r="4106" spans="1:21" ht="48" x14ac:dyDescent="0.2">
      <c r="A4106">
        <v>3909</v>
      </c>
      <c r="B4106" s="3" t="s">
        <v>3905</v>
      </c>
      <c r="C4106" s="3" t="s">
        <v>8015</v>
      </c>
      <c r="D4106" s="6">
        <v>60000</v>
      </c>
      <c r="E4106" s="8">
        <v>135</v>
      </c>
      <c r="F4106" t="s">
        <v>8218</v>
      </c>
      <c r="G4106" t="s">
        <v>8221</v>
      </c>
      <c r="H4106" t="s">
        <v>8243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8267</v>
      </c>
      <c r="O4106" s="8">
        <f t="shared" ref="O4106:O4115" si="325">ROUND(E4106/D4106*100,0)</f>
        <v>0</v>
      </c>
      <c r="P4106">
        <f t="shared" ref="P4106:P4115" si="326">IFERROR(ROUND(E4106/L4106,2),0)</f>
        <v>33.75</v>
      </c>
      <c r="Q4106" s="9" t="s">
        <v>8313</v>
      </c>
      <c r="R4106" t="s">
        <v>8314</v>
      </c>
      <c r="S4106" s="15">
        <f t="shared" ref="S4106:S4115" si="327">(((J4106/60)/60/24)+DATE(1970,1,1))</f>
        <v>41863.359282407408</v>
      </c>
      <c r="T4106" s="15">
        <f t="shared" ref="T4106:T4115" si="328">(((I4106/60)/60)/24)+DATE(1970,1,1)</f>
        <v>41893.359282407408</v>
      </c>
      <c r="U4106">
        <f t="shared" ref="U4106:U4115" si="329">YEAR(S4106)</f>
        <v>2014</v>
      </c>
    </row>
    <row r="4107" spans="1:21" ht="48" x14ac:dyDescent="0.2">
      <c r="A4107">
        <v>3918</v>
      </c>
      <c r="B4107" s="3" t="s">
        <v>3914</v>
      </c>
      <c r="C4107" s="3" t="s">
        <v>8024</v>
      </c>
      <c r="D4107" s="6">
        <v>60000</v>
      </c>
      <c r="E4107" s="8">
        <v>120</v>
      </c>
      <c r="F4107" t="s">
        <v>8218</v>
      </c>
      <c r="G4107" t="s">
        <v>8222</v>
      </c>
      <c r="H4107" t="s">
        <v>8244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8267</v>
      </c>
      <c r="O4107" s="8">
        <f t="shared" si="325"/>
        <v>0</v>
      </c>
      <c r="P4107">
        <f t="shared" si="326"/>
        <v>40</v>
      </c>
      <c r="Q4107" s="9" t="s">
        <v>8313</v>
      </c>
      <c r="R4107" t="s">
        <v>8314</v>
      </c>
      <c r="S4107" s="15">
        <f t="shared" si="327"/>
        <v>41843.664618055554</v>
      </c>
      <c r="T4107" s="15">
        <f t="shared" si="328"/>
        <v>41855.666666666664</v>
      </c>
      <c r="U4107">
        <f t="shared" si="329"/>
        <v>2014</v>
      </c>
    </row>
    <row r="4108" spans="1:21" ht="48" x14ac:dyDescent="0.2">
      <c r="A4108">
        <v>4098</v>
      </c>
      <c r="B4108" s="3" t="s">
        <v>4093</v>
      </c>
      <c r="C4108" s="3" t="s">
        <v>8199</v>
      </c>
      <c r="D4108" s="6">
        <v>75000</v>
      </c>
      <c r="E4108" s="8">
        <v>0</v>
      </c>
      <c r="F4108" t="s">
        <v>8218</v>
      </c>
      <c r="G4108" t="s">
        <v>8221</v>
      </c>
      <c r="H4108" t="s">
        <v>8243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8267</v>
      </c>
      <c r="O4108" s="8">
        <f t="shared" si="325"/>
        <v>0</v>
      </c>
      <c r="P4108">
        <f t="shared" si="326"/>
        <v>0</v>
      </c>
      <c r="Q4108" s="9" t="s">
        <v>8313</v>
      </c>
      <c r="R4108" t="s">
        <v>8314</v>
      </c>
      <c r="S4108" s="15">
        <f t="shared" si="327"/>
        <v>42495.722187499996</v>
      </c>
      <c r="T4108" s="15">
        <f t="shared" si="328"/>
        <v>42525.722187499996</v>
      </c>
      <c r="U4108">
        <f t="shared" si="329"/>
        <v>2016</v>
      </c>
    </row>
    <row r="4109" spans="1:21" ht="48" x14ac:dyDescent="0.2">
      <c r="A4109">
        <v>3977</v>
      </c>
      <c r="B4109" s="3" t="s">
        <v>3973</v>
      </c>
      <c r="C4109" s="3" t="s">
        <v>8082</v>
      </c>
      <c r="D4109" s="6">
        <v>90000</v>
      </c>
      <c r="E4109" s="8">
        <v>1305</v>
      </c>
      <c r="F4109" t="s">
        <v>8218</v>
      </c>
      <c r="G4109" t="s">
        <v>8221</v>
      </c>
      <c r="H4109" t="s">
        <v>8243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8267</v>
      </c>
      <c r="O4109" s="8">
        <f t="shared" si="325"/>
        <v>1</v>
      </c>
      <c r="P4109">
        <f t="shared" si="326"/>
        <v>217.5</v>
      </c>
      <c r="Q4109" s="9" t="s">
        <v>8313</v>
      </c>
      <c r="R4109" t="s">
        <v>8314</v>
      </c>
      <c r="S4109" s="15">
        <f t="shared" si="327"/>
        <v>42543.788564814815</v>
      </c>
      <c r="T4109" s="15">
        <f t="shared" si="328"/>
        <v>42573.788564814815</v>
      </c>
      <c r="U4109">
        <f t="shared" si="329"/>
        <v>2016</v>
      </c>
    </row>
    <row r="4110" spans="1:21" ht="32" x14ac:dyDescent="0.2">
      <c r="A4110">
        <v>3853</v>
      </c>
      <c r="B4110" s="3" t="s">
        <v>3849</v>
      </c>
      <c r="C4110" s="3" t="s">
        <v>7960</v>
      </c>
      <c r="D4110" s="6">
        <v>100000</v>
      </c>
      <c r="E4110" s="8">
        <v>26</v>
      </c>
      <c r="F4110" t="s">
        <v>8218</v>
      </c>
      <c r="G4110" t="s">
        <v>8221</v>
      </c>
      <c r="H4110" t="s">
        <v>8243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8267</v>
      </c>
      <c r="O4110" s="8">
        <f t="shared" si="325"/>
        <v>0</v>
      </c>
      <c r="P4110">
        <f t="shared" si="326"/>
        <v>13</v>
      </c>
      <c r="Q4110" s="9" t="s">
        <v>8313</v>
      </c>
      <c r="R4110" t="s">
        <v>8314</v>
      </c>
      <c r="S4110" s="15">
        <f t="shared" si="327"/>
        <v>41848.84002314815</v>
      </c>
      <c r="T4110" s="15">
        <f t="shared" si="328"/>
        <v>41883.84002314815</v>
      </c>
      <c r="U4110">
        <f t="shared" si="329"/>
        <v>2014</v>
      </c>
    </row>
    <row r="4111" spans="1:21" ht="48" x14ac:dyDescent="0.2">
      <c r="A4111">
        <v>4092</v>
      </c>
      <c r="B4111" s="3" t="s">
        <v>4087</v>
      </c>
      <c r="C4111" s="3" t="s">
        <v>8193</v>
      </c>
      <c r="D4111" s="6">
        <v>110000</v>
      </c>
      <c r="E4111" s="8">
        <v>20</v>
      </c>
      <c r="F4111" t="s">
        <v>8218</v>
      </c>
      <c r="G4111" t="s">
        <v>8221</v>
      </c>
      <c r="H4111" t="s">
        <v>8243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8267</v>
      </c>
      <c r="O4111" s="8">
        <f t="shared" si="325"/>
        <v>0</v>
      </c>
      <c r="P4111">
        <f t="shared" si="326"/>
        <v>20</v>
      </c>
      <c r="Q4111" s="9" t="s">
        <v>8313</v>
      </c>
      <c r="R4111" t="s">
        <v>8314</v>
      </c>
      <c r="S4111" s="15">
        <f t="shared" si="327"/>
        <v>42039.194988425923</v>
      </c>
      <c r="T4111" s="15">
        <f t="shared" si="328"/>
        <v>42099.153321759266</v>
      </c>
      <c r="U4111">
        <f t="shared" si="329"/>
        <v>2015</v>
      </c>
    </row>
    <row r="4112" spans="1:21" ht="48" x14ac:dyDescent="0.2">
      <c r="A4112">
        <v>2876</v>
      </c>
      <c r="B4112" s="3" t="s">
        <v>2875</v>
      </c>
      <c r="C4112" s="3" t="s">
        <v>6984</v>
      </c>
      <c r="D4112" s="6">
        <v>150000</v>
      </c>
      <c r="E4112" s="8">
        <v>0</v>
      </c>
      <c r="F4112" t="s">
        <v>8218</v>
      </c>
      <c r="G4112" t="s">
        <v>8221</v>
      </c>
      <c r="H4112" t="s">
        <v>8243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8267</v>
      </c>
      <c r="O4112" s="8">
        <f t="shared" si="325"/>
        <v>0</v>
      </c>
      <c r="P4112">
        <f t="shared" si="326"/>
        <v>0</v>
      </c>
      <c r="Q4112" s="9" t="s">
        <v>8313</v>
      </c>
      <c r="R4112" t="s">
        <v>8314</v>
      </c>
      <c r="S4112" s="15">
        <f t="shared" si="327"/>
        <v>42171.743969907402</v>
      </c>
      <c r="T4112" s="15">
        <f t="shared" si="328"/>
        <v>42201.743969907402</v>
      </c>
      <c r="U4112">
        <f t="shared" si="329"/>
        <v>2015</v>
      </c>
    </row>
    <row r="4113" spans="1:21" ht="32" x14ac:dyDescent="0.2">
      <c r="A4113">
        <v>2902</v>
      </c>
      <c r="B4113" s="3" t="s">
        <v>2901</v>
      </c>
      <c r="C4113" s="3" t="s">
        <v>7010</v>
      </c>
      <c r="D4113" s="6">
        <v>150000</v>
      </c>
      <c r="E4113" s="8">
        <v>25</v>
      </c>
      <c r="F4113" t="s">
        <v>8218</v>
      </c>
      <c r="G4113" t="s">
        <v>8221</v>
      </c>
      <c r="H4113" t="s">
        <v>8243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8267</v>
      </c>
      <c r="O4113" s="8">
        <f t="shared" si="325"/>
        <v>0</v>
      </c>
      <c r="P4113">
        <f t="shared" si="326"/>
        <v>25</v>
      </c>
      <c r="Q4113" s="9" t="s">
        <v>8313</v>
      </c>
      <c r="R4113" t="s">
        <v>8314</v>
      </c>
      <c r="S4113" s="15">
        <f t="shared" si="327"/>
        <v>42210.439768518518</v>
      </c>
      <c r="T4113" s="15">
        <f t="shared" si="328"/>
        <v>42240.439768518518</v>
      </c>
      <c r="U4113">
        <f t="shared" si="329"/>
        <v>2015</v>
      </c>
    </row>
    <row r="4114" spans="1:21" ht="48" x14ac:dyDescent="0.2">
      <c r="A4114">
        <v>2909</v>
      </c>
      <c r="B4114" s="3" t="s">
        <v>2908</v>
      </c>
      <c r="C4114" s="3" t="s">
        <v>7017</v>
      </c>
      <c r="D4114" s="6">
        <v>180000</v>
      </c>
      <c r="E4114" s="8">
        <v>20</v>
      </c>
      <c r="F4114" t="s">
        <v>8218</v>
      </c>
      <c r="G4114" t="s">
        <v>8221</v>
      </c>
      <c r="H4114" t="s">
        <v>8243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8267</v>
      </c>
      <c r="O4114" s="8">
        <f t="shared" si="325"/>
        <v>0</v>
      </c>
      <c r="P4114">
        <f t="shared" si="326"/>
        <v>20</v>
      </c>
      <c r="Q4114" s="9" t="s">
        <v>8313</v>
      </c>
      <c r="R4114" t="s">
        <v>8314</v>
      </c>
      <c r="S4114" s="15">
        <f t="shared" si="327"/>
        <v>41929.266215277778</v>
      </c>
      <c r="T4114" s="15">
        <f t="shared" si="328"/>
        <v>41968.823611111111</v>
      </c>
      <c r="U4114">
        <f t="shared" si="329"/>
        <v>2014</v>
      </c>
    </row>
    <row r="4115" spans="1:21" ht="48" x14ac:dyDescent="0.2">
      <c r="A4115">
        <v>3951</v>
      </c>
      <c r="B4115" s="3" t="s">
        <v>3947</v>
      </c>
      <c r="C4115" s="3" t="s">
        <v>6959</v>
      </c>
      <c r="D4115" s="6">
        <v>200000</v>
      </c>
      <c r="E4115" s="8">
        <v>1</v>
      </c>
      <c r="F4115" t="s">
        <v>8218</v>
      </c>
      <c r="G4115" t="s">
        <v>8238</v>
      </c>
      <c r="H4115" t="s">
        <v>8246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8267</v>
      </c>
      <c r="O4115" s="8">
        <f t="shared" si="325"/>
        <v>0</v>
      </c>
      <c r="P4115">
        <f t="shared" si="326"/>
        <v>1</v>
      </c>
      <c r="Q4115" s="9" t="s">
        <v>8313</v>
      </c>
      <c r="R4115" t="s">
        <v>8314</v>
      </c>
      <c r="S4115" s="15">
        <f t="shared" si="327"/>
        <v>42433.825717592597</v>
      </c>
      <c r="T4115" s="15">
        <f t="shared" si="328"/>
        <v>42493.784050925926</v>
      </c>
      <c r="U4115">
        <f t="shared" si="329"/>
        <v>2016</v>
      </c>
    </row>
  </sheetData>
  <autoFilter ref="A1:U4115" xr:uid="{00000000-0001-0000-0000-000000000000}"/>
  <conditionalFormatting sqref="R1:T1 F1:F1048576">
    <cfRule type="containsText" dxfId="11" priority="11" operator="containsText" text="failed">
      <formula>NOT(ISERROR(SEARCH("failed",F1)))</formula>
    </cfRule>
    <cfRule type="containsText" dxfId="10" priority="12" operator="containsText" text="live">
      <formula>NOT(ISERROR(SEARCH("live",F1)))</formula>
    </cfRule>
    <cfRule type="containsText" dxfId="9" priority="13" operator="containsText" text="failed">
      <formula>NOT(ISERROR(SEARCH("failed",F1)))</formula>
    </cfRule>
    <cfRule type="containsText" dxfId="8" priority="14" operator="containsText" text="canceled">
      <formula>NOT(ISERROR(SEARCH("canceled",F1)))</formula>
    </cfRule>
    <cfRule type="containsText" dxfId="7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10">
      <colorScale>
        <cfvo type="min"/>
        <cfvo type="percent" val="90"/>
        <color rgb="FFFF0000"/>
        <color rgb="FF00B0F0"/>
      </colorScale>
    </cfRule>
  </conditionalFormatting>
  <conditionalFormatting sqref="F1:F1048576">
    <cfRule type="containsText" dxfId="6" priority="3" operator="containsText" text="failed">
      <formula>NOT(ISERROR(SEARCH("failed",F1)))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failed">
      <formula>NOT(ISERROR(SEARCH("failed",F1)))</formula>
    </cfRule>
    <cfRule type="containsText" dxfId="3" priority="8" operator="containsText" text="canceled">
      <formula>NOT(ISERROR(SEARCH("canceled",F1)))</formula>
    </cfRule>
    <cfRule type="containsText" dxfId="2" priority="9" operator="containsText" text="successful">
      <formula>NOT(ISERROR(SEARCH("successful",F1)))</formula>
    </cfRule>
  </conditionalFormatting>
  <conditionalFormatting sqref="F118">
    <cfRule type="containsText" dxfId="1" priority="7" operator="containsText" text="failed">
      <formula>NOT(ISERROR(SEARCH("failed",F118)))</formula>
    </cfRule>
  </conditionalFormatting>
  <conditionalFormatting sqref="F182">
    <cfRule type="containsText" dxfId="0" priority="6" operator="containsText" text="failed">
      <formula>NOT(ISERROR(SEARCH("failed",F182)))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2254-D5CC-2D49-B565-A8C2460FC3A2}">
  <dimension ref="A1:F14"/>
  <sheetViews>
    <sheetView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8220</v>
      </c>
      <c r="B1" t="s">
        <v>8362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2">
      <c r="A5" s="13" t="s">
        <v>8306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3" t="s">
        <v>8332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3" t="s">
        <v>8329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3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13" t="s">
        <v>8321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3" t="s">
        <v>8334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3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3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3" t="s">
        <v>8313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3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FB01-6269-5A44-9BC9-FD2E98B0347B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8356</v>
      </c>
      <c r="B1" t="s">
        <v>8313</v>
      </c>
    </row>
    <row r="2" spans="1:6" x14ac:dyDescent="0.2">
      <c r="A2" s="12" t="s">
        <v>8376</v>
      </c>
      <c r="B2" t="s">
        <v>8362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2">
      <c r="A6" s="13" t="s">
        <v>8370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3" t="s">
        <v>8371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3" t="s">
        <v>8372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3" t="s">
        <v>8373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3" t="s">
        <v>8364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3" t="s">
        <v>8374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3" t="s">
        <v>8365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3" t="s">
        <v>8366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3" t="s">
        <v>8367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3" t="s">
        <v>8368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3" t="s">
        <v>8369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3" t="s">
        <v>8375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3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C117-E30F-FF42-AD68-E62B5EEE48DE}">
  <dimension ref="A1:F46"/>
  <sheetViews>
    <sheetView workbookViewId="0">
      <selection activeCell="G25" sqref="G2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8220</v>
      </c>
      <c r="B1" t="s">
        <v>8221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2">
      <c r="A5" s="13" t="s">
        <v>8266</v>
      </c>
      <c r="B5" s="10"/>
      <c r="C5" s="10">
        <v>78</v>
      </c>
      <c r="D5" s="10"/>
      <c r="E5" s="10"/>
      <c r="F5" s="10">
        <v>78</v>
      </c>
    </row>
    <row r="6" spans="1:6" x14ac:dyDescent="0.2">
      <c r="A6" s="13" t="s">
        <v>8265</v>
      </c>
      <c r="B6" s="10"/>
      <c r="C6" s="10"/>
      <c r="D6" s="10"/>
      <c r="E6" s="10">
        <v>164</v>
      </c>
      <c r="F6" s="10">
        <v>164</v>
      </c>
    </row>
    <row r="7" spans="1:6" x14ac:dyDescent="0.2">
      <c r="A7" s="13" t="s">
        <v>8264</v>
      </c>
      <c r="B7" s="10"/>
      <c r="C7" s="10">
        <v>52</v>
      </c>
      <c r="D7" s="10"/>
      <c r="E7" s="10"/>
      <c r="F7" s="10">
        <v>52</v>
      </c>
    </row>
    <row r="8" spans="1:6" x14ac:dyDescent="0.2">
      <c r="A8" s="13" t="s">
        <v>8263</v>
      </c>
      <c r="B8" s="10">
        <v>31</v>
      </c>
      <c r="C8" s="10"/>
      <c r="D8" s="10"/>
      <c r="E8" s="10"/>
      <c r="F8" s="10">
        <v>31</v>
      </c>
    </row>
    <row r="9" spans="1:6" x14ac:dyDescent="0.2">
      <c r="A9" s="13" t="s">
        <v>8262</v>
      </c>
      <c r="B9" s="10"/>
      <c r="C9" s="10"/>
      <c r="D9" s="10"/>
      <c r="E9" s="10">
        <v>48</v>
      </c>
      <c r="F9" s="10">
        <v>48</v>
      </c>
    </row>
    <row r="10" spans="1:6" x14ac:dyDescent="0.2">
      <c r="A10" s="13" t="s">
        <v>8261</v>
      </c>
      <c r="B10" s="10"/>
      <c r="C10" s="10"/>
      <c r="D10" s="10"/>
      <c r="E10" s="10">
        <v>49</v>
      </c>
      <c r="F10" s="10">
        <v>49</v>
      </c>
    </row>
    <row r="11" spans="1:6" x14ac:dyDescent="0.2">
      <c r="A11" s="13" t="s">
        <v>8280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">
      <c r="A12" s="13" t="s">
        <v>8295</v>
      </c>
      <c r="B12" s="10"/>
      <c r="C12" s="10">
        <v>14</v>
      </c>
      <c r="D12" s="10"/>
      <c r="E12" s="10"/>
      <c r="F12" s="10">
        <v>14</v>
      </c>
    </row>
    <row r="13" spans="1:6" x14ac:dyDescent="0.2">
      <c r="A13" s="13" t="s">
        <v>8294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">
      <c r="A14" s="13" t="s">
        <v>8279</v>
      </c>
      <c r="B14" s="10"/>
      <c r="C14" s="10">
        <v>23</v>
      </c>
      <c r="D14" s="10"/>
      <c r="E14" s="10"/>
      <c r="F14" s="10">
        <v>23</v>
      </c>
    </row>
    <row r="15" spans="1:6" x14ac:dyDescent="0.2">
      <c r="A15" s="13" t="s">
        <v>8293</v>
      </c>
      <c r="B15" s="10"/>
      <c r="C15" s="10"/>
      <c r="D15" s="10"/>
      <c r="E15" s="10">
        <v>52</v>
      </c>
      <c r="F15" s="10">
        <v>52</v>
      </c>
    </row>
    <row r="16" spans="1:6" x14ac:dyDescent="0.2">
      <c r="A16" s="13" t="s">
        <v>8278</v>
      </c>
      <c r="B16" s="10"/>
      <c r="C16" s="10">
        <v>73</v>
      </c>
      <c r="D16" s="10"/>
      <c r="E16" s="10"/>
      <c r="F16" s="10">
        <v>73</v>
      </c>
    </row>
    <row r="17" spans="1:6" x14ac:dyDescent="0.2">
      <c r="A17" s="13" t="s">
        <v>8277</v>
      </c>
      <c r="B17" s="10">
        <v>23</v>
      </c>
      <c r="C17" s="10"/>
      <c r="D17" s="10"/>
      <c r="E17" s="10"/>
      <c r="F17" s="10">
        <v>23</v>
      </c>
    </row>
    <row r="18" spans="1:6" x14ac:dyDescent="0.2">
      <c r="A18" s="13" t="s">
        <v>8296</v>
      </c>
      <c r="B18" s="10"/>
      <c r="C18" s="10"/>
      <c r="D18" s="10"/>
      <c r="E18" s="10">
        <v>33</v>
      </c>
      <c r="F18" s="10">
        <v>33</v>
      </c>
    </row>
    <row r="19" spans="1:6" x14ac:dyDescent="0.2">
      <c r="A19" s="13" t="s">
        <v>8276</v>
      </c>
      <c r="B19" s="10"/>
      <c r="C19" s="10"/>
      <c r="D19" s="10"/>
      <c r="E19" s="10">
        <v>30</v>
      </c>
      <c r="F19" s="10">
        <v>30</v>
      </c>
    </row>
    <row r="20" spans="1:6" x14ac:dyDescent="0.2">
      <c r="A20" s="13" t="s">
        <v>8289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">
      <c r="A21" s="13" t="s">
        <v>8275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">
      <c r="A22" s="13" t="s">
        <v>8274</v>
      </c>
      <c r="B22" s="10"/>
      <c r="C22" s="10">
        <v>53</v>
      </c>
      <c r="D22" s="10"/>
      <c r="E22" s="10"/>
      <c r="F22" s="10">
        <v>53</v>
      </c>
    </row>
    <row r="23" spans="1:6" x14ac:dyDescent="0.2">
      <c r="A23" s="13" t="s">
        <v>8273</v>
      </c>
      <c r="B23" s="10"/>
      <c r="C23" s="10"/>
      <c r="D23" s="10"/>
      <c r="E23" s="10">
        <v>14</v>
      </c>
      <c r="F23" s="10">
        <v>14</v>
      </c>
    </row>
    <row r="24" spans="1:6" x14ac:dyDescent="0.2">
      <c r="A24" s="13" t="s">
        <v>8288</v>
      </c>
      <c r="B24" s="10"/>
      <c r="C24" s="10"/>
      <c r="D24" s="10"/>
      <c r="E24" s="10">
        <v>35</v>
      </c>
      <c r="F24" s="10">
        <v>35</v>
      </c>
    </row>
    <row r="25" spans="1:6" x14ac:dyDescent="0.2">
      <c r="A25" s="13" t="s">
        <v>8272</v>
      </c>
      <c r="B25" s="10"/>
      <c r="C25" s="10"/>
      <c r="D25" s="10"/>
      <c r="E25" s="10">
        <v>240</v>
      </c>
      <c r="F25" s="10">
        <v>240</v>
      </c>
    </row>
    <row r="26" spans="1:6" x14ac:dyDescent="0.2">
      <c r="A26" s="13" t="s">
        <v>8282</v>
      </c>
      <c r="B26" s="10">
        <v>19</v>
      </c>
      <c r="C26" s="10"/>
      <c r="D26" s="10"/>
      <c r="E26" s="10"/>
      <c r="F26" s="10">
        <v>19</v>
      </c>
    </row>
    <row r="27" spans="1:6" x14ac:dyDescent="0.2">
      <c r="A27" s="13" t="s">
        <v>8285</v>
      </c>
      <c r="B27" s="10"/>
      <c r="C27" s="10">
        <v>14</v>
      </c>
      <c r="D27" s="10"/>
      <c r="E27" s="10"/>
      <c r="F27" s="10">
        <v>14</v>
      </c>
    </row>
    <row r="28" spans="1:6" x14ac:dyDescent="0.2">
      <c r="A28" s="13" t="s">
        <v>8292</v>
      </c>
      <c r="B28" s="10"/>
      <c r="C28" s="10">
        <v>11</v>
      </c>
      <c r="D28" s="10"/>
      <c r="E28" s="10"/>
      <c r="F28" s="10">
        <v>11</v>
      </c>
    </row>
    <row r="29" spans="1:6" x14ac:dyDescent="0.2">
      <c r="A29" s="13" t="s">
        <v>8281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">
      <c r="A30" s="13" t="s">
        <v>8287</v>
      </c>
      <c r="B30" s="10"/>
      <c r="C30" s="10">
        <v>13</v>
      </c>
      <c r="D30" s="10"/>
      <c r="E30" s="10"/>
      <c r="F30" s="10">
        <v>13</v>
      </c>
    </row>
    <row r="31" spans="1:6" x14ac:dyDescent="0.2">
      <c r="A31" s="13" t="s">
        <v>8286</v>
      </c>
      <c r="B31" s="10">
        <v>16</v>
      </c>
      <c r="C31" s="10"/>
      <c r="D31" s="10"/>
      <c r="E31" s="10"/>
      <c r="F31" s="10">
        <v>16</v>
      </c>
    </row>
    <row r="32" spans="1:6" x14ac:dyDescent="0.2">
      <c r="A32" s="13" t="s">
        <v>8300</v>
      </c>
      <c r="B32" s="10"/>
      <c r="C32" s="10">
        <v>32</v>
      </c>
      <c r="D32" s="10"/>
      <c r="E32" s="10"/>
      <c r="F32" s="10">
        <v>32</v>
      </c>
    </row>
    <row r="33" spans="1:6" x14ac:dyDescent="0.2">
      <c r="A33" s="13" t="s">
        <v>8271</v>
      </c>
      <c r="B33" s="10"/>
      <c r="C33" s="10">
        <v>34</v>
      </c>
      <c r="D33" s="10"/>
      <c r="E33" s="10"/>
      <c r="F33" s="10">
        <v>34</v>
      </c>
    </row>
    <row r="34" spans="1:6" x14ac:dyDescent="0.2">
      <c r="A34" s="13" t="s">
        <v>8270</v>
      </c>
      <c r="B34" s="10"/>
      <c r="C34" s="10"/>
      <c r="D34" s="10"/>
      <c r="E34" s="10">
        <v>49</v>
      </c>
      <c r="F34" s="10">
        <v>49</v>
      </c>
    </row>
    <row r="35" spans="1:6" x14ac:dyDescent="0.2">
      <c r="A35" s="13" t="s">
        <v>8284</v>
      </c>
      <c r="B35" s="10"/>
      <c r="C35" s="10"/>
      <c r="D35" s="10"/>
      <c r="E35" s="10">
        <v>20</v>
      </c>
      <c r="F35" s="10">
        <v>20</v>
      </c>
    </row>
    <row r="36" spans="1:6" x14ac:dyDescent="0.2">
      <c r="A36" s="13" t="s">
        <v>8283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">
      <c r="A37" s="13" t="s">
        <v>8290</v>
      </c>
      <c r="B37" s="10"/>
      <c r="C37" s="10">
        <v>13</v>
      </c>
      <c r="D37" s="10"/>
      <c r="E37" s="10"/>
      <c r="F37" s="10">
        <v>13</v>
      </c>
    </row>
    <row r="38" spans="1:6" x14ac:dyDescent="0.2">
      <c r="A38" s="13" t="s">
        <v>8291</v>
      </c>
      <c r="B38" s="10"/>
      <c r="C38" s="10"/>
      <c r="D38" s="10"/>
      <c r="E38" s="10">
        <v>103</v>
      </c>
      <c r="F38" s="10">
        <v>103</v>
      </c>
    </row>
    <row r="39" spans="1:6" x14ac:dyDescent="0.2">
      <c r="A39" s="13" t="s">
        <v>8298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">
      <c r="A40" s="13" t="s">
        <v>8297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">
      <c r="A41" s="13" t="s">
        <v>8269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">
      <c r="A42" s="13" t="s">
        <v>8268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">
      <c r="A43" s="13" t="s">
        <v>8301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">
      <c r="A44" s="13" t="s">
        <v>8267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">
      <c r="A45" s="13" t="s">
        <v>8299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">
      <c r="A46" s="13" t="s">
        <v>8360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9B16-6E8E-AE4C-8801-763BA838DC5A}">
  <dimension ref="A1:F46"/>
  <sheetViews>
    <sheetView topLeftCell="A21" workbookViewId="0">
      <selection activeCell="F44" sqref="F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8220</v>
      </c>
      <c r="B1" t="s">
        <v>8221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2">
      <c r="A5" s="13" t="s">
        <v>8312</v>
      </c>
      <c r="B5" s="10"/>
      <c r="C5" s="10">
        <v>78</v>
      </c>
      <c r="D5" s="10"/>
      <c r="E5" s="10"/>
      <c r="F5" s="10">
        <v>78</v>
      </c>
    </row>
    <row r="6" spans="1:6" x14ac:dyDescent="0.2">
      <c r="A6" s="13" t="s">
        <v>8340</v>
      </c>
      <c r="B6" s="10">
        <v>16</v>
      </c>
      <c r="C6" s="10"/>
      <c r="D6" s="10"/>
      <c r="E6" s="10"/>
      <c r="F6" s="10">
        <v>16</v>
      </c>
    </row>
    <row r="7" spans="1:6" x14ac:dyDescent="0.2">
      <c r="A7" s="13" t="s">
        <v>8328</v>
      </c>
      <c r="B7" s="10">
        <v>23</v>
      </c>
      <c r="C7" s="10"/>
      <c r="D7" s="10"/>
      <c r="E7" s="10"/>
      <c r="F7" s="10">
        <v>23</v>
      </c>
    </row>
    <row r="8" spans="1:6" x14ac:dyDescent="0.2">
      <c r="A8" s="13" t="s">
        <v>8354</v>
      </c>
      <c r="B8" s="10"/>
      <c r="C8" s="10">
        <v>32</v>
      </c>
      <c r="D8" s="10"/>
      <c r="E8" s="10"/>
      <c r="F8" s="10">
        <v>32</v>
      </c>
    </row>
    <row r="9" spans="1:6" x14ac:dyDescent="0.2">
      <c r="A9" s="13" t="s">
        <v>8350</v>
      </c>
      <c r="B9" s="10"/>
      <c r="C9" s="10"/>
      <c r="D9" s="10"/>
      <c r="E9" s="10">
        <v>33</v>
      </c>
      <c r="F9" s="10">
        <v>33</v>
      </c>
    </row>
    <row r="10" spans="1:6" x14ac:dyDescent="0.2">
      <c r="A10" s="13" t="s">
        <v>8311</v>
      </c>
      <c r="B10" s="10"/>
      <c r="C10" s="10"/>
      <c r="D10" s="10"/>
      <c r="E10" s="10">
        <v>164</v>
      </c>
      <c r="F10" s="10">
        <v>164</v>
      </c>
    </row>
    <row r="11" spans="1:6" x14ac:dyDescent="0.2">
      <c r="A11" s="13" t="s">
        <v>8310</v>
      </c>
      <c r="B11" s="10"/>
      <c r="C11" s="10">
        <v>52</v>
      </c>
      <c r="D11" s="10"/>
      <c r="E11" s="10"/>
      <c r="F11" s="10">
        <v>52</v>
      </c>
    </row>
    <row r="12" spans="1:6" x14ac:dyDescent="0.2">
      <c r="A12" s="13" t="s">
        <v>8326</v>
      </c>
      <c r="B12" s="10"/>
      <c r="C12" s="10"/>
      <c r="D12" s="10"/>
      <c r="E12" s="10">
        <v>30</v>
      </c>
      <c r="F12" s="10">
        <v>30</v>
      </c>
    </row>
    <row r="13" spans="1:6" x14ac:dyDescent="0.2">
      <c r="A13" s="13" t="s">
        <v>8343</v>
      </c>
      <c r="B13" s="10"/>
      <c r="C13" s="10">
        <v>37</v>
      </c>
      <c r="D13" s="10">
        <v>17</v>
      </c>
      <c r="E13" s="10"/>
      <c r="F13" s="10">
        <v>54</v>
      </c>
    </row>
    <row r="14" spans="1:6" x14ac:dyDescent="0.2">
      <c r="A14" s="13" t="s">
        <v>8320</v>
      </c>
      <c r="B14" s="10"/>
      <c r="C14" s="10">
        <v>34</v>
      </c>
      <c r="D14" s="10"/>
      <c r="E14" s="10"/>
      <c r="F14" s="10">
        <v>34</v>
      </c>
    </row>
    <row r="15" spans="1:6" x14ac:dyDescent="0.2">
      <c r="A15" s="13" t="s">
        <v>8333</v>
      </c>
      <c r="B15" s="10">
        <v>15</v>
      </c>
      <c r="C15" s="10">
        <v>101</v>
      </c>
      <c r="D15" s="10"/>
      <c r="E15" s="10"/>
      <c r="F15" s="10">
        <v>116</v>
      </c>
    </row>
    <row r="16" spans="1:6" x14ac:dyDescent="0.2">
      <c r="A16" s="13" t="s">
        <v>8344</v>
      </c>
      <c r="B16" s="10"/>
      <c r="C16" s="10">
        <v>13</v>
      </c>
      <c r="D16" s="10"/>
      <c r="E16" s="10"/>
      <c r="F16" s="10">
        <v>13</v>
      </c>
    </row>
    <row r="17" spans="1:6" x14ac:dyDescent="0.2">
      <c r="A17" s="13" t="s">
        <v>8345</v>
      </c>
      <c r="B17" s="10"/>
      <c r="C17" s="10"/>
      <c r="D17" s="10"/>
      <c r="E17" s="10">
        <v>103</v>
      </c>
      <c r="F17" s="10">
        <v>103</v>
      </c>
    </row>
    <row r="18" spans="1:6" x14ac:dyDescent="0.2">
      <c r="A18" s="13" t="s">
        <v>8325</v>
      </c>
      <c r="B18" s="10"/>
      <c r="C18" s="10">
        <v>20</v>
      </c>
      <c r="D18" s="10"/>
      <c r="E18" s="10">
        <v>138</v>
      </c>
      <c r="F18" s="10">
        <v>158</v>
      </c>
    </row>
    <row r="19" spans="1:6" x14ac:dyDescent="0.2">
      <c r="A19" s="13" t="s">
        <v>8324</v>
      </c>
      <c r="B19" s="10"/>
      <c r="C19" s="10">
        <v>53</v>
      </c>
      <c r="D19" s="10"/>
      <c r="E19" s="10"/>
      <c r="F19" s="10">
        <v>53</v>
      </c>
    </row>
    <row r="20" spans="1:6" x14ac:dyDescent="0.2">
      <c r="A20" s="13" t="s">
        <v>8352</v>
      </c>
      <c r="B20" s="10"/>
      <c r="C20" s="10">
        <v>7</v>
      </c>
      <c r="D20" s="10"/>
      <c r="E20" s="10">
        <v>7</v>
      </c>
      <c r="F20" s="10">
        <v>14</v>
      </c>
    </row>
    <row r="21" spans="1:6" x14ac:dyDescent="0.2">
      <c r="A21" s="13" t="s">
        <v>8323</v>
      </c>
      <c r="B21" s="10"/>
      <c r="C21" s="10"/>
      <c r="D21" s="10"/>
      <c r="E21" s="10">
        <v>14</v>
      </c>
      <c r="F21" s="10">
        <v>14</v>
      </c>
    </row>
    <row r="22" spans="1:6" x14ac:dyDescent="0.2">
      <c r="A22" s="13" t="s">
        <v>8331</v>
      </c>
      <c r="B22" s="10"/>
      <c r="C22" s="10">
        <v>23</v>
      </c>
      <c r="D22" s="10"/>
      <c r="E22" s="10"/>
      <c r="F22" s="10">
        <v>23</v>
      </c>
    </row>
    <row r="23" spans="1:6" x14ac:dyDescent="0.2">
      <c r="A23" s="13" t="s">
        <v>8355</v>
      </c>
      <c r="B23" s="10">
        <v>11</v>
      </c>
      <c r="C23" s="10">
        <v>40</v>
      </c>
      <c r="D23" s="10"/>
      <c r="E23" s="10">
        <v>45</v>
      </c>
      <c r="F23" s="10">
        <v>96</v>
      </c>
    </row>
    <row r="24" spans="1:6" x14ac:dyDescent="0.2">
      <c r="A24" s="13" t="s">
        <v>8339</v>
      </c>
      <c r="B24" s="10"/>
      <c r="C24" s="10">
        <v>14</v>
      </c>
      <c r="D24" s="10"/>
      <c r="E24" s="10"/>
      <c r="F24" s="10">
        <v>14</v>
      </c>
    </row>
    <row r="25" spans="1:6" x14ac:dyDescent="0.2">
      <c r="A25" s="13" t="s">
        <v>8319</v>
      </c>
      <c r="B25" s="10"/>
      <c r="C25" s="10"/>
      <c r="D25" s="10"/>
      <c r="E25" s="10">
        <v>49</v>
      </c>
      <c r="F25" s="10">
        <v>49</v>
      </c>
    </row>
    <row r="26" spans="1:6" x14ac:dyDescent="0.2">
      <c r="A26" s="13" t="s">
        <v>8346</v>
      </c>
      <c r="B26" s="10"/>
      <c r="C26" s="10">
        <v>11</v>
      </c>
      <c r="D26" s="10"/>
      <c r="E26" s="10"/>
      <c r="F26" s="10">
        <v>11</v>
      </c>
    </row>
    <row r="27" spans="1:6" x14ac:dyDescent="0.2">
      <c r="A27" s="13" t="s">
        <v>8335</v>
      </c>
      <c r="B27" s="10"/>
      <c r="C27" s="10">
        <v>34</v>
      </c>
      <c r="D27" s="10"/>
      <c r="E27" s="10">
        <v>62</v>
      </c>
      <c r="F27" s="10">
        <v>96</v>
      </c>
    </row>
    <row r="28" spans="1:6" x14ac:dyDescent="0.2">
      <c r="A28" s="13" t="s">
        <v>8341</v>
      </c>
      <c r="B28" s="10"/>
      <c r="C28" s="10">
        <v>13</v>
      </c>
      <c r="D28" s="10"/>
      <c r="E28" s="10"/>
      <c r="F28" s="10">
        <v>13</v>
      </c>
    </row>
    <row r="29" spans="1:6" x14ac:dyDescent="0.2">
      <c r="A29" s="13" t="s">
        <v>8314</v>
      </c>
      <c r="B29" s="10"/>
      <c r="C29" s="10">
        <v>250</v>
      </c>
      <c r="D29" s="10">
        <v>9</v>
      </c>
      <c r="E29" s="10">
        <v>412</v>
      </c>
      <c r="F29" s="10">
        <v>671</v>
      </c>
    </row>
    <row r="30" spans="1:6" x14ac:dyDescent="0.2">
      <c r="A30" s="13" t="s">
        <v>8342</v>
      </c>
      <c r="B30" s="10"/>
      <c r="C30" s="10"/>
      <c r="D30" s="10"/>
      <c r="E30" s="10">
        <v>35</v>
      </c>
      <c r="F30" s="10">
        <v>35</v>
      </c>
    </row>
    <row r="31" spans="1:6" x14ac:dyDescent="0.2">
      <c r="A31" s="13" t="s">
        <v>8338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3" t="s">
        <v>8349</v>
      </c>
      <c r="B32" s="10"/>
      <c r="C32" s="10">
        <v>14</v>
      </c>
      <c r="D32" s="10"/>
      <c r="E32" s="10"/>
      <c r="F32" s="10">
        <v>14</v>
      </c>
    </row>
    <row r="33" spans="1:6" x14ac:dyDescent="0.2">
      <c r="A33" s="13" t="s">
        <v>8322</v>
      </c>
      <c r="B33" s="10"/>
      <c r="C33" s="10"/>
      <c r="D33" s="10"/>
      <c r="E33" s="10">
        <v>240</v>
      </c>
      <c r="F33" s="10">
        <v>240</v>
      </c>
    </row>
    <row r="34" spans="1:6" x14ac:dyDescent="0.2">
      <c r="A34" s="13" t="s">
        <v>8309</v>
      </c>
      <c r="B34" s="10">
        <v>31</v>
      </c>
      <c r="C34" s="10"/>
      <c r="D34" s="10"/>
      <c r="E34" s="10"/>
      <c r="F34" s="10">
        <v>31</v>
      </c>
    </row>
    <row r="35" spans="1:6" x14ac:dyDescent="0.2">
      <c r="A35" s="13" t="s">
        <v>8308</v>
      </c>
      <c r="B35" s="10"/>
      <c r="C35" s="10"/>
      <c r="D35" s="10"/>
      <c r="E35" s="10">
        <v>48</v>
      </c>
      <c r="F35" s="10">
        <v>48</v>
      </c>
    </row>
    <row r="36" spans="1:6" x14ac:dyDescent="0.2">
      <c r="A36" s="13" t="s">
        <v>8348</v>
      </c>
      <c r="B36" s="10"/>
      <c r="C36" s="10"/>
      <c r="D36" s="10">
        <v>4</v>
      </c>
      <c r="E36" s="10">
        <v>34</v>
      </c>
      <c r="F36" s="10">
        <v>38</v>
      </c>
    </row>
    <row r="37" spans="1:6" x14ac:dyDescent="0.2">
      <c r="A37" s="13" t="s">
        <v>8351</v>
      </c>
      <c r="B37" s="10">
        <v>15</v>
      </c>
      <c r="C37" s="10">
        <v>1</v>
      </c>
      <c r="D37" s="10"/>
      <c r="E37" s="10">
        <v>31</v>
      </c>
      <c r="F37" s="10">
        <v>47</v>
      </c>
    </row>
    <row r="38" spans="1:6" x14ac:dyDescent="0.2">
      <c r="A38" s="13" t="s">
        <v>8353</v>
      </c>
      <c r="B38" s="10">
        <v>15</v>
      </c>
      <c r="C38" s="10">
        <v>59</v>
      </c>
      <c r="D38" s="10">
        <v>3</v>
      </c>
      <c r="E38" s="10">
        <v>68</v>
      </c>
      <c r="F38" s="10">
        <v>145</v>
      </c>
    </row>
    <row r="39" spans="1:6" x14ac:dyDescent="0.2">
      <c r="A39" s="13" t="s">
        <v>8347</v>
      </c>
      <c r="B39" s="10"/>
      <c r="C39" s="10"/>
      <c r="D39" s="10"/>
      <c r="E39" s="10">
        <v>52</v>
      </c>
      <c r="F39" s="10">
        <v>52</v>
      </c>
    </row>
    <row r="40" spans="1:6" x14ac:dyDescent="0.2">
      <c r="A40" s="13" t="s">
        <v>8307</v>
      </c>
      <c r="B40" s="10"/>
      <c r="C40" s="10"/>
      <c r="D40" s="10"/>
      <c r="E40" s="10">
        <v>49</v>
      </c>
      <c r="F40" s="10">
        <v>49</v>
      </c>
    </row>
    <row r="41" spans="1:6" x14ac:dyDescent="0.2">
      <c r="A41" s="13" t="s">
        <v>8337</v>
      </c>
      <c r="B41" s="10">
        <v>6</v>
      </c>
      <c r="C41" s="10">
        <v>21</v>
      </c>
      <c r="D41" s="10"/>
      <c r="E41" s="10"/>
      <c r="F41" s="10">
        <v>27</v>
      </c>
    </row>
    <row r="42" spans="1:6" x14ac:dyDescent="0.2">
      <c r="A42" s="13" t="s">
        <v>8330</v>
      </c>
      <c r="B42" s="10"/>
      <c r="C42" s="10">
        <v>73</v>
      </c>
      <c r="D42" s="10"/>
      <c r="E42" s="10"/>
      <c r="F42" s="10">
        <v>73</v>
      </c>
    </row>
    <row r="43" spans="1:6" x14ac:dyDescent="0.2">
      <c r="A43" s="13" t="s">
        <v>8317</v>
      </c>
      <c r="B43" s="10">
        <v>47</v>
      </c>
      <c r="C43" s="10">
        <v>81</v>
      </c>
      <c r="D43" s="10"/>
      <c r="E43" s="10">
        <v>17</v>
      </c>
      <c r="F43" s="10">
        <v>145</v>
      </c>
    </row>
    <row r="44" spans="1:6" x14ac:dyDescent="0.2">
      <c r="A44" s="13" t="s">
        <v>8316</v>
      </c>
      <c r="B44" s="10">
        <v>59</v>
      </c>
      <c r="C44" s="10">
        <v>36</v>
      </c>
      <c r="D44" s="10"/>
      <c r="E44" s="10"/>
      <c r="F44" s="10">
        <v>95</v>
      </c>
    </row>
    <row r="45" spans="1:6" x14ac:dyDescent="0.2">
      <c r="A45" s="13" t="s">
        <v>8336</v>
      </c>
      <c r="B45" s="10">
        <v>19</v>
      </c>
      <c r="C45" s="10"/>
      <c r="D45" s="10"/>
      <c r="E45" s="10"/>
      <c r="F45" s="10">
        <v>19</v>
      </c>
    </row>
    <row r="46" spans="1:6" x14ac:dyDescent="0.2">
      <c r="A46" s="13" t="s">
        <v>8360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D45B-7D21-4F42-ADDC-49412CA24465}">
  <dimension ref="A1:F43"/>
  <sheetViews>
    <sheetView topLeftCell="A18" workbookViewId="0">
      <selection activeCell="P51" sqref="P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8220</v>
      </c>
      <c r="B1" t="s">
        <v>8222</v>
      </c>
    </row>
    <row r="2" spans="1:6" x14ac:dyDescent="0.2">
      <c r="A2" s="12" t="s">
        <v>8356</v>
      </c>
      <c r="B2" t="s">
        <v>8362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2">
      <c r="A6" s="13" t="s">
        <v>8312</v>
      </c>
      <c r="B6" s="10"/>
      <c r="C6" s="10">
        <v>14</v>
      </c>
      <c r="D6" s="10"/>
      <c r="E6" s="10"/>
      <c r="F6" s="10">
        <v>14</v>
      </c>
    </row>
    <row r="7" spans="1:6" x14ac:dyDescent="0.2">
      <c r="A7" s="13" t="s">
        <v>8340</v>
      </c>
      <c r="B7" s="10">
        <v>3</v>
      </c>
      <c r="C7" s="10"/>
      <c r="D7" s="10"/>
      <c r="E7" s="10"/>
      <c r="F7" s="10">
        <v>3</v>
      </c>
    </row>
    <row r="8" spans="1:6" x14ac:dyDescent="0.2">
      <c r="A8" s="13" t="s">
        <v>8354</v>
      </c>
      <c r="B8" s="10"/>
      <c r="C8" s="10">
        <v>2</v>
      </c>
      <c r="D8" s="10"/>
      <c r="E8" s="10"/>
      <c r="F8" s="10">
        <v>2</v>
      </c>
    </row>
    <row r="9" spans="1:6" x14ac:dyDescent="0.2">
      <c r="A9" s="13" t="s">
        <v>8350</v>
      </c>
      <c r="B9" s="10"/>
      <c r="C9" s="10"/>
      <c r="D9" s="10"/>
      <c r="E9" s="10">
        <v>5</v>
      </c>
      <c r="F9" s="10">
        <v>5</v>
      </c>
    </row>
    <row r="10" spans="1:6" x14ac:dyDescent="0.2">
      <c r="A10" s="13" t="s">
        <v>8311</v>
      </c>
      <c r="B10" s="10"/>
      <c r="C10" s="10"/>
      <c r="D10" s="10"/>
      <c r="E10" s="10">
        <v>8</v>
      </c>
      <c r="F10" s="10">
        <v>8</v>
      </c>
    </row>
    <row r="11" spans="1:6" x14ac:dyDescent="0.2">
      <c r="A11" s="13" t="s">
        <v>8310</v>
      </c>
      <c r="B11" s="10"/>
      <c r="C11" s="10">
        <v>16</v>
      </c>
      <c r="D11" s="10"/>
      <c r="E11" s="10"/>
      <c r="F11" s="10">
        <v>16</v>
      </c>
    </row>
    <row r="12" spans="1:6" x14ac:dyDescent="0.2">
      <c r="A12" s="13" t="s">
        <v>8326</v>
      </c>
      <c r="B12" s="10"/>
      <c r="C12" s="10"/>
      <c r="D12" s="10"/>
      <c r="E12" s="10">
        <v>6</v>
      </c>
      <c r="F12" s="10">
        <v>6</v>
      </c>
    </row>
    <row r="13" spans="1:6" x14ac:dyDescent="0.2">
      <c r="A13" s="13" t="s">
        <v>8343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">
      <c r="A14" s="13" t="s">
        <v>8320</v>
      </c>
      <c r="B14" s="10"/>
      <c r="C14" s="10">
        <v>2</v>
      </c>
      <c r="D14" s="10"/>
      <c r="E14" s="10"/>
      <c r="F14" s="10">
        <v>2</v>
      </c>
    </row>
    <row r="15" spans="1:6" x14ac:dyDescent="0.2">
      <c r="A15" s="13" t="s">
        <v>8333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">
      <c r="A16" s="13" t="s">
        <v>8344</v>
      </c>
      <c r="B16" s="10"/>
      <c r="C16" s="10">
        <v>3</v>
      </c>
      <c r="D16" s="10"/>
      <c r="E16" s="10"/>
      <c r="F16" s="10">
        <v>3</v>
      </c>
    </row>
    <row r="17" spans="1:6" x14ac:dyDescent="0.2">
      <c r="A17" s="13" t="s">
        <v>8345</v>
      </c>
      <c r="B17" s="10"/>
      <c r="C17" s="10"/>
      <c r="D17" s="10"/>
      <c r="E17" s="10">
        <v>19</v>
      </c>
      <c r="F17" s="10">
        <v>19</v>
      </c>
    </row>
    <row r="18" spans="1:6" x14ac:dyDescent="0.2">
      <c r="A18" s="13" t="s">
        <v>8324</v>
      </c>
      <c r="B18" s="10"/>
      <c r="C18" s="10">
        <v>6</v>
      </c>
      <c r="D18" s="10"/>
      <c r="E18" s="10"/>
      <c r="F18" s="10">
        <v>6</v>
      </c>
    </row>
    <row r="19" spans="1:6" x14ac:dyDescent="0.2">
      <c r="A19" s="13" t="s">
        <v>8323</v>
      </c>
      <c r="B19" s="10"/>
      <c r="C19" s="10"/>
      <c r="D19" s="10"/>
      <c r="E19" s="10">
        <v>2</v>
      </c>
      <c r="F19" s="10">
        <v>2</v>
      </c>
    </row>
    <row r="20" spans="1:6" x14ac:dyDescent="0.2">
      <c r="A20" s="13" t="s">
        <v>8331</v>
      </c>
      <c r="B20" s="10"/>
      <c r="C20" s="10">
        <v>7</v>
      </c>
      <c r="D20" s="10"/>
      <c r="E20" s="10"/>
      <c r="F20" s="10">
        <v>7</v>
      </c>
    </row>
    <row r="21" spans="1:6" x14ac:dyDescent="0.2">
      <c r="A21" s="13" t="s">
        <v>8355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">
      <c r="A22" s="13" t="s">
        <v>8339</v>
      </c>
      <c r="B22" s="10"/>
      <c r="C22" s="10">
        <v>3</v>
      </c>
      <c r="D22" s="10"/>
      <c r="E22" s="10"/>
      <c r="F22" s="10">
        <v>3</v>
      </c>
    </row>
    <row r="23" spans="1:6" x14ac:dyDescent="0.2">
      <c r="A23" s="13" t="s">
        <v>8319</v>
      </c>
      <c r="B23" s="10"/>
      <c r="C23" s="10"/>
      <c r="D23" s="10"/>
      <c r="E23" s="10">
        <v>6</v>
      </c>
      <c r="F23" s="10">
        <v>6</v>
      </c>
    </row>
    <row r="24" spans="1:6" x14ac:dyDescent="0.2">
      <c r="A24" s="13" t="s">
        <v>8346</v>
      </c>
      <c r="B24" s="10"/>
      <c r="C24" s="10">
        <v>5</v>
      </c>
      <c r="D24" s="10"/>
      <c r="E24" s="10"/>
      <c r="F24" s="10">
        <v>5</v>
      </c>
    </row>
    <row r="25" spans="1:6" x14ac:dyDescent="0.2">
      <c r="A25" s="13" t="s">
        <v>8335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">
      <c r="A26" s="13" t="s">
        <v>8341</v>
      </c>
      <c r="B26" s="10"/>
      <c r="C26" s="10">
        <v>5</v>
      </c>
      <c r="D26" s="10"/>
      <c r="E26" s="10"/>
      <c r="F26" s="10">
        <v>5</v>
      </c>
    </row>
    <row r="27" spans="1:6" x14ac:dyDescent="0.2">
      <c r="A27" s="13" t="s">
        <v>8314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">
      <c r="A28" s="13" t="s">
        <v>8342</v>
      </c>
      <c r="B28" s="10"/>
      <c r="C28" s="10"/>
      <c r="D28" s="10"/>
      <c r="E28" s="10">
        <v>2</v>
      </c>
      <c r="F28" s="10">
        <v>2</v>
      </c>
    </row>
    <row r="29" spans="1:6" x14ac:dyDescent="0.2">
      <c r="A29" s="13" t="s">
        <v>8349</v>
      </c>
      <c r="B29" s="10"/>
      <c r="C29" s="10">
        <v>3</v>
      </c>
      <c r="D29" s="10"/>
      <c r="E29" s="10"/>
      <c r="F29" s="10">
        <v>3</v>
      </c>
    </row>
    <row r="30" spans="1:6" x14ac:dyDescent="0.2">
      <c r="A30" s="13" t="s">
        <v>8322</v>
      </c>
      <c r="B30" s="10"/>
      <c r="C30" s="10"/>
      <c r="D30" s="10"/>
      <c r="E30" s="10">
        <v>10</v>
      </c>
      <c r="F30" s="10">
        <v>10</v>
      </c>
    </row>
    <row r="31" spans="1:6" x14ac:dyDescent="0.2">
      <c r="A31" s="13" t="s">
        <v>8309</v>
      </c>
      <c r="B31" s="10">
        <v>2</v>
      </c>
      <c r="C31" s="10"/>
      <c r="D31" s="10"/>
      <c r="E31" s="10"/>
      <c r="F31" s="10">
        <v>2</v>
      </c>
    </row>
    <row r="32" spans="1:6" x14ac:dyDescent="0.2">
      <c r="A32" s="13" t="s">
        <v>8308</v>
      </c>
      <c r="B32" s="10"/>
      <c r="C32" s="10"/>
      <c r="D32" s="10"/>
      <c r="E32" s="10">
        <v>6</v>
      </c>
      <c r="F32" s="10">
        <v>6</v>
      </c>
    </row>
    <row r="33" spans="1:6" x14ac:dyDescent="0.2">
      <c r="A33" s="13" t="s">
        <v>8348</v>
      </c>
      <c r="B33" s="10"/>
      <c r="C33" s="10"/>
      <c r="D33" s="10">
        <v>1</v>
      </c>
      <c r="E33" s="10"/>
      <c r="F33" s="10">
        <v>1</v>
      </c>
    </row>
    <row r="34" spans="1:6" x14ac:dyDescent="0.2">
      <c r="A34" s="13" t="s">
        <v>8351</v>
      </c>
      <c r="B34" s="10"/>
      <c r="C34" s="10"/>
      <c r="D34" s="10"/>
      <c r="E34" s="10">
        <v>3</v>
      </c>
      <c r="F34" s="10">
        <v>3</v>
      </c>
    </row>
    <row r="35" spans="1:6" x14ac:dyDescent="0.2">
      <c r="A35" s="13" t="s">
        <v>8353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">
      <c r="A36" s="13" t="s">
        <v>8347</v>
      </c>
      <c r="B36" s="10"/>
      <c r="C36" s="10"/>
      <c r="D36" s="10"/>
      <c r="E36" s="10">
        <v>16</v>
      </c>
      <c r="F36" s="10">
        <v>16</v>
      </c>
    </row>
    <row r="37" spans="1:6" x14ac:dyDescent="0.2">
      <c r="A37" s="13" t="s">
        <v>8307</v>
      </c>
      <c r="B37" s="10"/>
      <c r="C37" s="10"/>
      <c r="D37" s="10"/>
      <c r="E37" s="10">
        <v>7</v>
      </c>
      <c r="F37" s="10">
        <v>7</v>
      </c>
    </row>
    <row r="38" spans="1:6" x14ac:dyDescent="0.2">
      <c r="A38" s="13" t="s">
        <v>8337</v>
      </c>
      <c r="B38" s="10"/>
      <c r="C38" s="10">
        <v>4</v>
      </c>
      <c r="D38" s="10"/>
      <c r="E38" s="10"/>
      <c r="F38" s="10">
        <v>4</v>
      </c>
    </row>
    <row r="39" spans="1:6" x14ac:dyDescent="0.2">
      <c r="A39" s="13" t="s">
        <v>8330</v>
      </c>
      <c r="B39" s="10"/>
      <c r="C39" s="10">
        <v>10</v>
      </c>
      <c r="D39" s="10"/>
      <c r="E39" s="10"/>
      <c r="F39" s="10">
        <v>10</v>
      </c>
    </row>
    <row r="40" spans="1:6" x14ac:dyDescent="0.2">
      <c r="A40" s="13" t="s">
        <v>8317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">
      <c r="A41" s="13" t="s">
        <v>8316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">
      <c r="A42" s="13" t="s">
        <v>8336</v>
      </c>
      <c r="B42" s="10">
        <v>1</v>
      </c>
      <c r="C42" s="10"/>
      <c r="D42" s="10"/>
      <c r="E42" s="10"/>
      <c r="F42" s="10">
        <v>1</v>
      </c>
    </row>
    <row r="43" spans="1:6" x14ac:dyDescent="0.2">
      <c r="A43" s="13" t="s">
        <v>8360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3C37-580A-C14B-A89B-DB4E3788AA9F}">
  <dimension ref="A1:F6"/>
  <sheetViews>
    <sheetView workbookViewId="0">
      <selection activeCell="E6" sqref="E6"/>
    </sheetView>
  </sheetViews>
  <sheetFormatPr baseColWidth="10" defaultRowHeight="15" x14ac:dyDescent="0.2"/>
  <cols>
    <col min="1" max="1" width="31" customWidth="1"/>
    <col min="2" max="2" width="53.6640625" style="3" customWidth="1"/>
    <col min="4" max="4" width="32.33203125" customWidth="1"/>
    <col min="5" max="5" width="17.83203125" customWidth="1"/>
    <col min="6" max="6" width="21.33203125" customWidth="1"/>
  </cols>
  <sheetData>
    <row r="1" spans="1:6" s="16" customFormat="1" ht="16" x14ac:dyDescent="0.2">
      <c r="A1" s="16" t="s">
        <v>8378</v>
      </c>
      <c r="B1" s="17" t="s">
        <v>8379</v>
      </c>
      <c r="C1" s="16" t="s">
        <v>8380</v>
      </c>
      <c r="D1" s="16" t="s">
        <v>8381</v>
      </c>
      <c r="E1" s="16" t="s">
        <v>8382</v>
      </c>
      <c r="F1" s="16" t="s">
        <v>8383</v>
      </c>
    </row>
    <row r="2" spans="1:6" ht="32" x14ac:dyDescent="0.2">
      <c r="A2" t="s">
        <v>3472</v>
      </c>
      <c r="B2" s="3" t="str">
        <f>VLOOKUP(A2, Kickstarter_Challenge!B:C, 2, FALSE)</f>
        <v>Help us get actor-writer Ian Bonar's debut play - a hilarious, heartbreaking story of grief and loss - to the 2016 Edinburgh Fringe.</v>
      </c>
      <c r="C2">
        <f>VLOOKUP(A2, Kickstarter_Challenge!B:E, 3, FALSE)</f>
        <v>2000</v>
      </c>
      <c r="D2">
        <f>VLOOKUP(A2, Kickstarter_Challenge!B:E, 4, FALSE)</f>
        <v>2020</v>
      </c>
      <c r="E2">
        <f>VLOOKUP(A2, Kickstarter_Challenge!B:P, 15, FALSE)</f>
        <v>51.79</v>
      </c>
      <c r="F2">
        <f>VLOOKUP(A2, Kickstarter_Challenge!B:P, 11, FALSE)</f>
        <v>39</v>
      </c>
    </row>
    <row r="3" spans="1:6" ht="32" x14ac:dyDescent="0.2">
      <c r="A3" t="s">
        <v>3615</v>
      </c>
      <c r="B3" s="3" t="str">
        <f>VLOOKUP(A3, Kickstarter_Challenge!B:C, 2, FALSE)</f>
        <v>The play yet to be described as "A surefire Edinburgh Fringe Festival Cult Hit". Coming to the Underbelly, Edinburgh, 5th-30th August.</v>
      </c>
      <c r="C3">
        <f>VLOOKUP(A3, Kickstarter_Challenge!B:E, 3, FALSE)</f>
        <v>2000</v>
      </c>
      <c r="D3">
        <f>VLOOKUP(A3, Kickstarter_Challenge!B:E, 4, FALSE)</f>
        <v>2020</v>
      </c>
      <c r="E3">
        <f>VLOOKUP(A3, Kickstarter_Challenge!B:P, 15, FALSE)</f>
        <v>36.07</v>
      </c>
      <c r="F3">
        <f>VLOOKUP(A3, Kickstarter_Challenge!B:P, 11, FALSE)</f>
        <v>56</v>
      </c>
    </row>
    <row r="4" spans="1:6" ht="48" x14ac:dyDescent="0.2">
      <c r="A4" t="s">
        <v>3177</v>
      </c>
      <c r="B4" s="3" t="str">
        <f>VLOOKUP(A4, Kickstarter_Challenge!B:C, 2, FALSE)</f>
        <v>Cutting Off Kate Bush is a one-woman show written &amp; performed by Lucy Benson-Brown, premiering at the Edinburgh Fringe Festival 2014</v>
      </c>
      <c r="C4">
        <f>VLOOKUP(A4, Kickstarter_Challenge!B:E, 3, FALSE)</f>
        <v>1500</v>
      </c>
      <c r="D4">
        <f>VLOOKUP(A4, Kickstarter_Challenge!B:E, 4, FALSE)</f>
        <v>2576</v>
      </c>
      <c r="E4">
        <f>VLOOKUP(A4, Kickstarter_Challenge!B:P, 15, FALSE)</f>
        <v>33.03</v>
      </c>
      <c r="F4">
        <f>VLOOKUP(A4, Kickstarter_Challenge!B:P, 11, FALSE)</f>
        <v>78</v>
      </c>
    </row>
    <row r="5" spans="1:6" ht="32" x14ac:dyDescent="0.2">
      <c r="A5" t="s">
        <v>3328</v>
      </c>
      <c r="B5" s="3" t="str">
        <f>VLOOKUP(A5, Kickstarter_Challenge!B:C, 2, FALSE)</f>
        <v>Jestia and Raedon is a brand new romantic comedy play going to the Edinburgh Fringe Festival this summer.</v>
      </c>
      <c r="C5">
        <f>VLOOKUP(A5, Kickstarter_Challenge!B:E, 3, FALSE)</f>
        <v>1000</v>
      </c>
      <c r="D5">
        <f>VLOOKUP(A5, Kickstarter_Challenge!B:E, 4, FALSE)</f>
        <v>1168</v>
      </c>
      <c r="E5">
        <f>VLOOKUP(A5, Kickstarter_Challenge!B:P, 15, FALSE)</f>
        <v>44.92</v>
      </c>
      <c r="F5">
        <f>VLOOKUP(A5, Kickstarter_Challenge!B:P, 11, FALSE)</f>
        <v>26</v>
      </c>
    </row>
    <row r="6" spans="1:6" ht="48" x14ac:dyDescent="0.2">
      <c r="A6" t="s">
        <v>3220</v>
      </c>
      <c r="B6" s="3" t="str">
        <f>VLOOKUP(A6, Kickstarter_Challenge!B:C, 2, FALSE)</f>
        <v>A one-man show about love, loss, and motorways, written &amp; performed by Ben Norris. Help us get to the 2015 Edinburgh Fringe and beyond!</v>
      </c>
      <c r="C6">
        <f>VLOOKUP(A6, Kickstarter_Challenge!B:E, 3, FALSE)</f>
        <v>4000</v>
      </c>
      <c r="D6">
        <f>VLOOKUP(A6, Kickstarter_Challenge!B:E, 4, FALSE)</f>
        <v>4137</v>
      </c>
      <c r="E6">
        <f>VLOOKUP(A6, Kickstarter_Challenge!B:P, 15, FALSE)</f>
        <v>36.61</v>
      </c>
      <c r="F6">
        <f>VLOOKUP(A6, Kickstarter_Challenge!B:P,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Sheet4</vt:lpstr>
      <vt:lpstr>Outcomes Based on Goals </vt:lpstr>
      <vt:lpstr>Theater Outcomes by Launch Date</vt:lpstr>
      <vt:lpstr>Kickstarter_Challenge</vt:lpstr>
      <vt:lpstr>Category Statistics</vt:lpstr>
      <vt:lpstr>Outcomes Based on Launch date</vt:lpstr>
      <vt:lpstr>Pivot table-category and sub</vt:lpstr>
      <vt:lpstr>Pivot table -Sub category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Swathy Rao</cp:lastModifiedBy>
  <dcterms:created xsi:type="dcterms:W3CDTF">2017-04-20T15:17:24Z</dcterms:created>
  <dcterms:modified xsi:type="dcterms:W3CDTF">2021-12-24T02:39:05Z</dcterms:modified>
</cp:coreProperties>
</file>