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bri\Desktop\excel\"/>
    </mc:Choice>
  </mc:AlternateContent>
  <xr:revisionPtr revIDLastSave="0" documentId="13_ncr:1_{01BE13F5-E668-4D1B-BBA1-268359C463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4" l="1" a="1"/>
  <c r="M16" i="14" s="1"/>
  <c r="L16" i="14" s="1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2" i="14"/>
  <c r="K16" i="14"/>
  <c r="M15" i="14"/>
  <c r="M14" i="14"/>
  <c r="K14" i="14"/>
  <c r="J17" i="14"/>
  <c r="J14" i="14"/>
  <c r="J9" i="14"/>
  <c r="J12" i="14"/>
  <c r="J11" i="14"/>
  <c r="J8" i="14"/>
  <c r="L4" i="14"/>
  <c r="J4" i="14" l="1"/>
  <c r="H16" i="12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N6" i="14" s="1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N4" i="14" l="1"/>
  <c r="H45" i="12"/>
  <c r="H4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<sst xmlns="http://schemas.openxmlformats.org/spreadsheetml/2006/main" count="366" uniqueCount="37">
  <si>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</si>
  <si>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</si>
  <si>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</si>
  <si>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</si>
  <si>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</si>
  <si>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</si>
  <si>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</si>
  <si>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</si>
  <si>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</si>
  <si>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</si>
  <si>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</si>
  <si>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</si>
  <si>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</si>
  <si>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</si>
  <si>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</si>
  <si>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</si>
  <si>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</si>
  <si>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</si>
  <si>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</si>
  <si>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</si>
  <si>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</si>
  <si>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</si>
  <si>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</si>
  <si>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</si>
  <si>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</si>
  <si>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</si>
  <si>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</si>
  <si>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</si>
  <si>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</si>
  <si>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</si>
  <si>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</si>
  <si>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>region wise tv sale</t>
  </si>
  <si>
    <t>Total tv sold</t>
  </si>
  <si>
    <t>Total sale amt.</t>
  </si>
  <si>
    <t>error check</t>
  </si>
  <si>
    <t xml:space="preserve"> </t>
  </si>
  <si>
    <t>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</si>
</sst>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164" fontId="0" fillId="0" borderId="0" xfId="0" applyNumberFormat="1"/>
    <xf numFmtId="0" fontId="7" fillId="0" borderId="0" xfId="0" applyFont="1"/>
    <xf numFmtId="164" fontId="8" fillId="0" borderId="0" xfId="1" applyFont="1" applyBorder="1" applyAlignment="1">
      <alignment horizontal="left" vertical="center"/>
    </xf>
    <xf numFmtId="14" fontId="0" fillId="0" borderId="0" xfId="0" applyNumberFormat="1"/>
    <xf numFmtId="14" fontId="4" fillId="0" borderId="0" xfId="0" applyNumberFormat="1" applyFont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1"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"/>
  <sheetViews>
    <sheetView workbookViewId="0">
      <selection activeCell="F39" sqref="F39"/>
    </sheetView>
  </sheetViews>
  <sheetFormatPr defaultRowHeight="15" x14ac:dyDescent="0.25"/>
  <cols>
    <col min="1" max="1" width="10.5703125" customWidth="1"/>
    <col min="3" max="4" width="15.28515625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ht="15.75" thickBot="1" x14ac:dyDescent="0.3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.75" hidden="1" thickBot="1" x14ac:dyDescent="0.3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.75" hidden="1" thickBot="1" x14ac:dyDescent="0.3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.75" hidden="1" thickBot="1" x14ac:dyDescent="0.3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.75" thickBot="1" x14ac:dyDescent="0.3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.75" hidden="1" thickBot="1" x14ac:dyDescent="0.3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.75" hidden="1" thickBot="1" x14ac:dyDescent="0.3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.75" hidden="1" thickBot="1" x14ac:dyDescent="0.3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.75" hidden="1" thickBot="1" x14ac:dyDescent="0.3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.75" hidden="1" thickBot="1" x14ac:dyDescent="0.3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.75" hidden="1" thickBot="1" x14ac:dyDescent="0.3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.75" hidden="1" thickBot="1" x14ac:dyDescent="0.3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.75" hidden="1" thickBot="1" x14ac:dyDescent="0.3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.75" hidden="1" thickBot="1" x14ac:dyDescent="0.3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.75" hidden="1" thickBot="1" x14ac:dyDescent="0.3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.75" hidden="1" thickBot="1" x14ac:dyDescent="0.3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.75" hidden="1" thickBot="1" x14ac:dyDescent="0.3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.75" hidden="1" thickBot="1" x14ac:dyDescent="0.3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.75" thickBot="1" x14ac:dyDescent="0.3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.75" thickBot="1" x14ac:dyDescent="0.3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.75" hidden="1" thickBot="1" x14ac:dyDescent="0.3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.75" hidden="1" thickBot="1" x14ac:dyDescent="0.3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.75" hidden="1" thickBot="1" x14ac:dyDescent="0.3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.75" hidden="1" thickBot="1" x14ac:dyDescent="0.3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.75" hidden="1" thickBot="1" x14ac:dyDescent="0.3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.75" hidden="1" thickBot="1" x14ac:dyDescent="0.3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.75" hidden="1" thickBot="1" x14ac:dyDescent="0.3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.75" hidden="1" thickBot="1" x14ac:dyDescent="0.3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.75" hidden="1" thickBot="1" x14ac:dyDescent="0.3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.75" thickBot="1" x14ac:dyDescent="0.3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.75" hidden="1" thickBot="1" x14ac:dyDescent="0.3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.75" hidden="1" thickBot="1" x14ac:dyDescent="0.3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.75" hidden="1" thickBot="1" x14ac:dyDescent="0.3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.75" hidden="1" thickBot="1" x14ac:dyDescent="0.3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.75" hidden="1" thickBot="1" x14ac:dyDescent="0.3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.75" hidden="1" thickBot="1" x14ac:dyDescent="0.3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.75" hidden="1" thickBot="1" x14ac:dyDescent="0.3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.75" hidden="1" thickBot="1" x14ac:dyDescent="0.3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.75" thickBot="1" x14ac:dyDescent="0.3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.75" hidden="1" thickBot="1" x14ac:dyDescent="0.3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.75" hidden="1" thickBot="1" x14ac:dyDescent="0.3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.75" hidden="1" thickBot="1" x14ac:dyDescent="0.3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.75" hidden="1" thickBot="1" x14ac:dyDescent="0.3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.75" hidden="1" thickBot="1" x14ac:dyDescent="0.3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hidden="1" x14ac:dyDescent="0.25">
      <c r="F45" s="12">
        <f t="shared" ref="F45:G45" si="1">SUBTOTAL(9,F2:F44)</f>
        <v>278</v>
      </c>
      <c r="G45" s="12">
        <f t="shared" si="1"/>
        <v>1125</v>
      </c>
      <c r="H45" s="12">
        <f>SUBTOTAL(9,H2:H44)</f>
        <v>62550</v>
      </c>
    </row>
    <row r="46" spans="1:8" hidden="1" x14ac:dyDescent="0.25">
      <c r="F46" s="12">
        <f t="shared" ref="F46:G46" si="2">F45/8</f>
        <v>34.75</v>
      </c>
      <c r="G46" s="12">
        <f t="shared" si="2"/>
        <v>140.625</v>
      </c>
      <c r="H46" s="12">
        <f>H45/8</f>
        <v>7818.75</v>
      </c>
    </row>
  </sheetData>
  <autoFilter ref="A1:H46" xr:uid="{00000000-0009-0000-0000-000000000000}">
    <filterColumn colId="4">
      <filters>
        <filter val="Cell Phone"/>
      </filters>
    </filterColumn>
  </autoFilter>
  <sortState xmlns:xlrd2="http://schemas.microsoft.com/office/spreadsheetml/2017/richdata2"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tabSelected="1" zoomScaleNormal="100" workbookViewId="0">
      <selection activeCell="J6" sqref="J6"/>
    </sheetView>
  </sheetViews>
  <sheetFormatPr defaultRowHeight="15" x14ac:dyDescent="0.25"/>
  <cols>
    <col min="1" max="1" width="11.28515625" bestFit="1" customWidth="1"/>
    <col min="3" max="4" width="15.28515625" customWidth="1"/>
    <col min="5" max="5" width="16.85546875" customWidth="1"/>
    <col min="6" max="6" width="9.5703125" customWidth="1"/>
    <col min="7" max="7" width="12.140625" customWidth="1"/>
    <col min="8" max="8" width="14.5703125" customWidth="1"/>
    <col min="10" max="10" width="17.7109375" bestFit="1" customWidth="1"/>
    <col min="12" max="12" width="11.7109375" bestFit="1" customWidth="1"/>
    <col min="14" max="14" width="14" bestFit="1" customWidth="1"/>
  </cols>
  <sheetData>
    <row r="1" spans="1:15" ht="15.75" thickBot="1" x14ac:dyDescent="0.3">
      <c r="A1" s="13" t="s">
        <v>4</v>
      </c>
      <c r="B1" s="13" t="s">
        <v>0</v>
      </c>
      <c r="C1" s="13" t="s">
        <v>25</v>
      </c>
      <c r="D1" s="13" t="s">
        <v>8</v>
      </c>
      <c r="E1" s="13" t="s">
        <v>1</v>
      </c>
      <c r="F1" s="13" t="s">
        <v>2</v>
      </c>
      <c r="G1" s="14" t="s">
        <v>12</v>
      </c>
      <c r="H1" s="13" t="s">
        <v>30</v>
      </c>
      <c r="I1" s="13" t="s">
        <v>34</v>
      </c>
    </row>
    <row r="2" spans="1:15" ht="15.75" thickBot="1" x14ac:dyDescent="0.3">
      <c r="A2" s="16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  <c r="I2">
        <f>IFERROR(G2/F2,"error")</f>
        <v>12.610526315789473</v>
      </c>
      <c r="O2">
        <f>_xlfn.IFNA(VLOOKUP(E5,E2:F44,2,N2),"nihai")</f>
        <v>27</v>
      </c>
    </row>
    <row r="3" spans="1:15" ht="15.75" thickBot="1" x14ac:dyDescent="0.3">
      <c r="A3" s="16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  <c r="I3">
        <f t="shared" ref="I3:I44" si="1">IFERROR(G3/F3,"error")</f>
        <v>10</v>
      </c>
      <c r="J3" t="s">
        <v>31</v>
      </c>
      <c r="L3" t="s">
        <v>32</v>
      </c>
      <c r="N3" t="s">
        <v>33</v>
      </c>
      <c r="O3">
        <f t="shared" ref="O3:O20" si="2">_xlfn.IFNA(VLOOKUP(E6,E3:F45,2,),"nihai")</f>
        <v>36</v>
      </c>
    </row>
    <row r="4" spans="1:15" ht="15.75" thickBot="1" x14ac:dyDescent="0.3">
      <c r="A4" s="16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  <c r="I4">
        <f t="shared" si="1"/>
        <v>33.277777777777779</v>
      </c>
      <c r="J4">
        <f>COUNTIF(E1:E44,E2)</f>
        <v>13</v>
      </c>
      <c r="L4">
        <f ca="1">SUMIF(E2:F44,E4,F:F)</f>
        <v>745</v>
      </c>
      <c r="N4">
        <f>SUMIF(G1:H44,H:H)</f>
        <v>43128</v>
      </c>
      <c r="O4">
        <f t="shared" si="2"/>
        <v>60</v>
      </c>
    </row>
    <row r="5" spans="1:15" ht="15.75" thickBot="1" x14ac:dyDescent="0.3">
      <c r="A5" s="16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  <c r="I5">
        <f t="shared" si="1"/>
        <v>8.3333333333333339</v>
      </c>
      <c r="O5">
        <f t="shared" si="2"/>
        <v>7</v>
      </c>
    </row>
    <row r="6" spans="1:15" ht="15.75" thickBot="1" x14ac:dyDescent="0.3">
      <c r="A6" s="16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7</v>
      </c>
      <c r="G6" s="4">
        <v>1198</v>
      </c>
      <c r="H6" s="12">
        <f t="shared" si="0"/>
        <v>8386</v>
      </c>
      <c r="I6">
        <f t="shared" si="1"/>
        <v>171.14285714285714</v>
      </c>
      <c r="J6" t="s">
        <v>36</v>
      </c>
      <c r="N6">
        <f>SUMIF(E:E,E2,H:H)</f>
        <v>799066</v>
      </c>
      <c r="O6">
        <f t="shared" si="2"/>
        <v>7</v>
      </c>
    </row>
    <row r="7" spans="1:15" ht="15.75" thickBot="1" x14ac:dyDescent="0.3">
      <c r="A7" s="16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  <c r="I7">
        <f t="shared" si="1"/>
        <v>8.3333333333333339</v>
      </c>
      <c r="O7">
        <f t="shared" si="2"/>
        <v>75</v>
      </c>
    </row>
    <row r="8" spans="1:15" ht="15.75" thickBot="1" x14ac:dyDescent="0.3">
      <c r="A8" s="16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  <c r="I8">
        <f t="shared" si="1"/>
        <v>15.973333333333333</v>
      </c>
      <c r="J8" s="15" t="str">
        <f>IF(F2&gt;95,"T","F")</f>
        <v>F</v>
      </c>
      <c r="M8" t="s">
        <v>35</v>
      </c>
      <c r="O8">
        <f t="shared" si="2"/>
        <v>60</v>
      </c>
    </row>
    <row r="9" spans="1:15" ht="15.75" thickBot="1" x14ac:dyDescent="0.3">
      <c r="A9" s="16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  <c r="I9">
        <f t="shared" si="1"/>
        <v>13.311111111111112</v>
      </c>
      <c r="J9" t="str">
        <f>IF(COUNTIF(B2:B44,"east")&gt;COUNTIF(B2:B44,"central"),"EAST","CENTRAL")</f>
        <v>CENTRAL</v>
      </c>
      <c r="O9">
        <f t="shared" si="2"/>
        <v>90</v>
      </c>
    </row>
    <row r="10" spans="1:15" ht="15.75" thickBot="1" x14ac:dyDescent="0.3">
      <c r="A10" s="16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  <c r="I10">
        <f t="shared" si="1"/>
        <v>37.4375</v>
      </c>
      <c r="O10">
        <f>_xlfn.IFNA(VLOOKUP(E13,E10:F52,2,),"nihai")</f>
        <v>60</v>
      </c>
    </row>
    <row r="11" spans="1:15" ht="15.75" thickBot="1" x14ac:dyDescent="0.3">
      <c r="A11" s="16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  <c r="I11">
        <f t="shared" si="1"/>
        <v>8.3333333333333339</v>
      </c>
      <c r="J11">
        <f>COUNTIF(B2:B44,"EAST")</f>
        <v>13</v>
      </c>
      <c r="O11">
        <f t="shared" si="2"/>
        <v>60</v>
      </c>
    </row>
    <row r="12" spans="1:15" ht="15.75" thickBot="1" x14ac:dyDescent="0.3">
      <c r="A12" s="16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  <c r="I12">
        <f t="shared" si="1"/>
        <v>13.311111111111112</v>
      </c>
      <c r="J12">
        <f>COUNTIF(B2:B44,"CENTRAL")</f>
        <v>24</v>
      </c>
      <c r="O12">
        <f t="shared" si="2"/>
        <v>90</v>
      </c>
    </row>
    <row r="13" spans="1:15" ht="15.75" thickBot="1" x14ac:dyDescent="0.3">
      <c r="A13" s="16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  <c r="I13">
        <f t="shared" si="1"/>
        <v>17.241379310344829</v>
      </c>
      <c r="O13">
        <f t="shared" si="2"/>
        <v>2</v>
      </c>
    </row>
    <row r="14" spans="1:15" ht="15.75" thickBot="1" x14ac:dyDescent="0.3">
      <c r="A14" s="16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  <c r="I14">
        <f t="shared" si="1"/>
        <v>6.1728395061728394</v>
      </c>
      <c r="J14" t="str">
        <f>IF(OR(COUNTIF(B2:B44,"EAST")&gt;COUNTIF(B2:B44,"central"),COUNTIF(B2:B44,"west")&gt;COUNTIF(B2:B44,"central")),"EW","C")</f>
        <v>C</v>
      </c>
      <c r="K14">
        <f>IFERROR(F13,30)</f>
        <v>29</v>
      </c>
      <c r="M14">
        <f>2</f>
        <v>2</v>
      </c>
      <c r="O14">
        <f t="shared" si="2"/>
        <v>16</v>
      </c>
    </row>
    <row r="15" spans="1:15" ht="15.75" thickBot="1" x14ac:dyDescent="0.3">
      <c r="A15" s="16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  <c r="I15">
        <f t="shared" si="1"/>
        <v>34.228571428571428</v>
      </c>
      <c r="M15" t="str">
        <f>IF($F2&gt;50,"g","j")</f>
        <v>g</v>
      </c>
      <c r="O15">
        <f t="shared" si="2"/>
        <v>28</v>
      </c>
    </row>
    <row r="16" spans="1:15" ht="15.75" thickBot="1" x14ac:dyDescent="0.3">
      <c r="A16" s="16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  <c r="I16">
        <f t="shared" si="1"/>
        <v>62.5</v>
      </c>
      <c r="K16" t="e">
        <f>$F5/0</f>
        <v>#DIV/0!</v>
      </c>
      <c r="L16">
        <f>IFERROR(M16,0)</f>
        <v>0</v>
      </c>
      <c r="M16" t="e" cm="1">
        <f t="array" ref="M16">count</f>
        <v>#NAME?</v>
      </c>
      <c r="O16">
        <f t="shared" si="2"/>
        <v>64</v>
      </c>
    </row>
    <row r="17" spans="1:15" ht="15.75" thickBot="1" x14ac:dyDescent="0.3">
      <c r="A17" s="16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  <c r="I17">
        <f t="shared" si="1"/>
        <v>3.65625</v>
      </c>
      <c r="J17" t="b">
        <f>NOT(G3=500)</f>
        <v>0</v>
      </c>
      <c r="O17">
        <f t="shared" si="2"/>
        <v>64</v>
      </c>
    </row>
    <row r="18" spans="1:15" ht="15.75" thickBot="1" x14ac:dyDescent="0.3">
      <c r="A18" s="16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  <c r="I18">
        <f t="shared" si="1"/>
        <v>17.857142857142858</v>
      </c>
      <c r="O18">
        <f>_xlfn.IFNA(VLOOKUP(E21,E18:F60,2,),"nihai")</f>
        <v>96</v>
      </c>
    </row>
    <row r="19" spans="1:15" ht="15.75" thickBot="1" x14ac:dyDescent="0.3">
      <c r="A19" s="16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  <c r="I19">
        <f t="shared" si="1"/>
        <v>3.515625</v>
      </c>
      <c r="O19">
        <f t="shared" si="2"/>
        <v>67</v>
      </c>
    </row>
    <row r="20" spans="1:15" ht="15.75" thickBot="1" x14ac:dyDescent="0.3">
      <c r="A20" s="16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  <c r="I20">
        <f t="shared" si="1"/>
        <v>15</v>
      </c>
      <c r="O20">
        <f t="shared" si="2"/>
        <v>96</v>
      </c>
    </row>
    <row r="21" spans="1:15" ht="15.75" thickBot="1" x14ac:dyDescent="0.3">
      <c r="A21" s="16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  <c r="I21">
        <f t="shared" si="1"/>
        <v>0.609375</v>
      </c>
    </row>
    <row r="22" spans="1:15" ht="15.75" thickBot="1" x14ac:dyDescent="0.3">
      <c r="A22" s="16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  <c r="I22">
        <f t="shared" si="1"/>
        <v>17.880597014925375</v>
      </c>
    </row>
    <row r="23" spans="1:15" ht="15.75" thickBot="1" x14ac:dyDescent="0.3">
      <c r="A23" s="16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  <c r="I23">
        <f t="shared" si="1"/>
        <v>0.79054054054054057</v>
      </c>
    </row>
    <row r="24" spans="1:15" ht="15.75" thickBot="1" x14ac:dyDescent="0.3">
      <c r="A24" s="16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  <c r="I24">
        <f t="shared" si="1"/>
        <v>10.869565217391305</v>
      </c>
    </row>
    <row r="25" spans="1:15" ht="15.75" thickBot="1" x14ac:dyDescent="0.3">
      <c r="A25" s="16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  <c r="I25">
        <f t="shared" si="1"/>
        <v>5.7471264367816088</v>
      </c>
    </row>
    <row r="26" spans="1:15" ht="15.75" thickBot="1" x14ac:dyDescent="0.3">
      <c r="A26" s="16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  <c r="I26">
        <f t="shared" si="1"/>
        <v>125</v>
      </c>
    </row>
    <row r="27" spans="1:15" ht="15.75" thickBot="1" x14ac:dyDescent="0.3">
      <c r="A27" s="16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  <c r="I27">
        <f t="shared" si="1"/>
        <v>71.428571428571431</v>
      </c>
    </row>
    <row r="28" spans="1:15" ht="15.75" thickBot="1" x14ac:dyDescent="0.3">
      <c r="A28" s="16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  <c r="I28">
        <f t="shared" si="1"/>
        <v>1.17</v>
      </c>
    </row>
    <row r="29" spans="1:15" ht="15.75" thickBot="1" x14ac:dyDescent="0.3">
      <c r="A29" s="16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  <c r="I29">
        <f t="shared" si="1"/>
        <v>18.151515151515152</v>
      </c>
    </row>
    <row r="30" spans="1:15" ht="15.75" thickBot="1" x14ac:dyDescent="0.3">
      <c r="A30" s="16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  <c r="I30">
        <f t="shared" si="1"/>
        <v>2.34375</v>
      </c>
    </row>
    <row r="31" spans="1:15" ht="15.75" thickBot="1" x14ac:dyDescent="0.3">
      <c r="A31" s="16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  <c r="I31">
        <f t="shared" si="1"/>
        <v>22.60377358490566</v>
      </c>
    </row>
    <row r="32" spans="1:15" ht="15.75" thickBot="1" x14ac:dyDescent="0.3">
      <c r="A32" s="16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  <c r="I32">
        <f t="shared" si="1"/>
        <v>6.25</v>
      </c>
    </row>
    <row r="33" spans="1:9" ht="15.75" thickBot="1" x14ac:dyDescent="0.3">
      <c r="A33" s="16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  <c r="I33">
        <f t="shared" si="1"/>
        <v>25</v>
      </c>
    </row>
    <row r="34" spans="1:9" ht="15.75" thickBot="1" x14ac:dyDescent="0.3">
      <c r="A34" s="16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  <c r="I34">
        <f t="shared" si="1"/>
        <v>0.94354838709677424</v>
      </c>
    </row>
    <row r="35" spans="1:9" ht="15.75" thickBot="1" x14ac:dyDescent="0.3">
      <c r="A35" s="16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  <c r="I35">
        <f t="shared" si="1"/>
        <v>1.0636363636363637</v>
      </c>
    </row>
    <row r="36" spans="1:9" ht="15.75" thickBot="1" x14ac:dyDescent="0.3">
      <c r="A36" s="16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  <c r="I36">
        <f t="shared" si="1"/>
        <v>1.3928571428571428</v>
      </c>
    </row>
    <row r="37" spans="1:9" ht="15.75" thickBot="1" x14ac:dyDescent="0.3">
      <c r="A37" s="16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  <c r="I37">
        <f t="shared" si="1"/>
        <v>41.666666666666664</v>
      </c>
    </row>
    <row r="38" spans="1:9" ht="15.75" thickBot="1" x14ac:dyDescent="0.3">
      <c r="A38" s="16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  <c r="I38">
        <f t="shared" si="1"/>
        <v>171.14285714285714</v>
      </c>
    </row>
    <row r="39" spans="1:9" ht="15.75" thickBot="1" x14ac:dyDescent="0.3">
      <c r="A39" s="16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  <c r="I39">
        <f t="shared" si="1"/>
        <v>2.9605263157894739</v>
      </c>
    </row>
    <row r="40" spans="1:9" ht="15.75" thickBot="1" x14ac:dyDescent="0.3">
      <c r="A40" s="16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  <c r="I40">
        <f t="shared" si="1"/>
        <v>8.7719298245614041</v>
      </c>
    </row>
    <row r="41" spans="1:9" ht="15.75" thickBot="1" x14ac:dyDescent="0.3">
      <c r="A41" s="16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  <c r="I41">
        <f t="shared" si="1"/>
        <v>85.571428571428569</v>
      </c>
    </row>
    <row r="42" spans="1:9" ht="15.75" thickBot="1" x14ac:dyDescent="0.3">
      <c r="A42" s="16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  <c r="I42">
        <f t="shared" si="1"/>
        <v>45.454545454545453</v>
      </c>
    </row>
    <row r="43" spans="1:9" ht="15.75" thickBot="1" x14ac:dyDescent="0.3">
      <c r="A43" s="16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  <c r="I43">
        <f t="shared" si="1"/>
        <v>5.3191489361702127</v>
      </c>
    </row>
    <row r="44" spans="1:9" ht="15.75" thickBot="1" x14ac:dyDescent="0.3">
      <c r="A44" s="16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  <c r="I44">
        <f t="shared" si="1"/>
        <v>17.857142857142858</v>
      </c>
    </row>
    <row r="45" spans="1:9" x14ac:dyDescent="0.25">
      <c r="F45" s="12"/>
      <c r="G45" s="12"/>
      <c r="H45" s="12"/>
    </row>
    <row r="46" spans="1:9" x14ac:dyDescent="0.25">
      <c r="F46" s="12"/>
      <c r="G46" s="12"/>
      <c r="H46" s="12"/>
    </row>
  </sheetData>
  <conditionalFormatting sqref="A2:H44">
    <cfRule type="expression" dxfId="0" priority="1">
      <formula>"IF($B2=""East""&amp;$f2&gt;50)"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fabri</cp:lastModifiedBy>
  <dcterms:created xsi:type="dcterms:W3CDTF">2004-05-01T18:16:56Z</dcterms:created>
  <dcterms:modified xsi:type="dcterms:W3CDTF">2023-08-04T15:54:14Z</dcterms:modified>
  <cp:category>Excel</cp:category>
</cp:coreProperties>
</file>