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swdyy\Desktop\"/>
    </mc:Choice>
  </mc:AlternateContent>
  <xr:revisionPtr revIDLastSave="0" documentId="13_ncr:1_{E617C176-97AF-4320-B065-9C5FBC2FEEA8}" xr6:coauthVersionLast="47" xr6:coauthVersionMax="47" xr10:uidLastSave="{00000000-0000-0000-0000-000000000000}"/>
  <bookViews>
    <workbookView xWindow="-120" yWindow="-120" windowWidth="29040" windowHeight="15720" activeTab="1" xr2:uid="{00000000-000D-0000-FFFF-FFFF00000000}"/>
  </bookViews>
  <sheets>
    <sheet name="入力" sheetId="1" r:id="rId1"/>
    <sheet name="集計" sheetId="4" r:id="rId2"/>
    <sheet name="対象畜産農家" sheetId="3" r:id="rId3"/>
    <sheet name="加工"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 i="4" l="1"/>
  <c r="O37" i="4"/>
  <c r="O35" i="4"/>
  <c r="U40" i="4"/>
  <c r="U37" i="4"/>
  <c r="U36" i="4"/>
  <c r="U35" i="4"/>
  <c r="U34" i="4"/>
  <c r="N13" i="4"/>
  <c r="N12" i="4"/>
  <c r="N11" i="4"/>
  <c r="N10" i="4"/>
  <c r="J26" i="4"/>
  <c r="J29" i="4"/>
  <c r="J30" i="4"/>
  <c r="J31" i="4"/>
  <c r="J25" i="4"/>
  <c r="K27" i="4"/>
  <c r="J27" i="4" s="1"/>
  <c r="H22" i="4"/>
  <c r="R3" i="4"/>
  <c r="R2" i="4"/>
  <c r="O3" i="4"/>
  <c r="O4" i="4"/>
  <c r="O5" i="4"/>
  <c r="O2" i="4"/>
  <c r="L3" i="4"/>
  <c r="L4" i="4"/>
  <c r="L5" i="4"/>
  <c r="K28" i="4" s="1"/>
  <c r="J28" i="4" s="1"/>
  <c r="L6" i="4"/>
  <c r="L7" i="4"/>
  <c r="L8" i="4"/>
  <c r="L2" i="4"/>
  <c r="I3" i="4"/>
  <c r="I4" i="4"/>
  <c r="I2" i="4"/>
  <c r="F3" i="4"/>
  <c r="F4" i="4"/>
  <c r="F2" i="4"/>
  <c r="C3" i="4"/>
  <c r="C4" i="4"/>
  <c r="C2" i="4"/>
  <c r="R4" i="4" s="1"/>
  <c r="F1" i="4"/>
  <c r="I1" i="4" s="1"/>
  <c r="L1" i="4" s="1"/>
  <c r="O1" i="4" s="1"/>
  <c r="R1" i="4" s="1"/>
  <c r="A14" i="2"/>
  <c r="B14" i="2"/>
  <c r="C14" i="2"/>
  <c r="D14" i="2"/>
  <c r="E14" i="2"/>
  <c r="F14" i="2"/>
  <c r="G14" i="2"/>
  <c r="H14" i="2"/>
  <c r="I14" i="2"/>
  <c r="J14" i="2"/>
  <c r="I13" i="2"/>
  <c r="B13" i="2"/>
  <c r="C13" i="2"/>
  <c r="D13" i="2"/>
  <c r="E13" i="2"/>
  <c r="F13" i="2"/>
  <c r="G13" i="2"/>
  <c r="H13" i="2"/>
  <c r="J13" i="2"/>
  <c r="A13" i="2"/>
  <c r="J12" i="2"/>
  <c r="A9" i="2"/>
  <c r="B9" i="2"/>
  <c r="C9" i="2"/>
  <c r="D9" i="2"/>
  <c r="E9" i="2"/>
  <c r="F9" i="2"/>
  <c r="G9" i="2"/>
  <c r="H9" i="2"/>
  <c r="I9" i="2"/>
  <c r="J9" i="2"/>
  <c r="A10" i="2"/>
  <c r="B10" i="2"/>
  <c r="C10" i="2"/>
  <c r="D10" i="2"/>
  <c r="E10" i="2"/>
  <c r="F10" i="2"/>
  <c r="G10" i="2"/>
  <c r="H10" i="2"/>
  <c r="I10" i="2"/>
  <c r="J10" i="2"/>
  <c r="A11" i="2"/>
  <c r="B11" i="2"/>
  <c r="C11" i="2"/>
  <c r="D11" i="2"/>
  <c r="E11" i="2"/>
  <c r="F11" i="2"/>
  <c r="G11" i="2"/>
  <c r="H11" i="2"/>
  <c r="I11" i="2"/>
  <c r="J11" i="2"/>
  <c r="A12" i="2"/>
  <c r="B12" i="2"/>
  <c r="C12" i="2"/>
  <c r="D12" i="2"/>
  <c r="E12" i="2"/>
  <c r="F12" i="2"/>
  <c r="G12" i="2"/>
  <c r="H12" i="2"/>
  <c r="I12" i="2"/>
  <c r="A3" i="2"/>
  <c r="A4" i="2"/>
  <c r="A5" i="2"/>
  <c r="A6" i="2"/>
  <c r="A7" i="2"/>
  <c r="A8" i="2"/>
  <c r="A2" i="2"/>
  <c r="G4" i="2"/>
  <c r="G5" i="2"/>
  <c r="G6" i="2"/>
  <c r="G7" i="2"/>
  <c r="G8" i="2"/>
  <c r="G2" i="2"/>
  <c r="J8" i="2"/>
  <c r="I8" i="2"/>
  <c r="H8" i="2"/>
  <c r="F7" i="2"/>
  <c r="F6" i="2"/>
  <c r="B5" i="2"/>
  <c r="C5" i="2"/>
  <c r="D5" i="2"/>
  <c r="E5" i="2"/>
  <c r="H5" i="2"/>
  <c r="I5" i="2"/>
  <c r="B6" i="2"/>
  <c r="C6" i="2"/>
  <c r="D6" i="2"/>
  <c r="E6" i="2"/>
  <c r="H6" i="2"/>
  <c r="I6" i="2"/>
  <c r="J6" i="2"/>
  <c r="B7" i="2"/>
  <c r="C7" i="2"/>
  <c r="D7" i="2"/>
  <c r="E7" i="2"/>
  <c r="H7" i="2"/>
  <c r="I7" i="2"/>
  <c r="J7" i="2"/>
  <c r="B8" i="2"/>
  <c r="C8" i="2"/>
  <c r="D8" i="2"/>
  <c r="E8" i="2"/>
  <c r="F8" i="2"/>
  <c r="J5" i="2"/>
  <c r="F5" i="2"/>
  <c r="B3" i="2"/>
  <c r="B4" i="2"/>
  <c r="C4" i="2"/>
  <c r="D4" i="2"/>
  <c r="E4" i="2"/>
  <c r="F4" i="2"/>
  <c r="H4" i="2"/>
  <c r="J4" i="2"/>
  <c r="I4" i="2"/>
  <c r="C3" i="2"/>
  <c r="D3" i="2"/>
  <c r="E3" i="2"/>
  <c r="H3" i="2"/>
  <c r="J3" i="2"/>
  <c r="I3" i="2"/>
  <c r="G3" i="2"/>
  <c r="F3" i="2"/>
  <c r="B2" i="2"/>
  <c r="F2" i="2"/>
  <c r="E2" i="2"/>
  <c r="D2" i="2"/>
  <c r="C2" i="2"/>
  <c r="J2" i="2"/>
  <c r="I2" i="2"/>
  <c r="H2" i="2"/>
</calcChain>
</file>

<file path=xl/sharedStrings.xml><?xml version="1.0" encoding="utf-8"?>
<sst xmlns="http://schemas.openxmlformats.org/spreadsheetml/2006/main" count="120" uniqueCount="103">
  <si>
    <t>回答者</t>
    <rPh sb="0" eb="3">
      <t>カイトウシャ</t>
    </rPh>
    <phoneticPr fontId="1"/>
  </si>
  <si>
    <t>島田克己</t>
    <rPh sb="0" eb="2">
      <t>シマダ</t>
    </rPh>
    <rPh sb="2" eb="4">
      <t>カツミ</t>
    </rPh>
    <phoneticPr fontId="1"/>
  </si>
  <si>
    <t>問1　畜種</t>
    <rPh sb="0" eb="1">
      <t>ト</t>
    </rPh>
    <rPh sb="3" eb="5">
      <t>チクシュ</t>
    </rPh>
    <phoneticPr fontId="1"/>
  </si>
  <si>
    <t>問2　来年増減</t>
    <rPh sb="0" eb="1">
      <t>ト</t>
    </rPh>
    <rPh sb="3" eb="5">
      <t>ライネン</t>
    </rPh>
    <rPh sb="5" eb="7">
      <t>ゾウゲン</t>
    </rPh>
    <phoneticPr fontId="1"/>
  </si>
  <si>
    <t>問3　総合品質</t>
    <rPh sb="0" eb="1">
      <t>ト</t>
    </rPh>
    <rPh sb="3" eb="5">
      <t>ソウゴウ</t>
    </rPh>
    <rPh sb="5" eb="7">
      <t>ヒンシツ</t>
    </rPh>
    <phoneticPr fontId="1"/>
  </si>
  <si>
    <t>問5　極短穂種</t>
    <rPh sb="0" eb="1">
      <t>ト</t>
    </rPh>
    <rPh sb="3" eb="4">
      <t>ゴク</t>
    </rPh>
    <rPh sb="4" eb="5">
      <t>タン</t>
    </rPh>
    <rPh sb="5" eb="6">
      <t>ホ</t>
    </rPh>
    <rPh sb="6" eb="7">
      <t>シュ</t>
    </rPh>
    <phoneticPr fontId="1"/>
  </si>
  <si>
    <t>問6　堆肥供給</t>
    <rPh sb="0" eb="1">
      <t>ト</t>
    </rPh>
    <rPh sb="3" eb="5">
      <t>タイヒ</t>
    </rPh>
    <rPh sb="5" eb="7">
      <t>キョウキュウ</t>
    </rPh>
    <phoneticPr fontId="1"/>
  </si>
  <si>
    <t>問7　堆肥理由</t>
    <rPh sb="0" eb="1">
      <t>ト</t>
    </rPh>
    <rPh sb="3" eb="5">
      <t>タイヒ</t>
    </rPh>
    <rPh sb="5" eb="7">
      <t>リユウ</t>
    </rPh>
    <phoneticPr fontId="1"/>
  </si>
  <si>
    <t>問8　今後意見</t>
    <rPh sb="0" eb="1">
      <t>ト</t>
    </rPh>
    <rPh sb="3" eb="5">
      <t>コンゴ</t>
    </rPh>
    <rPh sb="5" eb="7">
      <t>イケン</t>
    </rPh>
    <phoneticPr fontId="1"/>
  </si>
  <si>
    <t>(株)小林牧場</t>
    <rPh sb="1" eb="2">
      <t>カブ</t>
    </rPh>
    <rPh sb="3" eb="5">
      <t>コバヤシ</t>
    </rPh>
    <rPh sb="5" eb="7">
      <t>ボクジョウ</t>
    </rPh>
    <phoneticPr fontId="1"/>
  </si>
  <si>
    <t>（有）島根農場</t>
    <rPh sb="1" eb="2">
      <t>ユウ</t>
    </rPh>
    <rPh sb="3" eb="7">
      <t>シマネノウジョウ</t>
    </rPh>
    <phoneticPr fontId="1"/>
  </si>
  <si>
    <t>弊社はWCSの保管庫を確保できていない為、保管状況（屋外）に問題があったのかカビが発生してしまいました。これは、斐川さんの問題でなく、弊社の受入態勢に問題があった様に思います。長期保管の対策も生産協議会様と連携できると今後の取引についても安心してすすめるように思います。※夜露が残っている状態でのラップ、ラップの巻の数（回数）もカビ化の要因かもしれないとも考えております。</t>
    <rPh sb="0" eb="2">
      <t>ヘイシャ</t>
    </rPh>
    <rPh sb="7" eb="10">
      <t>ホカンコ</t>
    </rPh>
    <rPh sb="11" eb="13">
      <t>カクホ</t>
    </rPh>
    <rPh sb="19" eb="20">
      <t>タメ</t>
    </rPh>
    <rPh sb="21" eb="25">
      <t>ホカンジョウキョウ</t>
    </rPh>
    <rPh sb="26" eb="28">
      <t>オクガイ</t>
    </rPh>
    <rPh sb="30" eb="32">
      <t>モンダイ</t>
    </rPh>
    <rPh sb="41" eb="43">
      <t>ハッセイ</t>
    </rPh>
    <rPh sb="56" eb="58">
      <t>ヒカワ</t>
    </rPh>
    <rPh sb="61" eb="63">
      <t>モンダイ</t>
    </rPh>
    <rPh sb="67" eb="69">
      <t>ヘイシャ</t>
    </rPh>
    <rPh sb="70" eb="72">
      <t>ウケイ</t>
    </rPh>
    <rPh sb="72" eb="74">
      <t>タイセイ</t>
    </rPh>
    <rPh sb="75" eb="77">
      <t>モンダイ</t>
    </rPh>
    <rPh sb="81" eb="82">
      <t>ヨウ</t>
    </rPh>
    <rPh sb="83" eb="84">
      <t>オモ</t>
    </rPh>
    <rPh sb="88" eb="92">
      <t>チョウキホカン</t>
    </rPh>
    <rPh sb="93" eb="95">
      <t>タイサク</t>
    </rPh>
    <rPh sb="96" eb="101">
      <t>セイサンキョウギカイ</t>
    </rPh>
    <rPh sb="101" eb="102">
      <t>サマ</t>
    </rPh>
    <rPh sb="103" eb="105">
      <t>レンケイ</t>
    </rPh>
    <rPh sb="109" eb="111">
      <t>コンゴ</t>
    </rPh>
    <rPh sb="112" eb="114">
      <t>トリヒキ</t>
    </rPh>
    <rPh sb="119" eb="121">
      <t>アンシン</t>
    </rPh>
    <rPh sb="130" eb="131">
      <t>オモ</t>
    </rPh>
    <rPh sb="136" eb="138">
      <t>ヨツユ</t>
    </rPh>
    <rPh sb="139" eb="140">
      <t>ノコ</t>
    </rPh>
    <rPh sb="144" eb="146">
      <t>ジョウタイ</t>
    </rPh>
    <rPh sb="156" eb="157">
      <t>マキ</t>
    </rPh>
    <rPh sb="158" eb="159">
      <t>スウ</t>
    </rPh>
    <rPh sb="160" eb="162">
      <t>カイスウ</t>
    </rPh>
    <rPh sb="166" eb="167">
      <t>カ</t>
    </rPh>
    <rPh sb="168" eb="170">
      <t>ヨウイン</t>
    </rPh>
    <rPh sb="178" eb="179">
      <t>カンガ</t>
    </rPh>
    <phoneticPr fontId="1"/>
  </si>
  <si>
    <t>（一社）奥出雲町農業公社</t>
    <rPh sb="1" eb="3">
      <t>イッシャ</t>
    </rPh>
    <rPh sb="4" eb="7">
      <t>オクイズモ</t>
    </rPh>
    <rPh sb="7" eb="8">
      <t>マチ</t>
    </rPh>
    <rPh sb="8" eb="12">
      <t>ノウギョウコウシャ</t>
    </rPh>
    <phoneticPr fontId="1"/>
  </si>
  <si>
    <t>1,4</t>
    <phoneticPr fontId="1"/>
  </si>
  <si>
    <t>供給する量が全くない（地元堆肥センターへ全量供給している）</t>
    <rPh sb="0" eb="2">
      <t>キョウキュウ</t>
    </rPh>
    <rPh sb="4" eb="5">
      <t>リョウ</t>
    </rPh>
    <rPh sb="6" eb="7">
      <t>マッタ</t>
    </rPh>
    <rPh sb="11" eb="13">
      <t>ジモト</t>
    </rPh>
    <rPh sb="13" eb="15">
      <t>タイヒ</t>
    </rPh>
    <rPh sb="20" eb="22">
      <t>ゼンリョウ</t>
    </rPh>
    <rPh sb="22" eb="24">
      <t>キョウキュウ</t>
    </rPh>
    <phoneticPr fontId="1"/>
  </si>
  <si>
    <t>（有）かつべ種畜牧場</t>
    <rPh sb="1" eb="2">
      <t>アリ</t>
    </rPh>
    <rPh sb="6" eb="8">
      <t>シュチク</t>
    </rPh>
    <rPh sb="8" eb="10">
      <t>ボクジョウ</t>
    </rPh>
    <phoneticPr fontId="1"/>
  </si>
  <si>
    <t>佐藤平一朗</t>
    <rPh sb="0" eb="2">
      <t>サトウ</t>
    </rPh>
    <rPh sb="2" eb="3">
      <t>ヒラ</t>
    </rPh>
    <rPh sb="4" eb="5">
      <t>ロウ</t>
    </rPh>
    <phoneticPr fontId="1"/>
  </si>
  <si>
    <t>特になし</t>
    <rPh sb="0" eb="1">
      <t>トク</t>
    </rPh>
    <phoneticPr fontId="1"/>
  </si>
  <si>
    <t>古谷光教</t>
    <rPh sb="0" eb="1">
      <t>フル</t>
    </rPh>
    <rPh sb="1" eb="2">
      <t>タニ</t>
    </rPh>
    <rPh sb="2" eb="3">
      <t>ミツ</t>
    </rPh>
    <rPh sb="3" eb="4">
      <t>オシ</t>
    </rPh>
    <phoneticPr fontId="1"/>
  </si>
  <si>
    <t>No</t>
    <phoneticPr fontId="1"/>
  </si>
  <si>
    <t>問4　品質問題</t>
    <rPh sb="0" eb="1">
      <t>ト</t>
    </rPh>
    <rPh sb="3" eb="5">
      <t>ヒンシツ</t>
    </rPh>
    <rPh sb="5" eb="7">
      <t>モンダイ</t>
    </rPh>
    <phoneticPr fontId="1"/>
  </si>
  <si>
    <t>数量を安定的にして頂きたい。年によって極端に増減があると計画（給与）ができないので。生産量が減るようなら（減らすつもり）。問２の回答３⇒２現状維持</t>
    <rPh sb="0" eb="2">
      <t>スウリョウ</t>
    </rPh>
    <rPh sb="3" eb="6">
      <t>アンテイテキ</t>
    </rPh>
    <rPh sb="9" eb="10">
      <t>イタダ</t>
    </rPh>
    <rPh sb="14" eb="15">
      <t>トシ</t>
    </rPh>
    <rPh sb="19" eb="21">
      <t>キョクタン</t>
    </rPh>
    <rPh sb="22" eb="24">
      <t>ゾウゲン</t>
    </rPh>
    <rPh sb="28" eb="30">
      <t>ケイカク</t>
    </rPh>
    <rPh sb="31" eb="33">
      <t>キュウヨ</t>
    </rPh>
    <rPh sb="42" eb="45">
      <t>セイサンリョウ</t>
    </rPh>
    <rPh sb="46" eb="47">
      <t>ヘ</t>
    </rPh>
    <rPh sb="53" eb="54">
      <t>ヘ</t>
    </rPh>
    <rPh sb="61" eb="62">
      <t>トイ</t>
    </rPh>
    <rPh sb="64" eb="66">
      <t>カイトウ</t>
    </rPh>
    <rPh sb="69" eb="73">
      <t>ゲンジョウイジ</t>
    </rPh>
    <phoneticPr fontId="1"/>
  </si>
  <si>
    <t>良く食べました。自給飼料の出来しだいですが、今の量より多くもらえたらうれしいです。問２の回答２⇒１増やしたい</t>
    <rPh sb="0" eb="1">
      <t>ヨ</t>
    </rPh>
    <rPh sb="2" eb="3">
      <t>タ</t>
    </rPh>
    <rPh sb="8" eb="12">
      <t>ジキュウシリョウ</t>
    </rPh>
    <rPh sb="13" eb="15">
      <t>デキ</t>
    </rPh>
    <rPh sb="22" eb="23">
      <t>イマ</t>
    </rPh>
    <rPh sb="24" eb="25">
      <t>リョウ</t>
    </rPh>
    <rPh sb="27" eb="28">
      <t>オオ</t>
    </rPh>
    <rPh sb="49" eb="50">
      <t>フ</t>
    </rPh>
    <phoneticPr fontId="1"/>
  </si>
  <si>
    <t>合同会社　いざなぎ牧場</t>
    <rPh sb="0" eb="2">
      <t>ゴウドウ</t>
    </rPh>
    <rPh sb="2" eb="4">
      <t>ガイシャ</t>
    </rPh>
    <rPh sb="9" eb="11">
      <t>ボクジョウ</t>
    </rPh>
    <phoneticPr fontId="1"/>
  </si>
  <si>
    <t>離島のため</t>
    <rPh sb="0" eb="2">
      <t>リトウ</t>
    </rPh>
    <phoneticPr fontId="1"/>
  </si>
  <si>
    <t>大石亘太</t>
    <rPh sb="0" eb="2">
      <t>オオイシ</t>
    </rPh>
    <rPh sb="3" eb="4">
      <t>タ</t>
    </rPh>
    <phoneticPr fontId="1"/>
  </si>
  <si>
    <t>1,2</t>
    <phoneticPr fontId="1"/>
  </si>
  <si>
    <t>供給する意思はあったが、実際に要請はなかった</t>
    <rPh sb="0" eb="2">
      <t>キョウキュウ</t>
    </rPh>
    <rPh sb="4" eb="6">
      <t>イシ</t>
    </rPh>
    <rPh sb="12" eb="14">
      <t>ジッサイ</t>
    </rPh>
    <rPh sb="15" eb="17">
      <t>ヨウセイ</t>
    </rPh>
    <phoneticPr fontId="1"/>
  </si>
  <si>
    <t>ぜひ、畜産農家と話し合いをする場を作ってほしい</t>
    <rPh sb="3" eb="7">
      <t>チクサンノウカ</t>
    </rPh>
    <rPh sb="8" eb="9">
      <t>ハナ</t>
    </rPh>
    <rPh sb="10" eb="11">
      <t>ア</t>
    </rPh>
    <rPh sb="15" eb="16">
      <t>バ</t>
    </rPh>
    <rPh sb="17" eb="18">
      <t>ツク</t>
    </rPh>
    <phoneticPr fontId="1"/>
  </si>
  <si>
    <t>原牧場　原直樹</t>
    <rPh sb="0" eb="3">
      <t>ハラボクジョウ</t>
    </rPh>
    <rPh sb="4" eb="7">
      <t>ハラナオキ</t>
    </rPh>
    <phoneticPr fontId="1"/>
  </si>
  <si>
    <t>1,2,3,4</t>
    <phoneticPr fontId="1"/>
  </si>
  <si>
    <t>無記名のロールが多く、生産者が分かるにしてほしい。（無記名のものに品質の悪いものが多いため）</t>
    <rPh sb="0" eb="3">
      <t>ムキメイ</t>
    </rPh>
    <rPh sb="8" eb="9">
      <t>オオ</t>
    </rPh>
    <rPh sb="11" eb="14">
      <t>セイサンシャ</t>
    </rPh>
    <rPh sb="15" eb="16">
      <t>ワ</t>
    </rPh>
    <rPh sb="26" eb="29">
      <t>ムキメイ</t>
    </rPh>
    <rPh sb="33" eb="35">
      <t>ヒンシツ</t>
    </rPh>
    <rPh sb="36" eb="37">
      <t>ワル</t>
    </rPh>
    <rPh sb="41" eb="42">
      <t>オオ</t>
    </rPh>
    <phoneticPr fontId="1"/>
  </si>
  <si>
    <t>農事組合法人　日登牧場</t>
    <rPh sb="0" eb="4">
      <t>ノウジクミアイ</t>
    </rPh>
    <rPh sb="4" eb="6">
      <t>ホウジン</t>
    </rPh>
    <rPh sb="7" eb="11">
      <t>ヒノボリボクジョウ</t>
    </rPh>
    <phoneticPr fontId="1"/>
  </si>
  <si>
    <t>3,6,7</t>
    <phoneticPr fontId="1"/>
  </si>
  <si>
    <t>運搬する人がいない</t>
    <rPh sb="0" eb="2">
      <t>ウンパン</t>
    </rPh>
    <rPh sb="4" eb="5">
      <t>ヒト</t>
    </rPh>
    <phoneticPr fontId="1"/>
  </si>
  <si>
    <t>5,7</t>
    <phoneticPr fontId="1"/>
  </si>
  <si>
    <t>2,3,4</t>
    <phoneticPr fontId="1"/>
  </si>
  <si>
    <t>西谷悟郎</t>
    <rPh sb="0" eb="2">
      <t>ニシタニ</t>
    </rPh>
    <rPh sb="2" eb="4">
      <t>ゴロウ</t>
    </rPh>
    <phoneticPr fontId="1"/>
  </si>
  <si>
    <t>2,4</t>
    <phoneticPr fontId="1"/>
  </si>
  <si>
    <t>（有）糸川牧場</t>
    <rPh sb="1" eb="2">
      <t>アリ</t>
    </rPh>
    <rPh sb="3" eb="5">
      <t>イトカワ</t>
    </rPh>
    <rPh sb="5" eb="7">
      <t>ボクジョウ</t>
    </rPh>
    <phoneticPr fontId="1"/>
  </si>
  <si>
    <t>2,3</t>
    <phoneticPr fontId="1"/>
  </si>
  <si>
    <t>契約先</t>
    <rPh sb="0" eb="3">
      <t>ケイヤクサキ</t>
    </rPh>
    <phoneticPr fontId="1"/>
  </si>
  <si>
    <t>原牧場</t>
    <rPh sb="0" eb="3">
      <t>ハラボクジョウ</t>
    </rPh>
    <phoneticPr fontId="1"/>
  </si>
  <si>
    <t>（有）かつべ種畜牧場</t>
    <rPh sb="1" eb="2">
      <t>ユウ</t>
    </rPh>
    <rPh sb="6" eb="10">
      <t>シュチクボクジョウ</t>
    </rPh>
    <phoneticPr fontId="1"/>
  </si>
  <si>
    <t>（有）糸川牧場</t>
    <rPh sb="1" eb="2">
      <t>ユウ</t>
    </rPh>
    <rPh sb="3" eb="5">
      <t>イトガワ</t>
    </rPh>
    <rPh sb="5" eb="7">
      <t>ボクジョウ</t>
    </rPh>
    <phoneticPr fontId="1"/>
  </si>
  <si>
    <t>板井雄士</t>
    <rPh sb="0" eb="2">
      <t>イタイ</t>
    </rPh>
    <rPh sb="2" eb="3">
      <t>オス</t>
    </rPh>
    <rPh sb="3" eb="4">
      <t>シ</t>
    </rPh>
    <phoneticPr fontId="1"/>
  </si>
  <si>
    <t>奥出雲町農業公社</t>
    <rPh sb="0" eb="1">
      <t>オク</t>
    </rPh>
    <rPh sb="1" eb="3">
      <t>イズモ</t>
    </rPh>
    <rPh sb="3" eb="4">
      <t>マチ</t>
    </rPh>
    <rPh sb="4" eb="6">
      <t>ノウギョウ</t>
    </rPh>
    <rPh sb="6" eb="8">
      <t>コウシャ</t>
    </rPh>
    <phoneticPr fontId="1"/>
  </si>
  <si>
    <t>日登牧場</t>
    <rPh sb="0" eb="4">
      <t>ヒノボリボクジョウ</t>
    </rPh>
    <phoneticPr fontId="1"/>
  </si>
  <si>
    <t>佐藤平一朗</t>
    <rPh sb="0" eb="2">
      <t>サトウ</t>
    </rPh>
    <rPh sb="2" eb="4">
      <t>ヘイイチ</t>
    </rPh>
    <rPh sb="4" eb="5">
      <t>ロウ</t>
    </rPh>
    <phoneticPr fontId="1"/>
  </si>
  <si>
    <t xml:space="preserve"> 大石亘太</t>
    <rPh sb="1" eb="3">
      <t>オオイシ</t>
    </rPh>
    <rPh sb="3" eb="4">
      <t>ワタリ</t>
    </rPh>
    <rPh sb="4" eb="5">
      <t>タ</t>
    </rPh>
    <phoneticPr fontId="1"/>
  </si>
  <si>
    <t>松原健吾</t>
    <rPh sb="0" eb="2">
      <t>マツバラ</t>
    </rPh>
    <rPh sb="2" eb="4">
      <t>ケンゴ</t>
    </rPh>
    <phoneticPr fontId="1"/>
  </si>
  <si>
    <t>島根農場</t>
    <rPh sb="0" eb="4">
      <t>シマネノウジョウ</t>
    </rPh>
    <phoneticPr fontId="1"/>
  </si>
  <si>
    <t>（株）小林牧場</t>
    <rPh sb="1" eb="2">
      <t>カブ</t>
    </rPh>
    <rPh sb="3" eb="7">
      <t>コバヤシボクジョウ</t>
    </rPh>
    <phoneticPr fontId="1"/>
  </si>
  <si>
    <t>（合）いざなぎ牧場</t>
    <rPh sb="1" eb="2">
      <t>ゴウ</t>
    </rPh>
    <rPh sb="7" eb="9">
      <t>ボクジョウ</t>
    </rPh>
    <phoneticPr fontId="1"/>
  </si>
  <si>
    <t>古谷水産</t>
    <rPh sb="0" eb="2">
      <t>フルタニ</t>
    </rPh>
    <rPh sb="2" eb="4">
      <t>スイサン</t>
    </rPh>
    <phoneticPr fontId="1"/>
  </si>
  <si>
    <t>福間健治</t>
    <rPh sb="0" eb="4">
      <t>フクマケンジ</t>
    </rPh>
    <phoneticPr fontId="1"/>
  </si>
  <si>
    <t>（農）東ノ原農場</t>
    <rPh sb="1" eb="2">
      <t>ノウ</t>
    </rPh>
    <rPh sb="3" eb="4">
      <t>ヒガシ</t>
    </rPh>
    <rPh sb="5" eb="6">
      <t>ハラ</t>
    </rPh>
    <rPh sb="6" eb="8">
      <t>ノウジョウ</t>
    </rPh>
    <phoneticPr fontId="1"/>
  </si>
  <si>
    <t>回答</t>
    <rPh sb="0" eb="2">
      <t>カイトウ</t>
    </rPh>
    <phoneticPr fontId="1"/>
  </si>
  <si>
    <t>肉用牛</t>
    <rPh sb="0" eb="3">
      <t>ニクヨウギュウ</t>
    </rPh>
    <phoneticPr fontId="1"/>
  </si>
  <si>
    <t>問１</t>
    <rPh sb="0" eb="1">
      <t>トイ</t>
    </rPh>
    <phoneticPr fontId="1"/>
  </si>
  <si>
    <t>問２</t>
    <rPh sb="0" eb="1">
      <t>トイ</t>
    </rPh>
    <phoneticPr fontId="1"/>
  </si>
  <si>
    <t>給与する牛種</t>
    <rPh sb="0" eb="2">
      <t>キュウヨ</t>
    </rPh>
    <rPh sb="4" eb="5">
      <t>ウシ</t>
    </rPh>
    <rPh sb="5" eb="6">
      <t>タネ</t>
    </rPh>
    <phoneticPr fontId="1"/>
  </si>
  <si>
    <t>乳牛</t>
    <rPh sb="0" eb="2">
      <t>ニュウギュウ</t>
    </rPh>
    <phoneticPr fontId="1"/>
  </si>
  <si>
    <t>肉用牛と乳牛</t>
    <rPh sb="0" eb="2">
      <t>ニクヨウ</t>
    </rPh>
    <rPh sb="2" eb="3">
      <t>ウシ</t>
    </rPh>
    <rPh sb="4" eb="6">
      <t>ニュウギュウ</t>
    </rPh>
    <phoneticPr fontId="1"/>
  </si>
  <si>
    <t>増やしたい</t>
    <rPh sb="0" eb="1">
      <t>フ</t>
    </rPh>
    <phoneticPr fontId="1"/>
  </si>
  <si>
    <t>減らす</t>
    <rPh sb="0" eb="1">
      <t>ヘ</t>
    </rPh>
    <phoneticPr fontId="1"/>
  </si>
  <si>
    <t>来年の購入量</t>
    <rPh sb="0" eb="2">
      <t>ライネン</t>
    </rPh>
    <rPh sb="3" eb="6">
      <t>コウニュウリョウ</t>
    </rPh>
    <phoneticPr fontId="1"/>
  </si>
  <si>
    <t>回答数</t>
    <rPh sb="0" eb="3">
      <t>カイトウスウ</t>
    </rPh>
    <phoneticPr fontId="1"/>
  </si>
  <si>
    <t>問３</t>
    <rPh sb="0" eb="1">
      <t>トイ</t>
    </rPh>
    <phoneticPr fontId="1"/>
  </si>
  <si>
    <t>問４</t>
    <rPh sb="0" eb="1">
      <t>トイ</t>
    </rPh>
    <phoneticPr fontId="1"/>
  </si>
  <si>
    <t>問５</t>
    <rPh sb="0" eb="1">
      <t>トイ</t>
    </rPh>
    <phoneticPr fontId="1"/>
  </si>
  <si>
    <t>問６</t>
    <rPh sb="0" eb="1">
      <t>トイ</t>
    </rPh>
    <phoneticPr fontId="1"/>
  </si>
  <si>
    <t>今の品質で良い</t>
    <rPh sb="0" eb="1">
      <t>イマ</t>
    </rPh>
    <rPh sb="2" eb="4">
      <t>ヒンシツ</t>
    </rPh>
    <rPh sb="5" eb="6">
      <t>ヨ</t>
    </rPh>
    <phoneticPr fontId="1"/>
  </si>
  <si>
    <t>全体に良くない</t>
    <rPh sb="0" eb="2">
      <t>ゼンタイ</t>
    </rPh>
    <rPh sb="3" eb="4">
      <t>ヨ</t>
    </rPh>
    <phoneticPr fontId="1"/>
  </si>
  <si>
    <t>品質の問題点</t>
    <rPh sb="0" eb="2">
      <t>ヒンシツ</t>
    </rPh>
    <rPh sb="3" eb="6">
      <t>モンダイテン</t>
    </rPh>
    <phoneticPr fontId="1"/>
  </si>
  <si>
    <t>維持</t>
    <rPh sb="0" eb="2">
      <t>イジ</t>
    </rPh>
    <phoneticPr fontId="1"/>
  </si>
  <si>
    <t>良くないのがけっこうある</t>
    <rPh sb="0" eb="1">
      <t>ヨ</t>
    </rPh>
    <phoneticPr fontId="1"/>
  </si>
  <si>
    <t>水分過多</t>
    <rPh sb="0" eb="2">
      <t>スイブン</t>
    </rPh>
    <rPh sb="2" eb="4">
      <t>カタ</t>
    </rPh>
    <phoneticPr fontId="1"/>
  </si>
  <si>
    <t>モミが多い</t>
    <rPh sb="3" eb="4">
      <t>オオ</t>
    </rPh>
    <phoneticPr fontId="1"/>
  </si>
  <si>
    <t>切断長が長い</t>
    <rPh sb="0" eb="3">
      <t>セツダンチョウ</t>
    </rPh>
    <rPh sb="4" eb="5">
      <t>ナガ</t>
    </rPh>
    <phoneticPr fontId="1"/>
  </si>
  <si>
    <t>泥や雑草が多い</t>
    <rPh sb="0" eb="1">
      <t>ドロ</t>
    </rPh>
    <rPh sb="2" eb="4">
      <t>ザッソウ</t>
    </rPh>
    <rPh sb="5" eb="6">
      <t>オオ</t>
    </rPh>
    <phoneticPr fontId="1"/>
  </si>
  <si>
    <t>ラップに穴や亀裂</t>
  </si>
  <si>
    <t>ラップに穴や亀裂</t>
    <rPh sb="4" eb="5">
      <t>アナ</t>
    </rPh>
    <rPh sb="6" eb="8">
      <t>キレツ</t>
    </rPh>
    <phoneticPr fontId="1"/>
  </si>
  <si>
    <t>不良発酵</t>
    <rPh sb="0" eb="2">
      <t>フリョウ</t>
    </rPh>
    <rPh sb="2" eb="4">
      <t>ハッコウ</t>
    </rPh>
    <phoneticPr fontId="1"/>
  </si>
  <si>
    <t>カビや腐敗</t>
    <rPh sb="3" eb="5">
      <t>フハイ</t>
    </rPh>
    <phoneticPr fontId="1"/>
  </si>
  <si>
    <t>極短穂種の収穫期</t>
    <rPh sb="5" eb="8">
      <t>シュウカクキ</t>
    </rPh>
    <phoneticPr fontId="1"/>
  </si>
  <si>
    <t>これまでどおり乳熟期が欲しい</t>
    <phoneticPr fontId="1"/>
  </si>
  <si>
    <t>極短穂種なら熟期にこだわらない</t>
    <phoneticPr fontId="1"/>
  </si>
  <si>
    <t>極短穂種を試してみたい</t>
    <phoneticPr fontId="1"/>
  </si>
  <si>
    <t>極短穂種をもっと知りたい</t>
    <phoneticPr fontId="1"/>
  </si>
  <si>
    <t>堆肥供給</t>
    <phoneticPr fontId="1"/>
  </si>
  <si>
    <t>供給できている</t>
    <phoneticPr fontId="1"/>
  </si>
  <si>
    <t>供給できていない</t>
    <phoneticPr fontId="1"/>
  </si>
  <si>
    <t>品質の評価</t>
    <rPh sb="0" eb="2">
      <t>ヒンシツ</t>
    </rPh>
    <rPh sb="3" eb="5">
      <t>ヒョウカ</t>
    </rPh>
    <phoneticPr fontId="1"/>
  </si>
  <si>
    <t>いずれも乳用牛</t>
    <rPh sb="4" eb="7">
      <t>ニュウヨウギュウ</t>
    </rPh>
    <phoneticPr fontId="1"/>
  </si>
  <si>
    <t>水分過多</t>
    <rPh sb="0" eb="4">
      <t>スイブンカタ</t>
    </rPh>
    <phoneticPr fontId="1"/>
  </si>
  <si>
    <t>不良発酵</t>
    <rPh sb="0" eb="4">
      <t>フリョウハッコウ</t>
    </rPh>
    <phoneticPr fontId="1"/>
  </si>
  <si>
    <t>全回答</t>
    <rPh sb="0" eb="3">
      <t>ゼンカイトウ</t>
    </rPh>
    <phoneticPr fontId="1"/>
  </si>
  <si>
    <t>良くない</t>
    <rPh sb="0" eb="1">
      <t>ヨ</t>
    </rPh>
    <phoneticPr fontId="1"/>
  </si>
  <si>
    <t>良い</t>
    <rPh sb="0" eb="1">
      <t>ヨ</t>
    </rPh>
    <phoneticPr fontId="1"/>
  </si>
  <si>
    <t>無回答</t>
    <rPh sb="0" eb="3">
      <t>ムカイトウ</t>
    </rPh>
    <phoneticPr fontId="1"/>
  </si>
  <si>
    <t>供給できていない理由</t>
    <rPh sb="0" eb="2">
      <t>キョウキュウ</t>
    </rPh>
    <rPh sb="8" eb="10">
      <t>リユウ</t>
    </rPh>
    <phoneticPr fontId="1"/>
  </si>
  <si>
    <t>その他</t>
    <rPh sb="2" eb="3">
      <t>ホカ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</si>
</sst>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b/>
      <sz val="11"/>
      <color theme="1"/>
      <name val="Yu Gothic"/>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shrinkToFit="1"/>
    </xf>
    <xf numFmtId="0" fontId="2" fillId="0" borderId="0" xfId="0" applyFont="1"/>
    <xf numFmtId="0" fontId="0" fillId="0" borderId="1" xfId="0" applyBorder="1" applyAlignment="1">
      <alignment vertical="top" wrapText="1"/>
    </xf>
    <xf numFmtId="0" fontId="0" fillId="0" borderId="0" xfId="0" applyAlignment="1">
      <alignment vertical="top" wrapText="1"/>
    </xf>
    <xf numFmtId="0" fontId="3" fillId="0" borderId="1" xfId="0" applyFont="1" applyBorder="1" applyAlignment="1">
      <alignment vertical="top"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2" xfId="0" applyBorder="1" applyAlignment="1">
      <alignment horizontal="right"/>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0" fillId="0" borderId="0"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9" xfId="0" applyBorder="1" applyAlignment="1">
      <alignment horizontal="right"/>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300165966564439"/>
          <c:y val="3.9653035935563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tx>
            <c:strRef>
              <c:f>集計!$B$1</c:f>
              <c:strCache>
                <c:ptCount val="1"/>
                <c:pt idx="0">
                  <c:v>給与する牛種</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B-4139-A16C-D409861AB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B-4139-A16C-D409861AB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BAD6-447A-8F64-406BD21D8189}"/>
              </c:ext>
            </c:extLst>
          </c:dPt>
          <c:dLbls>
            <c:dLbl>
              <c:idx val="2"/>
              <c:layout>
                <c:manualLayout>
                  <c:x val="7.6245897823677522E-2"/>
                  <c:y val="0.10641571290577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D6-447A-8F64-406BD21D818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ja-JP"/>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集計!$B$2:$B$4</c:f>
              <c:strCache>
                <c:ptCount val="3"/>
                <c:pt idx="0">
                  <c:v>肉用牛</c:v>
                </c:pt>
                <c:pt idx="1">
                  <c:v>乳牛</c:v>
                </c:pt>
                <c:pt idx="2">
                  <c:v>肉用牛と乳牛</c:v>
                </c:pt>
              </c:strCache>
            </c:strRef>
          </c:cat>
          <c:val>
            <c:numRef>
              <c:f>集計!$C$2:$C$4</c:f>
              <c:numCache>
                <c:formatCode>General</c:formatCode>
                <c:ptCount val="3"/>
                <c:pt idx="0">
                  <c:v>7</c:v>
                </c:pt>
                <c:pt idx="1">
                  <c:v>4</c:v>
                </c:pt>
                <c:pt idx="2">
                  <c:v>2</c:v>
                </c:pt>
              </c:numCache>
            </c:numRef>
          </c:val>
          <c:extLst>
            <c:ext xmlns:c16="http://schemas.microsoft.com/office/drawing/2014/chart" uri="{C3380CC4-5D6E-409C-BE32-E72D297353CC}">
              <c16:uniqueId val="{00000000-BAD6-447A-8F64-406BD21D81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集計!$E$1</c:f>
          <c:strCache>
            <c:ptCount val="1"/>
            <c:pt idx="0">
              <c:v>来年の購入量</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tx>
            <c:strRef>
              <c:f>集計!$E$1</c:f>
              <c:strCache>
                <c:ptCount val="1"/>
                <c:pt idx="0">
                  <c:v>来年の購入量</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B-4139-A16C-D409861AB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B-4139-A16C-D409861AB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BAD6-447A-8F64-406BD21D8189}"/>
              </c:ext>
            </c:extLst>
          </c:dPt>
          <c:dLbls>
            <c:dLbl>
              <c:idx val="2"/>
              <c:layout>
                <c:manualLayout>
                  <c:x val="0.18093512864893271"/>
                  <c:y val="7.72186140965955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D6-447A-8F64-406BD21D818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ja-JP"/>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集計!$E$2:$E$4</c:f>
              <c:strCache>
                <c:ptCount val="3"/>
                <c:pt idx="0">
                  <c:v>増やしたい</c:v>
                </c:pt>
                <c:pt idx="1">
                  <c:v>維持</c:v>
                </c:pt>
                <c:pt idx="2">
                  <c:v>減らす</c:v>
                </c:pt>
              </c:strCache>
            </c:strRef>
          </c:cat>
          <c:val>
            <c:numRef>
              <c:f>集計!$F$2:$F$4</c:f>
              <c:numCache>
                <c:formatCode>General</c:formatCode>
                <c:ptCount val="3"/>
                <c:pt idx="0">
                  <c:v>5</c:v>
                </c:pt>
                <c:pt idx="1">
                  <c:v>3</c:v>
                </c:pt>
                <c:pt idx="2">
                  <c:v>5</c:v>
                </c:pt>
              </c:numCache>
            </c:numRef>
          </c:val>
          <c:extLst>
            <c:ext xmlns:c16="http://schemas.microsoft.com/office/drawing/2014/chart" uri="{C3380CC4-5D6E-409C-BE32-E72D297353CC}">
              <c16:uniqueId val="{00000000-BAD6-447A-8F64-406BD21D81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集計!$H$1</c:f>
          <c:strCache>
            <c:ptCount val="1"/>
            <c:pt idx="0">
              <c:v>品質の評価</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tx>
            <c:strRef>
              <c:f>集計!$H$1</c:f>
              <c:strCache>
                <c:ptCount val="1"/>
                <c:pt idx="0">
                  <c:v>品質の評価</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B-4139-A16C-D409861AB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B-4139-A16C-D409861AB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BAD6-447A-8F64-406BD21D8189}"/>
              </c:ext>
            </c:extLst>
          </c:dPt>
          <c:dLbls>
            <c:dLbl>
              <c:idx val="0"/>
              <c:layout>
                <c:manualLayout>
                  <c:x val="-0.11178174603174604"/>
                  <c:y val="-0.178808730158730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B-4139-A16C-D409861AB33D}"/>
                </c:ext>
              </c:extLst>
            </c:dLbl>
            <c:dLbl>
              <c:idx val="1"/>
              <c:layout>
                <c:manualLayout>
                  <c:x val="-7.0459651304602938E-2"/>
                  <c:y val="9.2620297462817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4B-4139-A16C-D409861AB33D}"/>
                </c:ext>
              </c:extLst>
            </c:dLbl>
            <c:dLbl>
              <c:idx val="2"/>
              <c:layout>
                <c:manualLayout>
                  <c:x val="7.6245897823677522E-2"/>
                  <c:y val="0.10641571290577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D6-447A-8F64-406BD21D818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ja-JP"/>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集計!$H$2:$H$4</c:f>
              <c:strCache>
                <c:ptCount val="3"/>
                <c:pt idx="0">
                  <c:v>今の品質で良い</c:v>
                </c:pt>
                <c:pt idx="1">
                  <c:v>良くないのがけっこうある</c:v>
                </c:pt>
                <c:pt idx="2">
                  <c:v>全体に良くない</c:v>
                </c:pt>
              </c:strCache>
            </c:strRef>
          </c:cat>
          <c:val>
            <c:numRef>
              <c:f>集計!$I$2:$I$4</c:f>
              <c:numCache>
                <c:formatCode>General</c:formatCode>
                <c:ptCount val="3"/>
                <c:pt idx="0">
                  <c:v>11</c:v>
                </c:pt>
                <c:pt idx="1">
                  <c:v>1</c:v>
                </c:pt>
                <c:pt idx="2">
                  <c:v>1</c:v>
                </c:pt>
              </c:numCache>
            </c:numRef>
          </c:val>
          <c:extLst>
            <c:ext xmlns:c16="http://schemas.microsoft.com/office/drawing/2014/chart" uri="{C3380CC4-5D6E-409C-BE32-E72D297353CC}">
              <c16:uniqueId val="{00000000-BAD6-447A-8F64-406BD21D81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集計!$K$1</c:f>
          <c:strCache>
            <c:ptCount val="1"/>
            <c:pt idx="0">
              <c:v>品質の問題点</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stacked"/>
        <c:varyColors val="0"/>
        <c:ser>
          <c:idx val="0"/>
          <c:order val="0"/>
          <c:tx>
            <c:strRef>
              <c:f>集計!$I$24</c:f>
              <c:strCache>
                <c:ptCount val="1"/>
                <c:pt idx="0">
                  <c:v>良くない</c:v>
                </c:pt>
              </c:strCache>
            </c:strRef>
          </c:tx>
          <c:spPr>
            <a:solidFill>
              <a:schemeClr val="accent1"/>
            </a:solidFill>
            <a:ln>
              <a:noFill/>
            </a:ln>
            <a:effectLst/>
          </c:spPr>
          <c:invertIfNegative val="0"/>
          <c:cat>
            <c:strRef>
              <c:f>集計!$H$25:$H$31</c:f>
              <c:strCache>
                <c:ptCount val="7"/>
                <c:pt idx="0">
                  <c:v>切断長が長い</c:v>
                </c:pt>
                <c:pt idx="1">
                  <c:v>水分過多</c:v>
                </c:pt>
                <c:pt idx="2">
                  <c:v>モミが多い</c:v>
                </c:pt>
                <c:pt idx="3">
                  <c:v>泥や雑草が多い</c:v>
                </c:pt>
                <c:pt idx="4">
                  <c:v>不良発酵</c:v>
                </c:pt>
                <c:pt idx="5">
                  <c:v>カビや腐敗</c:v>
                </c:pt>
                <c:pt idx="6">
                  <c:v>ラップに穴や亀裂</c:v>
                </c:pt>
              </c:strCache>
            </c:strRef>
          </c:cat>
          <c:val>
            <c:numRef>
              <c:f>集計!$I$25:$I$31</c:f>
              <c:numCache>
                <c:formatCode>General</c:formatCode>
                <c:ptCount val="7"/>
                <c:pt idx="0">
                  <c:v>2</c:v>
                </c:pt>
                <c:pt idx="1">
                  <c:v>1</c:v>
                </c:pt>
                <c:pt idx="2">
                  <c:v>1</c:v>
                </c:pt>
                <c:pt idx="3">
                  <c:v>1</c:v>
                </c:pt>
                <c:pt idx="4">
                  <c:v>1</c:v>
                </c:pt>
                <c:pt idx="5">
                  <c:v>1</c:v>
                </c:pt>
                <c:pt idx="6">
                  <c:v>0</c:v>
                </c:pt>
              </c:numCache>
            </c:numRef>
          </c:val>
          <c:extLst>
            <c:ext xmlns:c16="http://schemas.microsoft.com/office/drawing/2014/chart" uri="{C3380CC4-5D6E-409C-BE32-E72D297353CC}">
              <c16:uniqueId val="{00000000-10C4-415C-A370-48ED2901EC1A}"/>
            </c:ext>
          </c:extLst>
        </c:ser>
        <c:ser>
          <c:idx val="1"/>
          <c:order val="1"/>
          <c:tx>
            <c:strRef>
              <c:f>集計!$J$24</c:f>
              <c:strCache>
                <c:ptCount val="1"/>
                <c:pt idx="0">
                  <c:v>良い</c:v>
                </c:pt>
              </c:strCache>
            </c:strRef>
          </c:tx>
          <c:spPr>
            <a:solidFill>
              <a:schemeClr val="accent2"/>
            </a:solidFill>
            <a:ln>
              <a:noFill/>
            </a:ln>
            <a:effectLst/>
          </c:spPr>
          <c:invertIfNegative val="0"/>
          <c:cat>
            <c:strRef>
              <c:f>集計!$H$25:$H$31</c:f>
              <c:strCache>
                <c:ptCount val="7"/>
                <c:pt idx="0">
                  <c:v>切断長が長い</c:v>
                </c:pt>
                <c:pt idx="1">
                  <c:v>水分過多</c:v>
                </c:pt>
                <c:pt idx="2">
                  <c:v>モミが多い</c:v>
                </c:pt>
                <c:pt idx="3">
                  <c:v>泥や雑草が多い</c:v>
                </c:pt>
                <c:pt idx="4">
                  <c:v>不良発酵</c:v>
                </c:pt>
                <c:pt idx="5">
                  <c:v>カビや腐敗</c:v>
                </c:pt>
                <c:pt idx="6">
                  <c:v>ラップに穴や亀裂</c:v>
                </c:pt>
              </c:strCache>
            </c:strRef>
          </c:cat>
          <c:val>
            <c:numRef>
              <c:f>集計!$J$25:$J$31</c:f>
              <c:numCache>
                <c:formatCode>General</c:formatCode>
                <c:ptCount val="7"/>
                <c:pt idx="0">
                  <c:v>0</c:v>
                </c:pt>
                <c:pt idx="1">
                  <c:v>1</c:v>
                </c:pt>
                <c:pt idx="2">
                  <c:v>0</c:v>
                </c:pt>
                <c:pt idx="3">
                  <c:v>0</c:v>
                </c:pt>
                <c:pt idx="4">
                  <c:v>0</c:v>
                </c:pt>
                <c:pt idx="5">
                  <c:v>1</c:v>
                </c:pt>
                <c:pt idx="6">
                  <c:v>1</c:v>
                </c:pt>
              </c:numCache>
            </c:numRef>
          </c:val>
          <c:extLst>
            <c:ext xmlns:c16="http://schemas.microsoft.com/office/drawing/2014/chart" uri="{C3380CC4-5D6E-409C-BE32-E72D297353CC}">
              <c16:uniqueId val="{00000001-10C4-415C-A370-48ED2901EC1A}"/>
            </c:ext>
          </c:extLst>
        </c:ser>
        <c:dLbls>
          <c:showLegendKey val="0"/>
          <c:showVal val="0"/>
          <c:showCatName val="0"/>
          <c:showSerName val="0"/>
          <c:showPercent val="0"/>
          <c:showBubbleSize val="0"/>
        </c:dLbls>
        <c:gapWidth val="150"/>
        <c:overlap val="100"/>
        <c:axId val="379956175"/>
        <c:axId val="379947055"/>
      </c:barChart>
      <c:catAx>
        <c:axId val="37995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9947055"/>
        <c:crosses val="autoZero"/>
        <c:auto val="1"/>
        <c:lblAlgn val="ctr"/>
        <c:lblOffset val="100"/>
        <c:noMultiLvlLbl val="0"/>
      </c:catAx>
      <c:valAx>
        <c:axId val="37994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995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集計!$N$1</c:f>
          <c:strCache>
            <c:ptCount val="1"/>
            <c:pt idx="0">
              <c:v>極短穂種の収穫期</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集計!$N$10:$N$13</c:f>
              <c:strCache>
                <c:ptCount val="4"/>
                <c:pt idx="0">
                  <c:v>極短穂種をもっと知りたい</c:v>
                </c:pt>
                <c:pt idx="1">
                  <c:v>極短穂種なら熟期にこだわらない</c:v>
                </c:pt>
                <c:pt idx="2">
                  <c:v>これまでどおり乳熟期が欲しい</c:v>
                </c:pt>
                <c:pt idx="3">
                  <c:v>極短穂種を試してみたい</c:v>
                </c:pt>
              </c:strCache>
            </c:strRef>
          </c:cat>
          <c:val>
            <c:numRef>
              <c:f>集計!$O$10:$O$13</c:f>
              <c:numCache>
                <c:formatCode>General</c:formatCode>
                <c:ptCount val="4"/>
                <c:pt idx="0">
                  <c:v>7</c:v>
                </c:pt>
                <c:pt idx="1">
                  <c:v>5</c:v>
                </c:pt>
                <c:pt idx="2">
                  <c:v>4</c:v>
                </c:pt>
                <c:pt idx="3">
                  <c:v>2</c:v>
                </c:pt>
              </c:numCache>
            </c:numRef>
          </c:val>
          <c:extLst>
            <c:ext xmlns:c16="http://schemas.microsoft.com/office/drawing/2014/chart" uri="{C3380CC4-5D6E-409C-BE32-E72D297353CC}">
              <c16:uniqueId val="{00000000-BBD4-418B-AEB8-CBF05FCF72AC}"/>
            </c:ext>
          </c:extLst>
        </c:ser>
        <c:dLbls>
          <c:showLegendKey val="0"/>
          <c:showVal val="0"/>
          <c:showCatName val="0"/>
          <c:showSerName val="0"/>
          <c:showPercent val="0"/>
          <c:showBubbleSize val="0"/>
        </c:dLbls>
        <c:gapWidth val="219"/>
        <c:overlap val="-27"/>
        <c:axId val="379949455"/>
        <c:axId val="379950895"/>
      </c:barChart>
      <c:catAx>
        <c:axId val="3799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9950895"/>
        <c:crosses val="autoZero"/>
        <c:auto val="1"/>
        <c:lblAlgn val="ctr"/>
        <c:lblOffset val="100"/>
        <c:noMultiLvlLbl val="0"/>
      </c:catAx>
      <c:valAx>
        <c:axId val="3799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99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集計!$Q$1</c:f>
          <c:strCache>
            <c:ptCount val="1"/>
            <c:pt idx="0">
              <c:v>堆肥供給</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tx>
            <c:strRef>
              <c:f>集計!$R$1</c:f>
              <c:strCache>
                <c:ptCount val="1"/>
                <c:pt idx="0">
                  <c:v>回答数</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B-4139-A16C-D409861AB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B-4139-A16C-D409861AB3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BAD6-447A-8F64-406BD21D8189}"/>
              </c:ext>
            </c:extLst>
          </c:dPt>
          <c:dLbls>
            <c:dLbl>
              <c:idx val="0"/>
              <c:layout>
                <c:manualLayout>
                  <c:x val="-0.19341746031746032"/>
                  <c:y val="0.1451313492063492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B-4139-A16C-D409861AB33D}"/>
                </c:ext>
              </c:extLst>
            </c:dLbl>
            <c:dLbl>
              <c:idx val="1"/>
              <c:layout>
                <c:manualLayout>
                  <c:x val="2.7063492063492062E-3"/>
                  <c:y val="-7.297539682539683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4B-4139-A16C-D409861AB33D}"/>
                </c:ext>
              </c:extLst>
            </c:dLbl>
            <c:dLbl>
              <c:idx val="2"/>
              <c:layout>
                <c:manualLayout>
                  <c:x val="0.16444047619047616"/>
                  <c:y val="0.10641567460317461"/>
                </c:manualLayout>
              </c:layout>
              <c:showLegendKey val="0"/>
              <c:showVal val="1"/>
              <c:showCatName val="1"/>
              <c:showSerName val="0"/>
              <c:showPercent val="0"/>
              <c:showBubbleSize val="0"/>
              <c:extLst>
                <c:ext xmlns:c15="http://schemas.microsoft.com/office/drawing/2012/chart" uri="{CE6537A1-D6FC-4f65-9D91-7224C49458BB}">
                  <c15:layout>
                    <c:manualLayout>
                      <c:w val="0.25198412698412698"/>
                      <c:h val="0.19216309523809522"/>
                    </c:manualLayout>
                  </c15:layout>
                </c:ext>
                <c:ext xmlns:c16="http://schemas.microsoft.com/office/drawing/2014/chart" uri="{C3380CC4-5D6E-409C-BE32-E72D297353CC}">
                  <c16:uniqueId val="{00000001-BAD6-447A-8F64-406BD21D818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ja-JP"/>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集計!$Q$2:$Q$4</c:f>
              <c:strCache>
                <c:ptCount val="3"/>
                <c:pt idx="0">
                  <c:v>供給できている</c:v>
                </c:pt>
                <c:pt idx="1">
                  <c:v>供給できていない</c:v>
                </c:pt>
                <c:pt idx="2">
                  <c:v>無回答</c:v>
                </c:pt>
              </c:strCache>
            </c:strRef>
          </c:cat>
          <c:val>
            <c:numRef>
              <c:f>集計!$R$2:$R$4</c:f>
              <c:numCache>
                <c:formatCode>General</c:formatCode>
                <c:ptCount val="3"/>
                <c:pt idx="0">
                  <c:v>4</c:v>
                </c:pt>
                <c:pt idx="1">
                  <c:v>5</c:v>
                </c:pt>
                <c:pt idx="2">
                  <c:v>4</c:v>
                </c:pt>
              </c:numCache>
            </c:numRef>
          </c:val>
          <c:extLst>
            <c:ext xmlns:c16="http://schemas.microsoft.com/office/drawing/2014/chart" uri="{C3380CC4-5D6E-409C-BE32-E72D297353CC}">
              <c16:uniqueId val="{00000000-BAD6-447A-8F64-406BD21D81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119061</xdr:colOff>
      <xdr:row>7</xdr:row>
      <xdr:rowOff>47625</xdr:rowOff>
    </xdr:from>
    <xdr:to>
      <xdr:col>3</xdr:col>
      <xdr:colOff>238761</xdr:colOff>
      <xdr:row>17</xdr:row>
      <xdr:rowOff>186375</xdr:rowOff>
    </xdr:to>
    <xdr:graphicFrame macro="">
      <xdr:nvGraphicFramePr>
        <xdr:cNvPr id="2" name="グラフ 1">
          <a:extLst>
            <a:ext uri="{FF2B5EF4-FFF2-40B4-BE49-F238E27FC236}">
              <a16:creationId xmlns:a16="http://schemas.microsoft.com/office/drawing/2014/main" id="{7B19145E-44C5-CBE0-7644-CBEE6A40A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328613</xdr:colOff>
      <xdr:row>7</xdr:row>
      <xdr:rowOff>38100</xdr:rowOff>
    </xdr:from>
    <xdr:to>
      <xdr:col>6</xdr:col>
      <xdr:colOff>486413</xdr:colOff>
      <xdr:row>17</xdr:row>
      <xdr:rowOff>176850</xdr:rowOff>
    </xdr:to>
    <xdr:graphicFrame macro="">
      <xdr:nvGraphicFramePr>
        <xdr:cNvPr id="3" name="グラフ 2">
          <a:extLst>
            <a:ext uri="{FF2B5EF4-FFF2-40B4-BE49-F238E27FC236}">
              <a16:creationId xmlns:a16="http://schemas.microsoft.com/office/drawing/2014/main" id="{82D6C8D1-4F83-F4DE-B20C-555CA4DB5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452438</xdr:colOff>
      <xdr:row>8</xdr:row>
      <xdr:rowOff>57150</xdr:rowOff>
    </xdr:from>
    <xdr:to>
      <xdr:col>9</xdr:col>
      <xdr:colOff>343538</xdr:colOff>
      <xdr:row>18</xdr:row>
      <xdr:rowOff>195900</xdr:rowOff>
    </xdr:to>
    <xdr:graphicFrame macro="">
      <xdr:nvGraphicFramePr>
        <xdr:cNvPr id="5" name="グラフ 4">
          <a:extLst>
            <a:ext uri="{FF2B5EF4-FFF2-40B4-BE49-F238E27FC236}">
              <a16:creationId xmlns:a16="http://schemas.microsoft.com/office/drawing/2014/main" id="{47441F91-8FFE-8F03-AAA7-BB7119511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319087</xdr:colOff>
      <xdr:row>19</xdr:row>
      <xdr:rowOff>85725</xdr:rowOff>
    </xdr:from>
    <xdr:to>
      <xdr:col>14</xdr:col>
      <xdr:colOff>47625</xdr:colOff>
      <xdr:row>31</xdr:row>
      <xdr:rowOff>133350</xdr:rowOff>
    </xdr:to>
    <xdr:graphicFrame macro="">
      <xdr:nvGraphicFramePr>
        <xdr:cNvPr id="8" name="グラフ 7">
          <a:extLst>
            <a:ext uri="{FF2B5EF4-FFF2-40B4-BE49-F238E27FC236}">
              <a16:creationId xmlns:a16="http://schemas.microsoft.com/office/drawing/2014/main" id="{FAA2DC51-0F1C-A112-2D31-9ED849428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357187</xdr:colOff>
      <xdr:row>19</xdr:row>
      <xdr:rowOff>66675</xdr:rowOff>
    </xdr:from>
    <xdr:to>
      <xdr:col>18</xdr:col>
      <xdr:colOff>647287</xdr:colOff>
      <xdr:row>31</xdr:row>
      <xdr:rowOff>114375</xdr:rowOff>
    </xdr:to>
    <xdr:graphicFrame macro="">
      <xdr:nvGraphicFramePr>
        <xdr:cNvPr id="10" name="グラフ 9">
          <a:extLst>
            <a:ext uri="{FF2B5EF4-FFF2-40B4-BE49-F238E27FC236}">
              <a16:creationId xmlns:a16="http://schemas.microsoft.com/office/drawing/2014/main" id="{82EDF1EF-88AA-C650-467A-1F8E6E917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452437</xdr:colOff>
      <xdr:row>19</xdr:row>
      <xdr:rowOff>47625</xdr:rowOff>
    </xdr:from>
    <xdr:to>
      <xdr:col>23</xdr:col>
      <xdr:colOff>229237</xdr:colOff>
      <xdr:row>29</xdr:row>
      <xdr:rowOff>186375</xdr:rowOff>
    </xdr:to>
    <xdr:graphicFrame macro="">
      <xdr:nvGraphicFramePr>
        <xdr:cNvPr id="12" name="グラフ 11">
          <a:extLst>
            <a:ext uri="{FF2B5EF4-FFF2-40B4-BE49-F238E27FC236}">
              <a16:creationId xmlns:a16="http://schemas.microsoft.com/office/drawing/2014/main" id="{7C17B12A-348C-A48C-965E-669C14B39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opLeftCell="D1" workbookViewId="0">
      <selection activeCell="I10" sqref="I10"/>
    </sheetView>
  </sheetViews>
  <sheetFormatPr defaultRowHeight="18.75"/>
  <cols>
    <col min="1" max="1" width="5.5" customWidth="1"/>
    <col min="2" max="2" width="25.5" bestFit="1" customWidth="1"/>
    <col min="3" max="3" width="10" bestFit="1" customWidth="1"/>
    <col min="4" max="5" width="14.125" bestFit="1" customWidth="1"/>
    <col min="6" max="6" width="16.25" bestFit="1" customWidth="1"/>
    <col min="7" max="8" width="14.125" bestFit="1" customWidth="1"/>
    <col min="9" max="9" width="54.375" customWidth="1"/>
    <col min="10" max="10" width="88.25" style="1" customWidth="1"/>
  </cols>
  <sheetData>
    <row r="1" spans="1:10">
      <c r="A1" t="s">
        <v>19</v>
      </c>
      <c r="B1" t="s">
        <v>0</v>
      </c>
      <c r="C1" t="s">
        <v>2</v>
      </c>
      <c r="D1" t="s">
        <v>3</v>
      </c>
      <c r="E1" t="s">
        <v>4</v>
      </c>
      <c r="F1" t="s">
        <v>20</v>
      </c>
      <c r="G1" t="s">
        <v>5</v>
      </c>
      <c r="H1" t="s">
        <v>6</v>
      </c>
      <c r="I1" t="s">
        <v>7</v>
      </c>
      <c r="J1" s="1" t="s">
        <v>8</v>
      </c>
    </row>
    <row r="2" spans="1:10">
      <c r="A2">
        <v>1</v>
      </c>
      <c r="B2" t="s">
        <v>1</v>
      </c>
      <c r="C2">
        <v>3</v>
      </c>
      <c r="D2" s="2">
        <v>2</v>
      </c>
      <c r="E2">
        <v>1</v>
      </c>
      <c r="F2" s="7" t="s">
        <v>35</v>
      </c>
      <c r="G2" t="s">
        <v>36</v>
      </c>
      <c r="J2" s="1" t="s">
        <v>22</v>
      </c>
    </row>
    <row r="3" spans="1:10">
      <c r="A3">
        <v>2</v>
      </c>
      <c r="B3" t="s">
        <v>9</v>
      </c>
      <c r="C3">
        <v>1</v>
      </c>
      <c r="D3">
        <v>3</v>
      </c>
      <c r="E3">
        <v>1</v>
      </c>
      <c r="F3" s="7"/>
      <c r="H3">
        <v>1</v>
      </c>
      <c r="J3"/>
    </row>
    <row r="4" spans="1:10">
      <c r="A4">
        <v>3</v>
      </c>
      <c r="B4" t="s">
        <v>10</v>
      </c>
      <c r="C4">
        <v>1</v>
      </c>
      <c r="D4">
        <v>3</v>
      </c>
      <c r="E4">
        <v>1</v>
      </c>
      <c r="F4" s="7">
        <v>1</v>
      </c>
      <c r="G4">
        <v>4</v>
      </c>
      <c r="H4">
        <v>1</v>
      </c>
      <c r="J4" s="1" t="s">
        <v>11</v>
      </c>
    </row>
    <row r="5" spans="1:10">
      <c r="A5">
        <v>4</v>
      </c>
      <c r="B5" t="s">
        <v>12</v>
      </c>
      <c r="C5">
        <v>1</v>
      </c>
      <c r="D5">
        <v>3</v>
      </c>
      <c r="E5">
        <v>1</v>
      </c>
      <c r="F5" s="7"/>
      <c r="G5" t="s">
        <v>13</v>
      </c>
      <c r="H5">
        <v>2</v>
      </c>
      <c r="I5" t="s">
        <v>14</v>
      </c>
      <c r="J5"/>
    </row>
    <row r="6" spans="1:10">
      <c r="A6">
        <v>5</v>
      </c>
      <c r="B6" t="s">
        <v>15</v>
      </c>
      <c r="C6">
        <v>1</v>
      </c>
      <c r="D6">
        <v>3</v>
      </c>
      <c r="E6">
        <v>1</v>
      </c>
      <c r="F6" s="7"/>
      <c r="H6">
        <v>1</v>
      </c>
      <c r="J6" s="1" t="s">
        <v>21</v>
      </c>
    </row>
    <row r="7" spans="1:10">
      <c r="A7">
        <v>6</v>
      </c>
      <c r="B7" t="s">
        <v>16</v>
      </c>
      <c r="C7">
        <v>2</v>
      </c>
      <c r="D7">
        <v>1</v>
      </c>
      <c r="E7">
        <v>1</v>
      </c>
      <c r="F7" s="7"/>
      <c r="G7">
        <v>1</v>
      </c>
      <c r="H7">
        <v>1</v>
      </c>
      <c r="J7" s="1" t="s">
        <v>17</v>
      </c>
    </row>
    <row r="8" spans="1:10">
      <c r="A8">
        <v>7</v>
      </c>
      <c r="B8" t="s">
        <v>18</v>
      </c>
      <c r="C8">
        <v>1</v>
      </c>
      <c r="D8">
        <v>2</v>
      </c>
      <c r="E8">
        <v>1</v>
      </c>
      <c r="F8" s="7"/>
      <c r="G8">
        <v>2</v>
      </c>
      <c r="J8"/>
    </row>
    <row r="9" spans="1:10">
      <c r="A9">
        <v>8</v>
      </c>
      <c r="B9" t="s">
        <v>23</v>
      </c>
      <c r="C9">
        <v>1</v>
      </c>
      <c r="D9">
        <v>1</v>
      </c>
      <c r="E9">
        <v>1</v>
      </c>
      <c r="F9" s="7"/>
      <c r="G9" t="s">
        <v>13</v>
      </c>
      <c r="H9">
        <v>2</v>
      </c>
      <c r="I9" t="s">
        <v>24</v>
      </c>
    </row>
    <row r="10" spans="1:10">
      <c r="A10">
        <v>9</v>
      </c>
      <c r="B10" t="s">
        <v>25</v>
      </c>
      <c r="C10">
        <v>2</v>
      </c>
      <c r="D10">
        <v>1</v>
      </c>
      <c r="E10">
        <v>1</v>
      </c>
      <c r="F10" s="7"/>
      <c r="G10" t="s">
        <v>26</v>
      </c>
      <c r="H10">
        <v>2</v>
      </c>
      <c r="I10" t="s">
        <v>27</v>
      </c>
      <c r="J10" s="1" t="s">
        <v>28</v>
      </c>
    </row>
    <row r="11" spans="1:10">
      <c r="A11">
        <v>10</v>
      </c>
      <c r="B11" t="s">
        <v>29</v>
      </c>
      <c r="C11">
        <v>2</v>
      </c>
      <c r="D11">
        <v>2</v>
      </c>
      <c r="E11">
        <v>3</v>
      </c>
      <c r="F11" s="7" t="s">
        <v>30</v>
      </c>
      <c r="G11">
        <v>4</v>
      </c>
      <c r="H11">
        <v>1</v>
      </c>
      <c r="J11" s="1" t="s">
        <v>31</v>
      </c>
    </row>
    <row r="12" spans="1:10">
      <c r="A12">
        <v>11</v>
      </c>
      <c r="B12" t="s">
        <v>32</v>
      </c>
      <c r="C12">
        <v>2</v>
      </c>
      <c r="D12">
        <v>1</v>
      </c>
      <c r="E12">
        <v>2</v>
      </c>
      <c r="F12" s="7" t="s">
        <v>33</v>
      </c>
      <c r="G12">
        <v>4</v>
      </c>
      <c r="H12">
        <v>2</v>
      </c>
      <c r="I12" t="s">
        <v>34</v>
      </c>
    </row>
    <row r="13" spans="1:10">
      <c r="A13">
        <v>12</v>
      </c>
      <c r="B13" t="s">
        <v>37</v>
      </c>
      <c r="C13">
        <v>3</v>
      </c>
      <c r="D13">
        <v>3</v>
      </c>
      <c r="E13">
        <v>1</v>
      </c>
      <c r="F13" s="7"/>
      <c r="G13" t="s">
        <v>38</v>
      </c>
    </row>
    <row r="14" spans="1:10">
      <c r="A14">
        <v>13</v>
      </c>
      <c r="B14" t="s">
        <v>39</v>
      </c>
      <c r="C14">
        <v>1</v>
      </c>
      <c r="D14">
        <v>1</v>
      </c>
      <c r="E14">
        <v>1</v>
      </c>
      <c r="F14" s="7"/>
      <c r="G14" t="s">
        <v>40</v>
      </c>
      <c r="H14">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9330-33D4-4C26-9142-1694107BEE20}">
  <dimension ref="A1:AD40"/>
  <sheetViews>
    <sheetView tabSelected="1" workbookViewId="0">
      <selection activeCell="K13" sqref="K13"/>
    </sheetView>
  </sheetViews>
  <sheetFormatPr defaultRowHeight="18.75"/>
  <cols>
    <col min="1" max="1" width="9" style="6"/>
    <col min="2" max="2" width="15.75" style="6" customWidth="1"/>
    <col min="3" max="3" width="6.75" style="6" customWidth="1"/>
    <col min="4" max="4" width="9" style="6"/>
    <col min="5" max="5" width="13" style="6" bestFit="1" customWidth="1"/>
    <col min="6" max="7" width="9" style="6"/>
    <col min="8" max="8" width="25.5" style="6" bestFit="1" customWidth="1"/>
    <col min="9" max="10" width="9" style="6"/>
    <col min="11" max="11" width="17.25" style="6" bestFit="1" customWidth="1"/>
    <col min="12" max="12" width="9" style="6"/>
    <col min="13" max="13" width="14.125" style="6" bestFit="1" customWidth="1"/>
    <col min="14" max="14" width="31.75" style="6" bestFit="1" customWidth="1"/>
    <col min="15" max="15" width="14.125" style="6" customWidth="1"/>
    <col min="16" max="16" width="9" style="6"/>
    <col min="17" max="17" width="17.25" bestFit="1" customWidth="1"/>
    <col min="18" max="18" width="7.125" bestFit="1" customWidth="1"/>
    <col min="26" max="26" width="10.5" customWidth="1"/>
  </cols>
  <sheetData>
    <row r="1" spans="1:18">
      <c r="A1" s="6" t="s">
        <v>59</v>
      </c>
      <c r="B1" s="6" t="s">
        <v>61</v>
      </c>
      <c r="C1" s="6" t="s">
        <v>67</v>
      </c>
      <c r="D1" s="6" t="s">
        <v>60</v>
      </c>
      <c r="E1" s="6" t="s">
        <v>66</v>
      </c>
      <c r="F1" s="6" t="str">
        <f>C1</f>
        <v>回答数</v>
      </c>
      <c r="G1" s="6" t="s">
        <v>68</v>
      </c>
      <c r="H1" s="6" t="s">
        <v>93</v>
      </c>
      <c r="I1" s="6" t="str">
        <f>F1</f>
        <v>回答数</v>
      </c>
      <c r="J1" s="6" t="s">
        <v>69</v>
      </c>
      <c r="K1" s="6" t="s">
        <v>74</v>
      </c>
      <c r="L1" s="6" t="str">
        <f>I1</f>
        <v>回答数</v>
      </c>
      <c r="M1" s="6" t="s">
        <v>70</v>
      </c>
      <c r="N1" s="6" t="s">
        <v>85</v>
      </c>
      <c r="O1" s="6" t="str">
        <f>L1</f>
        <v>回答数</v>
      </c>
      <c r="P1" s="6" t="s">
        <v>71</v>
      </c>
      <c r="Q1" s="6" t="s">
        <v>90</v>
      </c>
      <c r="R1" s="6" t="str">
        <f>O1</f>
        <v>回答数</v>
      </c>
    </row>
    <row r="2" spans="1:18">
      <c r="A2" s="6">
        <v>1</v>
      </c>
      <c r="B2" s="6" t="s">
        <v>58</v>
      </c>
      <c r="C2" s="6">
        <f>COUNTIF(入力!C$2:C$14,集計!A2)</f>
        <v>7</v>
      </c>
      <c r="D2" s="6">
        <v>1</v>
      </c>
      <c r="E2" s="6" t="s">
        <v>64</v>
      </c>
      <c r="F2" s="6">
        <f>COUNTIF(入力!D$2:D$14,集計!D2)</f>
        <v>5</v>
      </c>
      <c r="G2" s="6">
        <v>1</v>
      </c>
      <c r="H2" s="6" t="s">
        <v>72</v>
      </c>
      <c r="I2" s="6">
        <f>COUNTIF(入力!E$2:E$14,集計!G2)</f>
        <v>11</v>
      </c>
      <c r="J2" s="6">
        <v>1</v>
      </c>
      <c r="K2" s="6" t="s">
        <v>77</v>
      </c>
      <c r="L2" s="6">
        <f>LEN(_xlfn.CONCAT(入力!F$2:F$14)) - LEN(SUBSTITUTE(_xlfn.CONCAT(入力!F$2:F$14), J2, ""))</f>
        <v>2</v>
      </c>
      <c r="M2" s="6">
        <v>1</v>
      </c>
      <c r="N2" s="6" t="s">
        <v>86</v>
      </c>
      <c r="O2" s="6">
        <f>LEN(_xlfn.CONCAT(入力!G$2:G$14)) - LEN(SUBSTITUTE(_xlfn.CONCAT(入力!G$2:G$14), M2, ""))</f>
        <v>4</v>
      </c>
      <c r="P2" s="6">
        <v>1</v>
      </c>
      <c r="Q2" t="s">
        <v>91</v>
      </c>
      <c r="R2">
        <f>LEN(_xlfn.CONCAT(入力!G$2:G$14)) - LEN(SUBSTITUTE(_xlfn.CONCAT(入力!G$2:G$14), P2, ""))</f>
        <v>4</v>
      </c>
    </row>
    <row r="3" spans="1:18">
      <c r="A3" s="6">
        <v>2</v>
      </c>
      <c r="B3" s="6" t="s">
        <v>62</v>
      </c>
      <c r="C3" s="6">
        <f>COUNTIF(入力!C$2:C$14,集計!A3)</f>
        <v>4</v>
      </c>
      <c r="D3" s="6">
        <v>2</v>
      </c>
      <c r="E3" s="6" t="s">
        <v>75</v>
      </c>
      <c r="F3" s="6">
        <f>COUNTIF(入力!D$2:D$14,集計!D3)</f>
        <v>3</v>
      </c>
      <c r="G3" s="6">
        <v>2</v>
      </c>
      <c r="H3" s="6" t="s">
        <v>76</v>
      </c>
      <c r="I3" s="6">
        <f>COUNTIF(入力!E$2:E$14,集計!G3)</f>
        <v>1</v>
      </c>
      <c r="J3" s="6">
        <v>2</v>
      </c>
      <c r="K3" s="6" t="s">
        <v>78</v>
      </c>
      <c r="L3" s="6">
        <f>LEN(_xlfn.CONCAT(入力!F$2:F$14)) - LEN(SUBSTITUTE(_xlfn.CONCAT(入力!F$2:F$14), J3, ""))</f>
        <v>1</v>
      </c>
      <c r="M3" s="6">
        <v>2</v>
      </c>
      <c r="N3" s="6" t="s">
        <v>87</v>
      </c>
      <c r="O3" s="6">
        <f>LEN(_xlfn.CONCAT(入力!G$2:G$14)) - LEN(SUBSTITUTE(_xlfn.CONCAT(入力!G$2:G$14), M3, ""))</f>
        <v>5</v>
      </c>
      <c r="P3" s="6">
        <v>2</v>
      </c>
      <c r="Q3" t="s">
        <v>92</v>
      </c>
      <c r="R3">
        <f>LEN(_xlfn.CONCAT(入力!G$2:G$14)) - LEN(SUBSTITUTE(_xlfn.CONCAT(入力!G$2:G$14), P3, ""))</f>
        <v>5</v>
      </c>
    </row>
    <row r="4" spans="1:18">
      <c r="A4" s="6">
        <v>3</v>
      </c>
      <c r="B4" s="6" t="s">
        <v>63</v>
      </c>
      <c r="C4" s="6">
        <f>COUNTIF(入力!C$2:C$14,集計!A4)</f>
        <v>2</v>
      </c>
      <c r="D4" s="6">
        <v>3</v>
      </c>
      <c r="E4" s="6" t="s">
        <v>65</v>
      </c>
      <c r="F4" s="6">
        <f>COUNTIF(入力!D$2:D$14,集計!D4)</f>
        <v>5</v>
      </c>
      <c r="G4" s="6">
        <v>3</v>
      </c>
      <c r="H4" s="6" t="s">
        <v>73</v>
      </c>
      <c r="I4" s="6">
        <f>COUNTIF(入力!E$2:E$14,集計!G4)</f>
        <v>1</v>
      </c>
      <c r="J4" s="6">
        <v>3</v>
      </c>
      <c r="K4" s="6" t="s">
        <v>79</v>
      </c>
      <c r="L4" s="6">
        <f>LEN(_xlfn.CONCAT(入力!F$2:F$14)) - LEN(SUBSTITUTE(_xlfn.CONCAT(入力!F$2:F$14), J4, ""))</f>
        <v>2</v>
      </c>
      <c r="M4" s="6">
        <v>3</v>
      </c>
      <c r="N4" s="6" t="s">
        <v>88</v>
      </c>
      <c r="O4" s="6">
        <f>LEN(_xlfn.CONCAT(入力!G$2:G$14)) - LEN(SUBSTITUTE(_xlfn.CONCAT(入力!G$2:G$14), M4, ""))</f>
        <v>2</v>
      </c>
      <c r="Q4" t="s">
        <v>100</v>
      </c>
      <c r="R4">
        <f>SUM(C2:C4)-SUM(R2:R3)</f>
        <v>4</v>
      </c>
    </row>
    <row r="5" spans="1:18">
      <c r="J5" s="6">
        <v>4</v>
      </c>
      <c r="K5" s="6" t="s">
        <v>80</v>
      </c>
      <c r="L5" s="6">
        <f>LEN(_xlfn.CONCAT(入力!F$2:F$14)) - LEN(SUBSTITUTE(_xlfn.CONCAT(入力!F$2:F$14), J5, ""))</f>
        <v>1</v>
      </c>
      <c r="M5" s="6">
        <v>4</v>
      </c>
      <c r="N5" s="6" t="s">
        <v>89</v>
      </c>
      <c r="O5" s="6">
        <f>LEN(_xlfn.CONCAT(入力!G$2:G$14)) - LEN(SUBSTITUTE(_xlfn.CONCAT(入力!G$2:G$14), M5, ""))</f>
        <v>7</v>
      </c>
    </row>
    <row r="6" spans="1:18">
      <c r="J6" s="6">
        <v>5</v>
      </c>
      <c r="K6" s="6" t="s">
        <v>82</v>
      </c>
      <c r="L6" s="6">
        <f>LEN(_xlfn.CONCAT(入力!F$2:F$14)) - LEN(SUBSTITUTE(_xlfn.CONCAT(入力!F$2:F$14), J6, ""))</f>
        <v>1</v>
      </c>
    </row>
    <row r="7" spans="1:18">
      <c r="J7" s="6">
        <v>6</v>
      </c>
      <c r="K7" s="6" t="s">
        <v>83</v>
      </c>
      <c r="L7" s="6">
        <f>LEN(_xlfn.CONCAT(入力!F$2:F$14)) - LEN(SUBSTITUTE(_xlfn.CONCAT(入力!F$2:F$14), J7, ""))</f>
        <v>1</v>
      </c>
    </row>
    <row r="8" spans="1:18">
      <c r="J8" s="6">
        <v>7</v>
      </c>
      <c r="K8" s="6" t="s">
        <v>84</v>
      </c>
      <c r="L8" s="6">
        <f>LEN(_xlfn.CONCAT(入力!F$2:F$14)) - LEN(SUBSTITUTE(_xlfn.CONCAT(入力!F$2:F$14), J8, ""))</f>
        <v>2</v>
      </c>
    </row>
    <row r="10" spans="1:18">
      <c r="N10" s="6" t="str">
        <f>N5</f>
        <v>極短穂種をもっと知りたい</v>
      </c>
      <c r="O10" s="6">
        <v>7</v>
      </c>
    </row>
    <row r="11" spans="1:18">
      <c r="N11" s="6" t="str">
        <f>N3</f>
        <v>極短穂種なら熟期にこだわらない</v>
      </c>
      <c r="O11" s="6">
        <v>5</v>
      </c>
    </row>
    <row r="12" spans="1:18">
      <c r="N12" s="6" t="str">
        <f>N2</f>
        <v>これまでどおり乳熟期が欲しい</v>
      </c>
      <c r="O12" s="6">
        <v>4</v>
      </c>
    </row>
    <row r="13" spans="1:18">
      <c r="N13" s="6" t="str">
        <f>N4</f>
        <v>極短穂種を試してみたい</v>
      </c>
      <c r="O13" s="6">
        <v>2</v>
      </c>
    </row>
    <row r="20" spans="8:11">
      <c r="K20" s="8"/>
    </row>
    <row r="22" spans="8:11">
      <c r="H22" s="6" t="str">
        <f>H3&amp;"　"&amp;H4</f>
        <v>良くないのがけっこうある　全体に良くない</v>
      </c>
    </row>
    <row r="23" spans="8:11">
      <c r="H23" s="6" t="s">
        <v>94</v>
      </c>
    </row>
    <row r="24" spans="8:11">
      <c r="I24" s="6" t="s">
        <v>98</v>
      </c>
      <c r="J24" s="6" t="s">
        <v>99</v>
      </c>
      <c r="K24" s="6" t="s">
        <v>97</v>
      </c>
    </row>
    <row r="25" spans="8:11">
      <c r="H25" s="6" t="s">
        <v>79</v>
      </c>
      <c r="I25" s="6">
        <v>2</v>
      </c>
      <c r="J25" s="6">
        <f>K25-I25</f>
        <v>0</v>
      </c>
      <c r="K25" s="6">
        <v>2</v>
      </c>
    </row>
    <row r="26" spans="8:11">
      <c r="H26" s="6" t="s">
        <v>95</v>
      </c>
      <c r="I26" s="6">
        <v>1</v>
      </c>
      <c r="J26" s="6">
        <f t="shared" ref="J26:J31" si="0">K26-I26</f>
        <v>1</v>
      </c>
      <c r="K26" s="6">
        <v>2</v>
      </c>
    </row>
    <row r="27" spans="8:11">
      <c r="H27" s="6" t="s">
        <v>78</v>
      </c>
      <c r="I27" s="6">
        <v>1</v>
      </c>
      <c r="J27" s="6">
        <f t="shared" si="0"/>
        <v>0</v>
      </c>
      <c r="K27" s="6">
        <f>L3</f>
        <v>1</v>
      </c>
    </row>
    <row r="28" spans="8:11">
      <c r="H28" s="6" t="s">
        <v>80</v>
      </c>
      <c r="I28" s="6">
        <v>1</v>
      </c>
      <c r="J28" s="6">
        <f t="shared" si="0"/>
        <v>0</v>
      </c>
      <c r="K28" s="6">
        <f>L5</f>
        <v>1</v>
      </c>
    </row>
    <row r="29" spans="8:11">
      <c r="H29" s="6" t="s">
        <v>96</v>
      </c>
      <c r="I29" s="6">
        <v>1</v>
      </c>
      <c r="J29" s="6">
        <f t="shared" si="0"/>
        <v>0</v>
      </c>
      <c r="K29" s="6">
        <v>1</v>
      </c>
    </row>
    <row r="30" spans="8:11">
      <c r="H30" s="6" t="s">
        <v>84</v>
      </c>
      <c r="I30" s="6">
        <v>1</v>
      </c>
      <c r="J30" s="6">
        <f t="shared" si="0"/>
        <v>1</v>
      </c>
      <c r="K30" s="6">
        <v>2</v>
      </c>
    </row>
    <row r="31" spans="8:11">
      <c r="H31" s="6" t="s">
        <v>81</v>
      </c>
      <c r="I31" s="6">
        <v>0</v>
      </c>
      <c r="J31" s="6">
        <f t="shared" si="0"/>
        <v>1</v>
      </c>
      <c r="K31" s="6">
        <v>1</v>
      </c>
    </row>
    <row r="32" spans="8:11" ht="19.5" thickBot="1"/>
    <row r="33" spans="13:30">
      <c r="U33" s="18" t="s">
        <v>101</v>
      </c>
      <c r="V33" s="19"/>
      <c r="W33" s="19"/>
      <c r="X33" s="19"/>
      <c r="Y33" s="19"/>
      <c r="Z33" s="20"/>
    </row>
    <row r="34" spans="13:30" ht="19.5" thickBot="1">
      <c r="U34" s="21" t="str">
        <f>入力!I5</f>
        <v>供給する量が全くない（地元堆肥センターへ全量供給している）</v>
      </c>
      <c r="V34" s="22"/>
      <c r="W34" s="22"/>
      <c r="X34" s="22"/>
      <c r="Y34" s="22"/>
      <c r="Z34" s="23"/>
    </row>
    <row r="35" spans="13:30">
      <c r="M35" s="9"/>
      <c r="N35" s="10"/>
      <c r="O35" s="10" t="str">
        <f>加工!G5</f>
        <v>これまでどおり乳熟期が欲しい，極短穂種をもっと知りたい</v>
      </c>
      <c r="P35" s="11">
        <v>2</v>
      </c>
      <c r="U35" s="21" t="str">
        <f>入力!I9</f>
        <v>離島のため</v>
      </c>
      <c r="V35" s="22"/>
      <c r="W35" s="22"/>
      <c r="X35" s="22"/>
      <c r="Y35" s="22"/>
      <c r="Z35" s="23"/>
    </row>
    <row r="36" spans="13:30">
      <c r="M36" s="12"/>
      <c r="N36" s="13"/>
      <c r="O36" s="13" t="str">
        <f>加工!G10</f>
        <v>これまでどおり乳熟期が欲しい，極短穂種なら熟期にこだわらない</v>
      </c>
      <c r="P36" s="14">
        <v>1</v>
      </c>
      <c r="U36" s="21" t="str">
        <f>入力!I10</f>
        <v>供給する意思はあったが、実際に要請はなかった</v>
      </c>
      <c r="V36" s="22"/>
      <c r="W36" s="22"/>
      <c r="X36" s="22"/>
      <c r="Y36" s="22"/>
      <c r="Z36" s="23"/>
    </row>
    <row r="37" spans="13:30" ht="19.5" thickBot="1">
      <c r="M37" s="15"/>
      <c r="N37" s="16"/>
      <c r="O37" s="16" t="str">
        <f>加工!G7</f>
        <v>これまでどおり乳熟期が欲しい</v>
      </c>
      <c r="P37" s="17">
        <v>1</v>
      </c>
      <c r="U37" s="24" t="str">
        <f>入力!I12</f>
        <v>運搬する人がいない</v>
      </c>
      <c r="V37" s="25"/>
      <c r="W37" s="25"/>
      <c r="X37" s="25"/>
      <c r="Y37" s="25"/>
      <c r="Z37" s="26"/>
    </row>
    <row r="38" spans="13:30" ht="19.5" thickBot="1"/>
    <row r="39" spans="13:30">
      <c r="U39" s="18" t="s">
        <v>102</v>
      </c>
      <c r="V39" s="19"/>
      <c r="W39" s="19"/>
      <c r="X39" s="19"/>
      <c r="Y39" s="19"/>
      <c r="Z39" s="19"/>
      <c r="AA39" s="19"/>
      <c r="AB39" s="19"/>
      <c r="AC39" s="19"/>
      <c r="AD39" s="20"/>
    </row>
    <row r="40" spans="13:30" ht="19.5" thickBot="1">
      <c r="U40" s="24" t="str">
        <f>入力!J11</f>
        <v>無記名のロールが多く、生産者が分かるにしてほしい。（無記名のものに品質の悪いものが多いため）</v>
      </c>
      <c r="V40" s="25"/>
      <c r="W40" s="25"/>
      <c r="X40" s="25"/>
      <c r="Y40" s="25"/>
      <c r="Z40" s="25"/>
      <c r="AA40" s="25"/>
      <c r="AB40" s="25"/>
      <c r="AC40" s="25"/>
      <c r="AD40" s="26"/>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182C-51C2-4AC4-B59B-4A636F0BE4A6}">
  <dimension ref="A1:C18"/>
  <sheetViews>
    <sheetView workbookViewId="0">
      <selection activeCell="C21" sqref="C21"/>
    </sheetView>
  </sheetViews>
  <sheetFormatPr defaultRowHeight="18.75"/>
  <cols>
    <col min="1" max="1" width="3.5" customWidth="1"/>
    <col min="2" max="2" width="21.375" bestFit="1" customWidth="1"/>
  </cols>
  <sheetData>
    <row r="1" spans="1:3">
      <c r="B1" t="s">
        <v>41</v>
      </c>
      <c r="C1" t="s">
        <v>57</v>
      </c>
    </row>
    <row r="2" spans="1:3">
      <c r="A2">
        <v>1</v>
      </c>
      <c r="B2" t="s">
        <v>1</v>
      </c>
      <c r="C2">
        <v>1</v>
      </c>
    </row>
    <row r="3" spans="1:3">
      <c r="A3">
        <v>2</v>
      </c>
      <c r="B3" t="s">
        <v>52</v>
      </c>
      <c r="C3">
        <v>2</v>
      </c>
    </row>
    <row r="4" spans="1:3">
      <c r="A4">
        <v>3</v>
      </c>
      <c r="B4" t="s">
        <v>51</v>
      </c>
      <c r="C4">
        <v>3</v>
      </c>
    </row>
    <row r="5" spans="1:3">
      <c r="A5">
        <v>4</v>
      </c>
      <c r="B5" t="s">
        <v>46</v>
      </c>
      <c r="C5">
        <v>4</v>
      </c>
    </row>
    <row r="6" spans="1:3">
      <c r="A6">
        <v>5</v>
      </c>
      <c r="B6" t="s">
        <v>43</v>
      </c>
      <c r="C6">
        <v>5</v>
      </c>
    </row>
    <row r="7" spans="1:3">
      <c r="A7">
        <v>6</v>
      </c>
      <c r="B7" t="s">
        <v>48</v>
      </c>
      <c r="C7">
        <v>6</v>
      </c>
    </row>
    <row r="8" spans="1:3">
      <c r="A8">
        <v>7</v>
      </c>
      <c r="B8" t="s">
        <v>54</v>
      </c>
      <c r="C8">
        <v>7</v>
      </c>
    </row>
    <row r="9" spans="1:3">
      <c r="A9">
        <v>8</v>
      </c>
      <c r="B9" t="s">
        <v>53</v>
      </c>
      <c r="C9">
        <v>8</v>
      </c>
    </row>
    <row r="10" spans="1:3">
      <c r="A10">
        <v>9</v>
      </c>
      <c r="B10" t="s">
        <v>49</v>
      </c>
      <c r="C10">
        <v>9</v>
      </c>
    </row>
    <row r="11" spans="1:3">
      <c r="A11">
        <v>10</v>
      </c>
      <c r="B11" t="s">
        <v>42</v>
      </c>
      <c r="C11">
        <v>10</v>
      </c>
    </row>
    <row r="12" spans="1:3">
      <c r="A12">
        <v>11</v>
      </c>
      <c r="B12" t="s">
        <v>47</v>
      </c>
      <c r="C12">
        <v>11</v>
      </c>
    </row>
    <row r="13" spans="1:3">
      <c r="A13">
        <v>12</v>
      </c>
      <c r="B13" t="s">
        <v>37</v>
      </c>
      <c r="C13">
        <v>12</v>
      </c>
    </row>
    <row r="14" spans="1:3">
      <c r="A14">
        <v>13</v>
      </c>
      <c r="B14" t="s">
        <v>44</v>
      </c>
      <c r="C14">
        <v>13</v>
      </c>
    </row>
    <row r="15" spans="1:3">
      <c r="A15">
        <v>14</v>
      </c>
      <c r="B15" t="s">
        <v>45</v>
      </c>
    </row>
    <row r="16" spans="1:3">
      <c r="A16">
        <v>15</v>
      </c>
      <c r="B16" t="s">
        <v>50</v>
      </c>
    </row>
    <row r="17" spans="1:2">
      <c r="A17">
        <v>16</v>
      </c>
      <c r="B17" t="s">
        <v>55</v>
      </c>
    </row>
    <row r="18" spans="1:2">
      <c r="A18">
        <v>17</v>
      </c>
      <c r="B18" t="s">
        <v>56</v>
      </c>
    </row>
  </sheetData>
  <sortState xmlns:xlrd2="http://schemas.microsoft.com/office/spreadsheetml/2017/richdata2" ref="B2:C18">
    <sortCondition ref="C2:C18"/>
  </sortState>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9CD8-5B3D-458B-BF00-0639830365C3}">
  <dimension ref="A1:J19"/>
  <sheetViews>
    <sheetView workbookViewId="0">
      <selection activeCell="G5" sqref="G5"/>
    </sheetView>
  </sheetViews>
  <sheetFormatPr defaultRowHeight="18.75"/>
  <cols>
    <col min="1" max="1" width="4.5" style="4" customWidth="1"/>
    <col min="2" max="2" width="25.5" style="4" bestFit="1" customWidth="1"/>
    <col min="3" max="3" width="15" style="4" customWidth="1"/>
    <col min="4" max="4" width="16.125" style="4" customWidth="1"/>
    <col min="5" max="5" width="15.75" style="4" customWidth="1"/>
    <col min="6" max="6" width="17.375" style="4" customWidth="1"/>
    <col min="7" max="7" width="27.25" style="4" customWidth="1"/>
    <col min="8" max="8" width="18.875" style="4" customWidth="1"/>
    <col min="9" max="9" width="27.75" style="4" customWidth="1"/>
    <col min="10" max="10" width="54.875" style="4" customWidth="1"/>
    <col min="11" max="16384" width="9" style="4"/>
  </cols>
  <sheetData>
    <row r="1" spans="1:10" ht="24.75" customHeight="1">
      <c r="A1" s="5" t="s">
        <v>19</v>
      </c>
      <c r="B1" s="5" t="s">
        <v>0</v>
      </c>
      <c r="C1" s="5" t="s">
        <v>2</v>
      </c>
      <c r="D1" s="5" t="s">
        <v>3</v>
      </c>
      <c r="E1" s="5" t="s">
        <v>4</v>
      </c>
      <c r="F1" s="5" t="s">
        <v>20</v>
      </c>
      <c r="G1" s="5" t="s">
        <v>5</v>
      </c>
      <c r="H1" s="5" t="s">
        <v>6</v>
      </c>
      <c r="I1" s="5" t="s">
        <v>7</v>
      </c>
      <c r="J1" s="5" t="s">
        <v>8</v>
      </c>
    </row>
    <row r="2" spans="1:10" ht="56.25">
      <c r="A2" s="3">
        <f>入力!A2</f>
        <v>1</v>
      </c>
      <c r="B2" s="3" t="str">
        <f>入力!B2</f>
        <v>島田克己</v>
      </c>
      <c r="C2" s="3" t="str">
        <f>CHOOSE(入力!C2,"肉用牛","乳用牛","肉用牛と乳用牛")</f>
        <v>肉用牛と乳用牛</v>
      </c>
      <c r="D2" s="3" t="str">
        <f>CHOOSE(入力!D2,"増","維持","減")</f>
        <v>維持</v>
      </c>
      <c r="E2" s="3" t="str">
        <f>CHOOSE(入力!E2,"今の品質で良い","良くないのがけっこうある","全体に良くない")</f>
        <v>今の品質で良い</v>
      </c>
      <c r="F2" s="3" t="str">
        <f>_xlfn.TEXTJOIN("，", TRUE,
    IF(ISNUMBER(SEARCH("1", 入力!F2)), "水分過多", ""),
    IF(ISNUMBER(SEARCH("2", 入力!F2)), "モミが多い", ""),
    IF(ISNUMBER(SEARCH("3", 入力!F2)), "切断長が長い", ""),
    IF(ISNUMBER(SEARCH("4", 入力!F2)), "泥や雑草", ""),
    IF(ISNUMBER(SEARCH("5", 入力!F2)), "ラップに穴や亀裂", ""),
    IF(ISNUMBER(SEARCH("6", 入力!F2)), "不良発酵", ""),
    IF(ISNUMBER(SEARCH("7", 入力!F2)), "カビや腐敗", "")
)</f>
        <v>ラップに穴や亀裂，カビや腐敗</v>
      </c>
      <c r="G2" s="3" t="str">
        <f>_xlfn.TEXTJOIN("，", TRUE,
    IF(ISNUMBER(SEARCH("1", 入力!G2)), "これまでどおり乳熟期が欲しい", ""),
    IF(ISNUMBER(SEARCH("2", 入力!G2)), "極短穂種なら熟期にこだわらない", ""),
    IF(ISNUMBER(SEARCH("3", 入力!G2)), "極短穂種を試してみたい", ""),
    IF(ISNUMBER(SEARCH("4", 入力!G2)), "極短穂種をもっと知りたい", "")
)</f>
        <v>極短穂種なら熟期にこだわらない，極短穂種を試してみたい，極短穂種をもっと知りたい</v>
      </c>
      <c r="H2" s="3" t="e">
        <f>CHOOSE(入力!H2,"供給できている","供給できていない")</f>
        <v>#VALUE!</v>
      </c>
      <c r="I2" s="3">
        <f>入力!I2</f>
        <v>0</v>
      </c>
      <c r="J2" s="3" t="str">
        <f>入力!J2</f>
        <v>良く食べました。自給飼料の出来しだいですが、今の量より多くもらえたらうれしいです。問２の回答２⇒１増やしたい</v>
      </c>
    </row>
    <row r="3" spans="1:10" ht="62.25" customHeight="1">
      <c r="A3" s="3">
        <f>入力!A3</f>
        <v>2</v>
      </c>
      <c r="B3" s="3" t="str">
        <f>入力!B3</f>
        <v>(株)小林牧場</v>
      </c>
      <c r="C3" s="3" t="str">
        <f>CHOOSE(入力!C3,"肉用牛","乳用牛","肉用牛と乳用牛")</f>
        <v>肉用牛</v>
      </c>
      <c r="D3" s="3" t="str">
        <f>CHOOSE(入力!D3,"増","維持","減")</f>
        <v>減</v>
      </c>
      <c r="E3" s="3" t="str">
        <f>CHOOSE(入力!E3,"今の品質で良い","良くないのがけっこうある","全体に良くない")</f>
        <v>今の品質で良い</v>
      </c>
      <c r="F3" s="3" t="str">
        <f>_xlfn.TEXTJOIN("，", TRUE,
    IF(ISNUMBER(SEARCH("1", 入力!F3)), "水分過多", ""),
    IF(ISNUMBER(SEARCH("2", 入力!F3)), "モミが多い", ""),
    IF(ISNUMBER(SEARCH("3", 入力!F3)), "切断長が長い", ""),
    IF(ISNUMBER(SEARCH("4", 入力!F3)), "泥や雑草", ""),
    IF(ISNUMBER(SEARCH("5", 入力!F3)), "ラップに穴や亀裂", ""),
    IF(ISNUMBER(SEARCH("6", 入力!F3)), "不良発酵", ""),
    IF(ISNUMBER(SEARCH("7", 入力!F3)), "カビや腐敗", "")
)</f>
        <v/>
      </c>
      <c r="G3" s="3" t="str">
        <f>_xlfn.TEXTJOIN("，", TRUE,
    IF(ISNUMBER(SEARCH("1", 入力!G3)), "これまでどおり乳熟期が欲しい", ""),
    IF(ISNUMBER(SEARCH("2", 入力!G3)), "極短穂種なら熟期にこだわらない", ""),
    IF(ISNUMBER(SEARCH("3", 入力!G3)), "極短穂種を試してみたい", ""),
    IF(ISNUMBER(SEARCH("4", 入力!G3)), "極短穂種をもっと知りたい", "")
)</f>
        <v/>
      </c>
      <c r="H3" s="3" t="str">
        <f>CHOOSE(入力!H3,"供給できている","供給できていない")</f>
        <v>供給できている</v>
      </c>
      <c r="I3" s="3">
        <f>入力!I3</f>
        <v>0</v>
      </c>
      <c r="J3" s="3">
        <f>入力!J3</f>
        <v>0</v>
      </c>
    </row>
    <row r="4" spans="1:10" ht="131.25">
      <c r="A4" s="3">
        <f>入力!A4</f>
        <v>3</v>
      </c>
      <c r="B4" s="3" t="str">
        <f>入力!B4</f>
        <v>（有）島根農場</v>
      </c>
      <c r="C4" s="3" t="str">
        <f>CHOOSE(入力!C4,"肉用牛","乳用牛","肉用牛と乳用牛")</f>
        <v>肉用牛</v>
      </c>
      <c r="D4" s="3" t="str">
        <f>CHOOSE(入力!D4,"増","維持","減")</f>
        <v>減</v>
      </c>
      <c r="E4" s="3" t="str">
        <f>CHOOSE(入力!E4,"今の品質で良い","良くないのがけっこうある","全体に良くない")</f>
        <v>今の品質で良い</v>
      </c>
      <c r="F4" s="3" t="str">
        <f>_xlfn.TEXTJOIN("，", TRUE,
    IF(ISNUMBER(SEARCH("1", 入力!F4)), "水分過多", ""),
    IF(ISNUMBER(SEARCH("2", 入力!F4)), "モミが多い", ""),
    IF(ISNUMBER(SEARCH("3", 入力!F4)), "切断長が長い", ""),
    IF(ISNUMBER(SEARCH("4", 入力!F4)), "泥や雑草", ""),
    IF(ISNUMBER(SEARCH("5", 入力!F4)), "ラップに穴や亀裂", ""),
    IF(ISNUMBER(SEARCH("6", 入力!F4)), "不良発酵", ""),
    IF(ISNUMBER(SEARCH("7", 入力!F4)), "カビや腐敗", "")
)</f>
        <v>水分過多</v>
      </c>
      <c r="G4" s="3" t="str">
        <f>_xlfn.TEXTJOIN("，", TRUE,
    IF(ISNUMBER(SEARCH("1", 入力!G4)), "これまでどおり乳熟期が欲しい", ""),
    IF(ISNUMBER(SEARCH("2", 入力!G4)), "極短穂種なら熟期にこだわらない", ""),
    IF(ISNUMBER(SEARCH("3", 入力!G4)), "極短穂種を試してみたい", ""),
    IF(ISNUMBER(SEARCH("4", 入力!G4)), "極短穂種をもっと知りたい", "")
)</f>
        <v>極短穂種をもっと知りたい</v>
      </c>
      <c r="H4" s="3" t="str">
        <f>CHOOSE(入力!H4,"供給できている","供給できていない")</f>
        <v>供給できている</v>
      </c>
      <c r="I4" s="3">
        <f>入力!I4</f>
        <v>0</v>
      </c>
      <c r="J4" s="3" t="str">
        <f>入力!J4</f>
        <v>弊社はWCSの保管庫を確保できていない為、保管状況（屋外）に問題があったのかカビが発生してしまいました。これは、斐川さんの問題でなく、弊社の受入態勢に問題があった様に思います。長期保管の対策も生産協議会様と連携できると今後の取引についても安心してすすめるように思います。※夜露が残っている状態でのラップ、ラップの巻の数（回数）もカビ化の要因かもしれないとも考えております。</v>
      </c>
    </row>
    <row r="5" spans="1:10" ht="75.75" customHeight="1">
      <c r="A5" s="3">
        <f>入力!A5</f>
        <v>4</v>
      </c>
      <c r="B5" s="3" t="str">
        <f>入力!B5</f>
        <v>（一社）奥出雲町農業公社</v>
      </c>
      <c r="C5" s="3" t="str">
        <f>CHOOSE(入力!C5,"肉用牛","乳用牛","肉用牛と乳用牛")</f>
        <v>肉用牛</v>
      </c>
      <c r="D5" s="3" t="str">
        <f>CHOOSE(入力!D5,"増","維持","減")</f>
        <v>減</v>
      </c>
      <c r="E5" s="3" t="str">
        <f>CHOOSE(入力!E5,"今の品質で良い","良くないのがけっこうある","全体に良くない")</f>
        <v>今の品質で良い</v>
      </c>
      <c r="F5" s="3" t="str">
        <f>_xlfn.TEXTJOIN("，", TRUE,
    IF(ISNUMBER(SEARCH("1", 入力!F5)), "水分過多", ""),
    IF(ISNUMBER(SEARCH("2", 入力!F5)), "モミが多い", ""),
    IF(ISNUMBER(SEARCH("3", 入力!F5)), "切断長が長い", ""),
    IF(ISNUMBER(SEARCH("4", 入力!F5)), "泥や雑草", ""),
    IF(ISNUMBER(SEARCH("5", 入力!F5)), "ラップに穴や亀裂", ""),
    IF(ISNUMBER(SEARCH("6", 入力!F5)), "不良発酵", ""),
    IF(ISNUMBER(SEARCH("7", 入力!F5)), "カビや腐敗", "")
)</f>
        <v/>
      </c>
      <c r="G5" s="3" t="str">
        <f>_xlfn.TEXTJOIN("，", TRUE,
    IF(ISNUMBER(SEARCH("1", 入力!G5)), "これまでどおり乳熟期が欲しい", ""),
    IF(ISNUMBER(SEARCH("2", 入力!G5)), "極短穂種なら熟期にこだわらない", ""),
    IF(ISNUMBER(SEARCH("3", 入力!G5)), "極短穂種を試してみたい", ""),
    IF(ISNUMBER(SEARCH("4", 入力!G5)), "極短穂種をもっと知りたい", "")
)</f>
        <v>これまでどおり乳熟期が欲しい，極短穂種をもっと知りたい</v>
      </c>
      <c r="H5" s="3" t="str">
        <f>CHOOSE(入力!H5,"供給できている","供給できていない")</f>
        <v>供給できていない</v>
      </c>
      <c r="I5" s="3" t="str">
        <f>入力!I5</f>
        <v>供給する量が全くない（地元堆肥センターへ全量供給している）</v>
      </c>
      <c r="J5" s="3">
        <f>入力!J5</f>
        <v>0</v>
      </c>
    </row>
    <row r="6" spans="1:10" ht="56.25">
      <c r="A6" s="3">
        <f>入力!A6</f>
        <v>5</v>
      </c>
      <c r="B6" s="3" t="str">
        <f>入力!B6</f>
        <v>（有）かつべ種畜牧場</v>
      </c>
      <c r="C6" s="3" t="str">
        <f>CHOOSE(入力!C6,"肉用牛","乳用牛","肉用牛と乳用牛")</f>
        <v>肉用牛</v>
      </c>
      <c r="D6" s="3" t="str">
        <f>CHOOSE(入力!D6,"増","維持","減")</f>
        <v>減</v>
      </c>
      <c r="E6" s="3" t="str">
        <f>CHOOSE(入力!E6,"今の品質で良い","良くないのがけっこうある","全体に良くない")</f>
        <v>今の品質で良い</v>
      </c>
      <c r="F6" s="3" t="str">
        <f>_xlfn.TEXTJOIN("，", TRUE,
    IF(ISNUMBER(SEARCH("1", 入力!F6)), "水分過多", ""),
    IF(ISNUMBER(SEARCH("2", 入力!F6)), "モミが多い", ""),
    IF(ISNUMBER(SEARCH("3", 入力!F6)), "切断長が長い", ""),
    IF(ISNUMBER(SEARCH("4", 入力!F6)), "泥や雑草", ""),
    IF(ISNUMBER(SEARCH("5", 入力!F6)), "ラップに穴や亀裂", ""),
    IF(ISNUMBER(SEARCH("6", 入力!F6)), "不良発酵", ""),
    IF(ISNUMBER(SEARCH("7", 入力!F6)), "カビや腐敗", "")
)</f>
        <v/>
      </c>
      <c r="G6" s="3" t="str">
        <f>_xlfn.TEXTJOIN("，", TRUE,
    IF(ISNUMBER(SEARCH("1", 入力!G6)), "これまでどおり乳熟期が欲しい", ""),
    IF(ISNUMBER(SEARCH("2", 入力!G6)), "極短穂種なら熟期にこだわらない", ""),
    IF(ISNUMBER(SEARCH("3", 入力!G6)), "極短穂種を試してみたい", ""),
    IF(ISNUMBER(SEARCH("4", 入力!G6)), "極短穂種をもっと知りたい", "")
)</f>
        <v/>
      </c>
      <c r="H6" s="3" t="str">
        <f>CHOOSE(入力!H6,"供給できている","供給できていない")</f>
        <v>供給できている</v>
      </c>
      <c r="I6" s="3">
        <f>入力!I6</f>
        <v>0</v>
      </c>
      <c r="J6" s="3" t="str">
        <f>入力!J6</f>
        <v>数量を安定的にして頂きたい。年によって極端に増減があると計画（給与）ができないので。生産量が減るようなら（減らすつもり）。問２の回答３⇒２現状維持</v>
      </c>
    </row>
    <row r="7" spans="1:10" ht="43.5" customHeight="1">
      <c r="A7" s="3">
        <f>入力!A7</f>
        <v>6</v>
      </c>
      <c r="B7" s="3" t="str">
        <f>入力!B7</f>
        <v>佐藤平一朗</v>
      </c>
      <c r="C7" s="3" t="str">
        <f>CHOOSE(入力!C7,"肉用牛","乳用牛","肉用牛と乳用牛")</f>
        <v>乳用牛</v>
      </c>
      <c r="D7" s="3" t="str">
        <f>CHOOSE(入力!D7,"増","維持","減")</f>
        <v>増</v>
      </c>
      <c r="E7" s="3" t="str">
        <f>CHOOSE(入力!E7,"今の品質で良い","良くないのがけっこうある","全体に良くない")</f>
        <v>今の品質で良い</v>
      </c>
      <c r="F7" s="3" t="str">
        <f>_xlfn.TEXTJOIN("，", TRUE,
    IF(ISNUMBER(SEARCH("1", 入力!F7)), "水分過多", ""),
    IF(ISNUMBER(SEARCH("2", 入力!F7)), "モミが多い", ""),
    IF(ISNUMBER(SEARCH("3", 入力!F7)), "切断長が長い", ""),
    IF(ISNUMBER(SEARCH("4", 入力!F7)), "泥や雑草", ""),
    IF(ISNUMBER(SEARCH("5", 入力!F7)), "ラップに穴や亀裂", ""),
    IF(ISNUMBER(SEARCH("6", 入力!F7)), "不良発酵", ""),
    IF(ISNUMBER(SEARCH("7", 入力!F7)), "カビや腐敗", "")
)</f>
        <v/>
      </c>
      <c r="G7" s="3" t="str">
        <f>_xlfn.TEXTJOIN("，", TRUE,
    IF(ISNUMBER(SEARCH("1", 入力!G7)), "これまでどおり乳熟期が欲しい", ""),
    IF(ISNUMBER(SEARCH("2", 入力!G7)), "極短穂種なら熟期にこだわらない", ""),
    IF(ISNUMBER(SEARCH("3", 入力!G7)), "極短穂種を試してみたい", ""),
    IF(ISNUMBER(SEARCH("4", 入力!G7)), "極短穂種をもっと知りたい", "")
)</f>
        <v>これまでどおり乳熟期が欲しい</v>
      </c>
      <c r="H7" s="3" t="str">
        <f>CHOOSE(入力!H7,"供給できている","供給できていない")</f>
        <v>供給できている</v>
      </c>
      <c r="I7" s="3">
        <f>入力!I7</f>
        <v>0</v>
      </c>
      <c r="J7" s="3" t="str">
        <f>入力!J7</f>
        <v>特になし</v>
      </c>
    </row>
    <row r="8" spans="1:10" ht="37.5">
      <c r="A8" s="3">
        <f>入力!A8</f>
        <v>7</v>
      </c>
      <c r="B8" s="3" t="str">
        <f>入力!B8</f>
        <v>古谷光教</v>
      </c>
      <c r="C8" s="3" t="str">
        <f>CHOOSE(入力!C8,"肉用牛","乳用牛","肉用牛と乳用牛")</f>
        <v>肉用牛</v>
      </c>
      <c r="D8" s="3" t="str">
        <f>CHOOSE(入力!D8,"増","維持","減")</f>
        <v>維持</v>
      </c>
      <c r="E8" s="3" t="str">
        <f>CHOOSE(入力!E8,"今の品質で良い","良くないのがけっこうある","全体に良くない")</f>
        <v>今の品質で良い</v>
      </c>
      <c r="F8" s="3" t="str">
        <f>_xlfn.TEXTJOIN("，", TRUE,
    IF(ISNUMBER(SEARCH("1", 入力!F8)), "水分過多", ""),
    IF(ISNUMBER(SEARCH("2", 入力!F8)), "モミが多い", ""),
    IF(ISNUMBER(SEARCH("3", 入力!F8)), "切断長が長い", ""),
    IF(ISNUMBER(SEARCH("4", 入力!F8)), "泥や雑草", ""),
    IF(ISNUMBER(SEARCH("5", 入力!F8)), "ラップに穴や亀裂", ""),
    IF(ISNUMBER(SEARCH("6", 入力!F8)), "不良発酵", ""),
    IF(ISNUMBER(SEARCH("7", 入力!F8)), "カビや腐敗", "")
)</f>
        <v/>
      </c>
      <c r="G8" s="3" t="str">
        <f>_xlfn.TEXTJOIN("，", TRUE,
    IF(ISNUMBER(SEARCH("1", 入力!G8)), "これまでどおり乳熟期が欲しい", ""),
    IF(ISNUMBER(SEARCH("2", 入力!G8)), "極短穂種なら熟期にこだわらない", ""),
    IF(ISNUMBER(SEARCH("3", 入力!G8)), "極短穂種を試してみたい", ""),
    IF(ISNUMBER(SEARCH("4", 入力!G8)), "極短穂種をもっと知りたい", "")
)</f>
        <v>極短穂種なら熟期にこだわらない</v>
      </c>
      <c r="H8" s="3" t="e">
        <f>CHOOSE(入力!H8,"供給できている","供給できていない")</f>
        <v>#VALUE!</v>
      </c>
      <c r="I8" s="3">
        <f>入力!I8</f>
        <v>0</v>
      </c>
      <c r="J8" s="3">
        <f>入力!J8</f>
        <v>0</v>
      </c>
    </row>
    <row r="9" spans="1:10" ht="37.5">
      <c r="A9" s="3">
        <f>入力!A9</f>
        <v>8</v>
      </c>
      <c r="B9" s="3" t="str">
        <f>入力!B9</f>
        <v>合同会社　いざなぎ牧場</v>
      </c>
      <c r="C9" s="3" t="str">
        <f>CHOOSE(入力!C9,"肉用牛","乳用牛","肉用牛と乳用牛")</f>
        <v>肉用牛</v>
      </c>
      <c r="D9" s="3" t="str">
        <f>CHOOSE(入力!D9,"増","維持","減")</f>
        <v>増</v>
      </c>
      <c r="E9" s="3" t="str">
        <f>CHOOSE(入力!E9,"今の品質で良い","良くないのがけっこうある","全体に良くない")</f>
        <v>今の品質で良い</v>
      </c>
      <c r="F9" s="3" t="str">
        <f>_xlfn.TEXTJOIN("，", TRUE,
    IF(ISNUMBER(SEARCH("1", 入力!F9)), "水分過多", ""),
    IF(ISNUMBER(SEARCH("2", 入力!F9)), "モミが多い", ""),
    IF(ISNUMBER(SEARCH("3", 入力!F9)), "切断長が長い", ""),
    IF(ISNUMBER(SEARCH("4", 入力!F9)), "泥や雑草", ""),
    IF(ISNUMBER(SEARCH("5", 入力!F9)), "ラップに穴や亀裂", ""),
    IF(ISNUMBER(SEARCH("6", 入力!F9)), "不良発酵", ""),
    IF(ISNUMBER(SEARCH("7", 入力!F9)), "カビや腐敗", "")
)</f>
        <v/>
      </c>
      <c r="G9" s="3" t="str">
        <f>_xlfn.TEXTJOIN("，", TRUE,
    IF(ISNUMBER(SEARCH("1", 入力!G9)), "これまでどおり乳熟期が欲しい", ""),
    IF(ISNUMBER(SEARCH("2", 入力!G9)), "極短穂種なら熟期にこだわらない", ""),
    IF(ISNUMBER(SEARCH("3", 入力!G9)), "極短穂種を試してみたい", ""),
    IF(ISNUMBER(SEARCH("4", 入力!G9)), "極短穂種をもっと知りたい", "")
)</f>
        <v>これまでどおり乳熟期が欲しい，極短穂種をもっと知りたい</v>
      </c>
      <c r="H9" s="3" t="str">
        <f>CHOOSE(入力!H9,"供給できている","供給できていない")</f>
        <v>供給できていない</v>
      </c>
      <c r="I9" s="3" t="str">
        <f>入力!I9</f>
        <v>離島のため</v>
      </c>
      <c r="J9" s="3">
        <f>入力!J9</f>
        <v>0</v>
      </c>
    </row>
    <row r="10" spans="1:10" ht="56.25">
      <c r="A10" s="3">
        <f>入力!A10</f>
        <v>9</v>
      </c>
      <c r="B10" s="3" t="str">
        <f>入力!B10</f>
        <v>大石亘太</v>
      </c>
      <c r="C10" s="3" t="str">
        <f>CHOOSE(入力!C10,"肉用牛","乳用牛","肉用牛と乳用牛")</f>
        <v>乳用牛</v>
      </c>
      <c r="D10" s="3" t="str">
        <f>CHOOSE(入力!D10,"増","維持","減")</f>
        <v>増</v>
      </c>
      <c r="E10" s="3" t="str">
        <f>CHOOSE(入力!E10,"今の品質で良い","良くないのがけっこうある","全体に良くない")</f>
        <v>今の品質で良い</v>
      </c>
      <c r="F10" s="3" t="str">
        <f>_xlfn.TEXTJOIN("，", TRUE,
    IF(ISNUMBER(SEARCH("1", 入力!F10)), "水分過多", ""),
    IF(ISNUMBER(SEARCH("2", 入力!F10)), "モミが多い", ""),
    IF(ISNUMBER(SEARCH("3", 入力!F10)), "切断長が長い", ""),
    IF(ISNUMBER(SEARCH("4", 入力!F10)), "泥や雑草", ""),
    IF(ISNUMBER(SEARCH("5", 入力!F10)), "ラップに穴や亀裂", ""),
    IF(ISNUMBER(SEARCH("6", 入力!F10)), "不良発酵", ""),
    IF(ISNUMBER(SEARCH("7", 入力!F10)), "カビや腐敗", "")
)</f>
        <v/>
      </c>
      <c r="G10" s="3" t="str">
        <f>_xlfn.TEXTJOIN("，", TRUE,
    IF(ISNUMBER(SEARCH("1", 入力!G10)), "これまでどおり乳熟期が欲しい", ""),
    IF(ISNUMBER(SEARCH("2", 入力!G10)), "極短穂種なら熟期にこだわらない", ""),
    IF(ISNUMBER(SEARCH("3", 入力!G10)), "極短穂種を試してみたい", ""),
    IF(ISNUMBER(SEARCH("4", 入力!G10)), "極短穂種をもっと知りたい", "")
)</f>
        <v>これまでどおり乳熟期が欲しい，極短穂種なら熟期にこだわらない</v>
      </c>
      <c r="H10" s="3" t="str">
        <f>CHOOSE(入力!H10,"供給できている","供給できていない")</f>
        <v>供給できていない</v>
      </c>
      <c r="I10" s="3" t="str">
        <f>入力!I10</f>
        <v>供給する意思はあったが、実際に要請はなかった</v>
      </c>
      <c r="J10" s="3" t="str">
        <f>入力!J10</f>
        <v>ぜひ、畜産農家と話し合いをする場を作ってほしい</v>
      </c>
    </row>
    <row r="11" spans="1:10" ht="56.25">
      <c r="A11" s="3">
        <f>入力!A11</f>
        <v>10</v>
      </c>
      <c r="B11" s="3" t="str">
        <f>入力!B11</f>
        <v>原牧場　原直樹</v>
      </c>
      <c r="C11" s="3" t="str">
        <f>CHOOSE(入力!C11,"肉用牛","乳用牛","肉用牛と乳用牛")</f>
        <v>乳用牛</v>
      </c>
      <c r="D11" s="3" t="str">
        <f>CHOOSE(入力!D11,"増","維持","減")</f>
        <v>維持</v>
      </c>
      <c r="E11" s="3" t="str">
        <f>CHOOSE(入力!E11,"今の品質で良い","良くないのがけっこうある","全体に良くない")</f>
        <v>全体に良くない</v>
      </c>
      <c r="F11" s="3" t="str">
        <f>_xlfn.TEXTJOIN("，", TRUE,
    IF(ISNUMBER(SEARCH("1", 入力!F11)), "水分過多", ""),
    IF(ISNUMBER(SEARCH("2", 入力!F11)), "モミが多い", ""),
    IF(ISNUMBER(SEARCH("3", 入力!F11)), "切断長が長い", ""),
    IF(ISNUMBER(SEARCH("4", 入力!F11)), "泥や雑草", ""),
    IF(ISNUMBER(SEARCH("5", 入力!F11)), "ラップに穴や亀裂", ""),
    IF(ISNUMBER(SEARCH("6", 入力!F11)), "不良発酵", ""),
    IF(ISNUMBER(SEARCH("7", 入力!F11)), "カビや腐敗", "")
)</f>
        <v>水分過多，モミが多い，切断長が長い，泥や雑草</v>
      </c>
      <c r="G11" s="3" t="str">
        <f>_xlfn.TEXTJOIN("，", TRUE,
    IF(ISNUMBER(SEARCH("1", 入力!G11)), "これまでどおり乳熟期が欲しい", ""),
    IF(ISNUMBER(SEARCH("2", 入力!G11)), "極短穂種なら熟期にこだわらない", ""),
    IF(ISNUMBER(SEARCH("3", 入力!G11)), "極短穂種を試してみたい", ""),
    IF(ISNUMBER(SEARCH("4", 入力!G11)), "極短穂種をもっと知りたい", "")
)</f>
        <v>極短穂種をもっと知りたい</v>
      </c>
      <c r="H11" s="3" t="str">
        <f>CHOOSE(入力!H11,"供給できている","供給できていない")</f>
        <v>供給できている</v>
      </c>
      <c r="I11" s="3">
        <f>入力!I11</f>
        <v>0</v>
      </c>
      <c r="J11" s="3" t="str">
        <f>入力!J11</f>
        <v>無記名のロールが多く、生産者が分かるにしてほしい。（無記名のものに品質の悪いものが多いため）</v>
      </c>
    </row>
    <row r="12" spans="1:10" ht="56.25">
      <c r="A12" s="3">
        <f>入力!A12</f>
        <v>11</v>
      </c>
      <c r="B12" s="3" t="str">
        <f>入力!B12</f>
        <v>農事組合法人　日登牧場</v>
      </c>
      <c r="C12" s="3" t="str">
        <f>CHOOSE(入力!C12,"肉用牛","乳用牛","肉用牛と乳用牛")</f>
        <v>乳用牛</v>
      </c>
      <c r="D12" s="3" t="str">
        <f>CHOOSE(入力!D12,"増","維持","減")</f>
        <v>増</v>
      </c>
      <c r="E12" s="3" t="str">
        <f>CHOOSE(入力!E12,"今の品質で良い","良くないのがけっこうある","全体に良くない")</f>
        <v>良くないのがけっこうある</v>
      </c>
      <c r="F12" s="3" t="str">
        <f>_xlfn.TEXTJOIN("，", TRUE,
    IF(ISNUMBER(SEARCH("1", 入力!F12)), "水分過多", ""),
    IF(ISNUMBER(SEARCH("2", 入力!F12)), "モミが多い", ""),
    IF(ISNUMBER(SEARCH("3", 入力!F12)), "切断長が長い", ""),
    IF(ISNUMBER(SEARCH("4", 入力!F12)), "泥や雑草", ""),
    IF(ISNUMBER(SEARCH("5", 入力!F12)), "ラップに穴や亀裂", ""),
    IF(ISNUMBER(SEARCH("6", 入力!F12)), "不良発酵", ""),
    IF(ISNUMBER(SEARCH("7", 入力!F12)), "カビや腐敗", "")
)</f>
        <v>切断長が長い，不良発酵，カビや腐敗</v>
      </c>
      <c r="G12" s="3" t="str">
        <f>_xlfn.TEXTJOIN("，", TRUE,
    IF(ISNUMBER(SEARCH("1", 入力!G12)), "これまでどおり乳熟期が欲しい", ""),
    IF(ISNUMBER(SEARCH("2", 入力!G12)), "極短穂種なら熟期にこだわらない", ""),
    IF(ISNUMBER(SEARCH("3", 入力!G12)), "極短穂種を試してみたい", ""),
    IF(ISNUMBER(SEARCH("4", 入力!G12)), "極短穂種をもっと知りたい", "")
)</f>
        <v>極短穂種をもっと知りたい</v>
      </c>
      <c r="H12" s="3" t="str">
        <f>CHOOSE(入力!H12,"供給できている","供給できていない")</f>
        <v>供給できていない</v>
      </c>
      <c r="I12" s="3" t="str">
        <f>入力!I12</f>
        <v>運搬する人がいない</v>
      </c>
      <c r="J12" s="3">
        <f>入力!J12</f>
        <v>0</v>
      </c>
    </row>
    <row r="13" spans="1:10" ht="37.5">
      <c r="A13" s="3">
        <f>入力!A13</f>
        <v>12</v>
      </c>
      <c r="B13" s="3" t="str">
        <f>入力!B13</f>
        <v>西谷悟郎</v>
      </c>
      <c r="C13" s="3" t="str">
        <f>CHOOSE(入力!C13,"肉用牛","乳用牛","肉用牛と乳用牛")</f>
        <v>肉用牛と乳用牛</v>
      </c>
      <c r="D13" s="3" t="str">
        <f>CHOOSE(入力!D13,"増","維持","減")</f>
        <v>減</v>
      </c>
      <c r="E13" s="3" t="str">
        <f>CHOOSE(入力!E13,"今の品質で良い","良くないのがけっこうある","全体に良くない")</f>
        <v>今の品質で良い</v>
      </c>
      <c r="F13" s="3" t="str">
        <f>_xlfn.TEXTJOIN("，", TRUE,
    IF(ISNUMBER(SEARCH("1", 入力!F13)), "水分過多", ""),
    IF(ISNUMBER(SEARCH("2", 入力!F13)), "モミが多い", ""),
    IF(ISNUMBER(SEARCH("3", 入力!F13)), "切断長が長い", ""),
    IF(ISNUMBER(SEARCH("4", 入力!F13)), "泥や雑草", ""),
    IF(ISNUMBER(SEARCH("5", 入力!F13)), "ラップに穴や亀裂", ""),
    IF(ISNUMBER(SEARCH("6", 入力!F13)), "不良発酵", ""),
    IF(ISNUMBER(SEARCH("7", 入力!F13)), "カビや腐敗", "")
)</f>
        <v/>
      </c>
      <c r="G13" s="3" t="str">
        <f>_xlfn.TEXTJOIN("，", TRUE,
    IF(ISNUMBER(SEARCH("1", 入力!G13)), "これまでどおり乳熟期が欲しい", ""),
    IF(ISNUMBER(SEARCH("2", 入力!G13)), "極短穂種なら熟期にこだわらない", ""),
    IF(ISNUMBER(SEARCH("3", 入力!G13)), "極短穂種を試してみたい", ""),
    IF(ISNUMBER(SEARCH("4", 入力!G13)), "極短穂種をもっと知りたい", "")
)</f>
        <v>極短穂種なら熟期にこだわらない，極短穂種をもっと知りたい</v>
      </c>
      <c r="H13" s="3" t="e">
        <f>CHOOSE(入力!H13,"供給できている","供給できていない")</f>
        <v>#VALUE!</v>
      </c>
      <c r="I13" s="3">
        <f>入力!I13</f>
        <v>0</v>
      </c>
      <c r="J13" s="3">
        <f>入力!J13</f>
        <v>0</v>
      </c>
    </row>
    <row r="14" spans="1:10" ht="57" customHeight="1">
      <c r="A14" s="3">
        <f>入力!A14</f>
        <v>13</v>
      </c>
      <c r="B14" s="3" t="str">
        <f>入力!B14</f>
        <v>（有）糸川牧場</v>
      </c>
      <c r="C14" s="3" t="str">
        <f>CHOOSE(入力!C14,"肉用牛","乳用牛","肉用牛と乳用牛")</f>
        <v>肉用牛</v>
      </c>
      <c r="D14" s="3" t="str">
        <f>CHOOSE(入力!D14,"増","維持","減")</f>
        <v>増</v>
      </c>
      <c r="E14" s="3" t="str">
        <f>CHOOSE(入力!E14,"今の品質で良い","良くないのがけっこうある","全体に良くない")</f>
        <v>今の品質で良い</v>
      </c>
      <c r="F14" s="3" t="str">
        <f>_xlfn.TEXTJOIN("，", TRUE,
    IF(ISNUMBER(SEARCH("1", 入力!F14)), "水分過多", ""),
    IF(ISNUMBER(SEARCH("2", 入力!F14)), "モミが多い", ""),
    IF(ISNUMBER(SEARCH("3", 入力!F14)), "切断長が長い", ""),
    IF(ISNUMBER(SEARCH("4", 入力!F14)), "泥や雑草", ""),
    IF(ISNUMBER(SEARCH("5", 入力!F14)), "ラップに穴や亀裂", ""),
    IF(ISNUMBER(SEARCH("6", 入力!F14)), "不良発酵", ""),
    IF(ISNUMBER(SEARCH("7", 入力!F14)), "カビや腐敗", "")
)</f>
        <v/>
      </c>
      <c r="G14" s="3" t="str">
        <f>_xlfn.TEXTJOIN("，", TRUE,
    IF(ISNUMBER(SEARCH("1", 入力!G14)), "これまでどおり乳熟期が欲しい", ""),
    IF(ISNUMBER(SEARCH("2", 入力!G14)), "極短穂種なら熟期にこだわらない", ""),
    IF(ISNUMBER(SEARCH("3", 入力!G14)), "極短穂種を試してみたい", ""),
    IF(ISNUMBER(SEARCH("4", 入力!G14)), "極短穂種をもっと知りたい", "")
)</f>
        <v>極短穂種なら熟期にこだわらない，極短穂種を試してみたい</v>
      </c>
      <c r="H14" s="3" t="str">
        <f>CHOOSE(入力!H14,"供給できている","供給できていない")</f>
        <v>供給できている</v>
      </c>
      <c r="I14" s="3">
        <f>入力!I14</f>
        <v>0</v>
      </c>
      <c r="J14" s="3">
        <f>入力!J14</f>
        <v>0</v>
      </c>
    </row>
    <row r="15" spans="1:10">
      <c r="A15" s="3"/>
      <c r="B15" s="3"/>
      <c r="C15" s="3"/>
      <c r="D15" s="3"/>
      <c r="E15" s="3"/>
      <c r="F15" s="3"/>
      <c r="G15" s="3"/>
      <c r="H15" s="3"/>
      <c r="I15" s="3"/>
      <c r="J15" s="3"/>
    </row>
    <row r="16" spans="1:10">
      <c r="A16" s="3"/>
      <c r="B16" s="3"/>
      <c r="C16" s="3"/>
      <c r="D16" s="3"/>
      <c r="E16" s="3"/>
      <c r="F16" s="3"/>
      <c r="G16" s="3"/>
      <c r="H16" s="3"/>
      <c r="I16" s="3"/>
      <c r="J16" s="3"/>
    </row>
    <row r="17" spans="1:10">
      <c r="A17" s="3"/>
      <c r="B17" s="3"/>
      <c r="C17" s="3"/>
      <c r="D17" s="3"/>
      <c r="E17" s="3"/>
      <c r="F17" s="3"/>
      <c r="G17" s="3"/>
      <c r="H17" s="3"/>
      <c r="I17" s="3"/>
      <c r="J17" s="3"/>
    </row>
    <row r="18" spans="1:10">
      <c r="A18" s="3"/>
      <c r="B18" s="3"/>
      <c r="C18" s="3"/>
      <c r="D18" s="3"/>
      <c r="E18" s="3"/>
      <c r="F18" s="3"/>
      <c r="G18" s="3"/>
      <c r="H18" s="3"/>
      <c r="I18" s="3"/>
      <c r="J18" s="3"/>
    </row>
    <row r="19" spans="1:10">
      <c r="A19" s="3"/>
      <c r="B19" s="3"/>
      <c r="C19" s="3"/>
      <c r="D19" s="3"/>
      <c r="E19" s="3"/>
      <c r="F19" s="3"/>
      <c r="G19" s="3"/>
      <c r="H19" s="3"/>
      <c r="I19" s="3"/>
      <c r="J19"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入力</vt:lpstr>
      <vt:lpstr>集計</vt:lpstr>
      <vt:lpstr>対象畜産農家</vt:lpstr>
      <vt:lpstr>加工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澤田　泰人</dc:creator>
  <cp:lastModifiedBy>Yasuto Sawada</cp:lastModifiedBy>
  <dcterms:created xsi:type="dcterms:W3CDTF">2015-06-05T18:19:34Z</dcterms:created>
  <dcterms:modified xsi:type="dcterms:W3CDTF">2025-07-12T11:29:15Z</dcterms:modified>
</cp:coreProperties>
</file>