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2285" windowHeight="5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0" i="1" l="1"/>
  <c r="H50" i="1" s="1"/>
  <c r="F61" i="1" s="1"/>
  <c r="L50" i="1" l="1"/>
  <c r="N50" i="1" s="1"/>
  <c r="AR31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Q15" i="1"/>
  <c r="AP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E15" i="1"/>
  <c r="AD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15" i="1"/>
  <c r="S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G15" i="1"/>
  <c r="F15" i="1"/>
  <c r="M50" i="1" l="1"/>
  <c r="AI15" i="1"/>
  <c r="AH15" i="1"/>
  <c r="W15" i="1"/>
  <c r="V15" i="1"/>
  <c r="K15" i="1"/>
  <c r="J15" i="1"/>
  <c r="AU15" i="1"/>
  <c r="AT15" i="1"/>
  <c r="J40" i="1" l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I44" i="1"/>
  <c r="I43" i="1"/>
  <c r="I42" i="1"/>
  <c r="I41" i="1"/>
  <c r="I40" i="1"/>
  <c r="AB62" i="1" l="1"/>
  <c r="Z62" i="1"/>
  <c r="K60" i="1" l="1"/>
  <c r="Q4" i="1"/>
  <c r="O4" i="1"/>
  <c r="AC6" i="1"/>
  <c r="AB63" i="1"/>
  <c r="AB64" i="1" s="1"/>
  <c r="AB65" i="1" s="1"/>
  <c r="K6" i="1" s="1"/>
  <c r="Z63" i="1"/>
  <c r="Z64" i="1" s="1"/>
  <c r="Z65" i="1" s="1"/>
  <c r="I6" i="1" s="1"/>
  <c r="AO16" i="1"/>
  <c r="AR16" i="1" s="1"/>
  <c r="AO17" i="1"/>
  <c r="AS17" i="1" s="1"/>
  <c r="AO18" i="1"/>
  <c r="AS18" i="1" s="1"/>
  <c r="AO19" i="1"/>
  <c r="AS19" i="1" s="1"/>
  <c r="AO20" i="1"/>
  <c r="AO21" i="1"/>
  <c r="AS21" i="1" s="1"/>
  <c r="AO22" i="1"/>
  <c r="AR22" i="1" s="1"/>
  <c r="AO23" i="1"/>
  <c r="AS23" i="1" s="1"/>
  <c r="AO24" i="1"/>
  <c r="AO25" i="1"/>
  <c r="AS25" i="1" s="1"/>
  <c r="AO26" i="1"/>
  <c r="AS26" i="1" s="1"/>
  <c r="AO27" i="1"/>
  <c r="AS27" i="1" s="1"/>
  <c r="AO28" i="1"/>
  <c r="AO29" i="1"/>
  <c r="AR29" i="1" s="1"/>
  <c r="AO30" i="1"/>
  <c r="AR30" i="1" s="1"/>
  <c r="AO31" i="1"/>
  <c r="AO32" i="1"/>
  <c r="AO33" i="1"/>
  <c r="AS33" i="1" s="1"/>
  <c r="AO34" i="1"/>
  <c r="AO35" i="1"/>
  <c r="AO15" i="1"/>
  <c r="AC16" i="1"/>
  <c r="AG16" i="1" s="1"/>
  <c r="AC17" i="1"/>
  <c r="AG17" i="1" s="1"/>
  <c r="AC18" i="1"/>
  <c r="AG18" i="1" s="1"/>
  <c r="AC19" i="1"/>
  <c r="AG19" i="1" s="1"/>
  <c r="AC20" i="1"/>
  <c r="AF20" i="1" s="1"/>
  <c r="AC21" i="1"/>
  <c r="AG21" i="1" s="1"/>
  <c r="AC22" i="1"/>
  <c r="AC23" i="1"/>
  <c r="AF23" i="1" s="1"/>
  <c r="AC24" i="1"/>
  <c r="AC25" i="1"/>
  <c r="AG25" i="1" s="1"/>
  <c r="AC26" i="1"/>
  <c r="AG26" i="1" s="1"/>
  <c r="AC27" i="1"/>
  <c r="AC28" i="1"/>
  <c r="AF28" i="1" s="1"/>
  <c r="AC29" i="1"/>
  <c r="AG29" i="1" s="1"/>
  <c r="AC30" i="1"/>
  <c r="AG30" i="1" s="1"/>
  <c r="AC31" i="1"/>
  <c r="AF31" i="1" s="1"/>
  <c r="AC32" i="1"/>
  <c r="AG32" i="1" s="1"/>
  <c r="AC33" i="1"/>
  <c r="AG33" i="1" s="1"/>
  <c r="AC34" i="1"/>
  <c r="AG34" i="1" s="1"/>
  <c r="AC35" i="1"/>
  <c r="AF35" i="1" s="1"/>
  <c r="AC15" i="1"/>
  <c r="AG15" i="1" s="1"/>
  <c r="Q16" i="1"/>
  <c r="T16" i="1" s="1"/>
  <c r="Q17" i="1"/>
  <c r="T17" i="1" s="1"/>
  <c r="Q18" i="1"/>
  <c r="Q19" i="1"/>
  <c r="U19" i="1" s="1"/>
  <c r="Q20" i="1"/>
  <c r="T20" i="1" s="1"/>
  <c r="Q21" i="1"/>
  <c r="Q22" i="1"/>
  <c r="U22" i="1" s="1"/>
  <c r="Q23" i="1"/>
  <c r="Q24" i="1"/>
  <c r="U24" i="1" s="1"/>
  <c r="Q25" i="1"/>
  <c r="U25" i="1" s="1"/>
  <c r="Q26" i="1"/>
  <c r="Q27" i="1"/>
  <c r="U27" i="1" s="1"/>
  <c r="Q28" i="1"/>
  <c r="U28" i="1" s="1"/>
  <c r="Q29" i="1"/>
  <c r="Q30" i="1"/>
  <c r="U30" i="1" s="1"/>
  <c r="Q31" i="1"/>
  <c r="Q32" i="1"/>
  <c r="Q33" i="1"/>
  <c r="Q34" i="1"/>
  <c r="T34" i="1" s="1"/>
  <c r="Q35" i="1"/>
  <c r="U35" i="1" s="1"/>
  <c r="Q15" i="1"/>
  <c r="C16" i="1"/>
  <c r="E16" i="1"/>
  <c r="E17" i="1"/>
  <c r="E18" i="1"/>
  <c r="E19" i="1"/>
  <c r="E20" i="1"/>
  <c r="H20" i="1" s="1"/>
  <c r="E21" i="1"/>
  <c r="E22" i="1"/>
  <c r="H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5" i="1"/>
  <c r="F57" i="1" l="1"/>
  <c r="I50" i="1"/>
  <c r="Q61" i="1" s="1"/>
  <c r="Q57" i="1" s="1"/>
  <c r="AK15" i="1"/>
  <c r="AW15" i="1"/>
  <c r="AV15" i="1"/>
  <c r="AJ15" i="1"/>
  <c r="AL15" i="1"/>
  <c r="AM15" i="1"/>
  <c r="AH16" i="1"/>
  <c r="AI16" i="1"/>
  <c r="V16" i="1"/>
  <c r="W16" i="1"/>
  <c r="J16" i="1"/>
  <c r="K16" i="1"/>
  <c r="AU16" i="1"/>
  <c r="AT16" i="1"/>
  <c r="AS15" i="1"/>
  <c r="AR15" i="1"/>
  <c r="L15" i="1"/>
  <c r="M15" i="1"/>
  <c r="I15" i="1"/>
  <c r="H16" i="1"/>
  <c r="G61" i="1"/>
  <c r="K74" i="1" s="1"/>
  <c r="Q50" i="1"/>
  <c r="P61" i="1" s="1"/>
  <c r="J50" i="1"/>
  <c r="K61" i="1" s="1"/>
  <c r="O50" i="1"/>
  <c r="N61" i="1" s="1"/>
  <c r="P50" i="1"/>
  <c r="I61" i="1" s="1"/>
  <c r="K50" i="1"/>
  <c r="L61" i="1" s="1"/>
  <c r="U17" i="1"/>
  <c r="T33" i="1"/>
  <c r="T25" i="1"/>
  <c r="AR34" i="1"/>
  <c r="U33" i="1"/>
  <c r="T15" i="1"/>
  <c r="AF16" i="1"/>
  <c r="H17" i="1"/>
  <c r="AR26" i="1"/>
  <c r="I17" i="1"/>
  <c r="U34" i="1"/>
  <c r="AS34" i="1"/>
  <c r="U15" i="1"/>
  <c r="AG35" i="1"/>
  <c r="AR18" i="1"/>
  <c r="AS28" i="1"/>
  <c r="AS20" i="1"/>
  <c r="AR20" i="1"/>
  <c r="U26" i="1"/>
  <c r="T26" i="1"/>
  <c r="U18" i="1"/>
  <c r="T18" i="1"/>
  <c r="H21" i="1"/>
  <c r="AG27" i="1"/>
  <c r="AF19" i="1"/>
  <c r="AF32" i="1"/>
  <c r="AF24" i="1"/>
  <c r="AG24" i="1"/>
  <c r="AF15" i="1"/>
  <c r="AS29" i="1"/>
  <c r="AR21" i="1"/>
  <c r="AS31" i="1"/>
  <c r="AR28" i="1"/>
  <c r="AR23" i="1"/>
  <c r="AR24" i="1"/>
  <c r="AR32" i="1"/>
  <c r="AS16" i="1"/>
  <c r="AR19" i="1"/>
  <c r="AS24" i="1"/>
  <c r="AR27" i="1"/>
  <c r="AS32" i="1"/>
  <c r="AR35" i="1"/>
  <c r="AS35" i="1"/>
  <c r="AR17" i="1"/>
  <c r="AS22" i="1"/>
  <c r="AR25" i="1"/>
  <c r="AS30" i="1"/>
  <c r="AR33" i="1"/>
  <c r="AF21" i="1"/>
  <c r="AF29" i="1"/>
  <c r="AF27" i="1"/>
  <c r="AG20" i="1"/>
  <c r="AG28" i="1"/>
  <c r="AF18" i="1"/>
  <c r="AG23" i="1"/>
  <c r="AF26" i="1"/>
  <c r="AG31" i="1"/>
  <c r="AF34" i="1"/>
  <c r="AF22" i="1"/>
  <c r="AF30" i="1"/>
  <c r="AF17" i="1"/>
  <c r="AG22" i="1"/>
  <c r="AF25" i="1"/>
  <c r="AF33" i="1"/>
  <c r="H15" i="1"/>
  <c r="T21" i="1"/>
  <c r="U29" i="1"/>
  <c r="U20" i="1"/>
  <c r="U31" i="1"/>
  <c r="T23" i="1"/>
  <c r="U21" i="1"/>
  <c r="U23" i="1"/>
  <c r="T29" i="1"/>
  <c r="T31" i="1"/>
  <c r="T28" i="1"/>
  <c r="T24" i="1"/>
  <c r="T32" i="1"/>
  <c r="U16" i="1"/>
  <c r="T19" i="1"/>
  <c r="T27" i="1"/>
  <c r="U32" i="1"/>
  <c r="T35" i="1"/>
  <c r="T22" i="1"/>
  <c r="T30" i="1"/>
  <c r="I19" i="1"/>
  <c r="I18" i="1"/>
  <c r="H18" i="1"/>
  <c r="H19" i="1"/>
  <c r="H23" i="1"/>
  <c r="H24" i="1"/>
  <c r="I24" i="1"/>
  <c r="I23" i="1"/>
  <c r="I22" i="1"/>
  <c r="I21" i="1"/>
  <c r="I20" i="1"/>
  <c r="C17" i="1"/>
  <c r="J87" i="1" l="1"/>
  <c r="G57" i="1"/>
  <c r="W17" i="1"/>
  <c r="AH17" i="1"/>
  <c r="AI17" i="1"/>
  <c r="V17" i="1"/>
  <c r="J17" i="1"/>
  <c r="K17" i="1"/>
  <c r="AU17" i="1"/>
  <c r="AT17" i="1"/>
  <c r="T87" i="1"/>
  <c r="L57" i="1"/>
  <c r="O85" i="1"/>
  <c r="I57" i="1"/>
  <c r="M74" i="1"/>
  <c r="K57" i="1"/>
  <c r="N83" i="1"/>
  <c r="N57" i="1"/>
  <c r="Q82" i="1"/>
  <c r="P57" i="1"/>
  <c r="S82" i="1"/>
  <c r="H26" i="1"/>
  <c r="I26" i="1"/>
  <c r="I27" i="1"/>
  <c r="I28" i="1"/>
  <c r="H28" i="1"/>
  <c r="H25" i="1"/>
  <c r="I25" i="1"/>
  <c r="C18" i="1"/>
  <c r="J18" i="1" l="1"/>
  <c r="AU18" i="1"/>
  <c r="K18" i="1"/>
  <c r="AH18" i="1"/>
  <c r="AI18" i="1"/>
  <c r="AT18" i="1"/>
  <c r="V18" i="1"/>
  <c r="W18" i="1"/>
  <c r="H27" i="1"/>
  <c r="I29" i="1"/>
  <c r="H29" i="1"/>
  <c r="H30" i="1"/>
  <c r="I30" i="1"/>
  <c r="H32" i="1"/>
  <c r="I32" i="1"/>
  <c r="H31" i="1"/>
  <c r="I31" i="1"/>
  <c r="C19" i="1"/>
  <c r="AA17" i="1"/>
  <c r="V19" i="1" l="1"/>
  <c r="AT19" i="1"/>
  <c r="W19" i="1"/>
  <c r="AU19" i="1"/>
  <c r="J19" i="1"/>
  <c r="K19" i="1"/>
  <c r="AH19" i="1"/>
  <c r="AI19" i="1"/>
  <c r="AK17" i="1"/>
  <c r="L17" i="1"/>
  <c r="O17" i="1"/>
  <c r="AY17" i="1"/>
  <c r="Z17" i="1"/>
  <c r="M17" i="1"/>
  <c r="AV17" i="1"/>
  <c r="AM17" i="1"/>
  <c r="N18" i="1"/>
  <c r="L18" i="1"/>
  <c r="O18" i="1"/>
  <c r="M18" i="1"/>
  <c r="X15" i="1"/>
  <c r="Y16" i="1"/>
  <c r="X16" i="1"/>
  <c r="Y15" i="1"/>
  <c r="L16" i="1"/>
  <c r="M16" i="1"/>
  <c r="AJ16" i="1"/>
  <c r="AW16" i="1"/>
  <c r="AV16" i="1"/>
  <c r="AK16" i="1"/>
  <c r="AW17" i="1"/>
  <c r="Y17" i="1"/>
  <c r="AL18" i="1"/>
  <c r="AJ18" i="1"/>
  <c r="AK18" i="1"/>
  <c r="AM18" i="1"/>
  <c r="AJ17" i="1"/>
  <c r="AA18" i="1"/>
  <c r="Y18" i="1"/>
  <c r="AY15" i="1"/>
  <c r="AX15" i="1"/>
  <c r="Z16" i="1"/>
  <c r="N16" i="1"/>
  <c r="AA15" i="1"/>
  <c r="AL16" i="1"/>
  <c r="AA16" i="1"/>
  <c r="O16" i="1"/>
  <c r="Z15" i="1"/>
  <c r="AX16" i="1"/>
  <c r="AY16" i="1"/>
  <c r="AM16" i="1"/>
  <c r="AL17" i="1"/>
  <c r="X17" i="1"/>
  <c r="AW18" i="1"/>
  <c r="AY18" i="1"/>
  <c r="AX17" i="1"/>
  <c r="AX18" i="1"/>
  <c r="AV18" i="1"/>
  <c r="N17" i="1"/>
  <c r="X18" i="1"/>
  <c r="Z18" i="1"/>
  <c r="O15" i="1"/>
  <c r="N15" i="1"/>
  <c r="I33" i="1"/>
  <c r="H33" i="1"/>
  <c r="H35" i="1"/>
  <c r="I35" i="1"/>
  <c r="I34" i="1"/>
  <c r="H34" i="1"/>
  <c r="C20" i="1"/>
  <c r="AH20" i="1" l="1"/>
  <c r="AI20" i="1"/>
  <c r="AT20" i="1"/>
  <c r="V20" i="1"/>
  <c r="AU20" i="1"/>
  <c r="W20" i="1"/>
  <c r="J20" i="1"/>
  <c r="I16" i="1" s="1"/>
  <c r="K20" i="1"/>
  <c r="AM19" i="1"/>
  <c r="AK19" i="1"/>
  <c r="AW19" i="1"/>
  <c r="AY19" i="1"/>
  <c r="M19" i="1"/>
  <c r="O19" i="1"/>
  <c r="AV19" i="1"/>
  <c r="AX19" i="1"/>
  <c r="Y19" i="1"/>
  <c r="AA19" i="1"/>
  <c r="N19" i="1"/>
  <c r="L19" i="1"/>
  <c r="Z19" i="1"/>
  <c r="X19" i="1"/>
  <c r="AL19" i="1"/>
  <c r="AJ19" i="1"/>
  <c r="C21" i="1"/>
  <c r="AH21" i="1" l="1"/>
  <c r="AT21" i="1"/>
  <c r="AI21" i="1"/>
  <c r="AU21" i="1"/>
  <c r="V21" i="1"/>
  <c r="W21" i="1"/>
  <c r="K21" i="1"/>
  <c r="J21" i="1"/>
  <c r="N20" i="1"/>
  <c r="L20" i="1"/>
  <c r="O20" i="1"/>
  <c r="M20" i="1"/>
  <c r="AL20" i="1"/>
  <c r="AJ20" i="1"/>
  <c r="AK20" i="1"/>
  <c r="AM20" i="1"/>
  <c r="AY20" i="1"/>
  <c r="AW20" i="1"/>
  <c r="AX20" i="1"/>
  <c r="AV20" i="1"/>
  <c r="Y20" i="1"/>
  <c r="AA20" i="1"/>
  <c r="Z20" i="1"/>
  <c r="X20" i="1"/>
  <c r="C22" i="1"/>
  <c r="J22" i="1" l="1"/>
  <c r="AI22" i="1"/>
  <c r="K22" i="1"/>
  <c r="AT22" i="1"/>
  <c r="AH22" i="1"/>
  <c r="AU22" i="1"/>
  <c r="V22" i="1"/>
  <c r="W22" i="1"/>
  <c r="Y21" i="1"/>
  <c r="AA21" i="1"/>
  <c r="AX21" i="1"/>
  <c r="AV21" i="1"/>
  <c r="AJ21" i="1"/>
  <c r="AL21" i="1"/>
  <c r="AK21" i="1"/>
  <c r="AM21" i="1"/>
  <c r="Z21" i="1"/>
  <c r="X21" i="1"/>
  <c r="N21" i="1"/>
  <c r="L21" i="1"/>
  <c r="M21" i="1"/>
  <c r="O21" i="1"/>
  <c r="AY21" i="1"/>
  <c r="AW21" i="1"/>
  <c r="C23" i="1"/>
  <c r="V23" i="1" l="1"/>
  <c r="W23" i="1"/>
  <c r="J23" i="1"/>
  <c r="K23" i="1"/>
  <c r="AT23" i="1"/>
  <c r="AH23" i="1"/>
  <c r="AI23" i="1"/>
  <c r="AU23" i="1"/>
  <c r="N22" i="1"/>
  <c r="L22" i="1"/>
  <c r="O22" i="1"/>
  <c r="M22" i="1"/>
  <c r="AA22" i="1"/>
  <c r="Y22" i="1"/>
  <c r="AY22" i="1"/>
  <c r="AW22" i="1"/>
  <c r="AL22" i="1"/>
  <c r="AJ22" i="1"/>
  <c r="AX22" i="1"/>
  <c r="AV22" i="1"/>
  <c r="AM22" i="1"/>
  <c r="AK22" i="1"/>
  <c r="Z22" i="1"/>
  <c r="X22" i="1"/>
  <c r="C24" i="1"/>
  <c r="AH24" i="1" l="1"/>
  <c r="AI24" i="1"/>
  <c r="V24" i="1"/>
  <c r="W24" i="1"/>
  <c r="J24" i="1"/>
  <c r="K24" i="1"/>
  <c r="AT24" i="1"/>
  <c r="AU24" i="1"/>
  <c r="AM23" i="1"/>
  <c r="AK23" i="1"/>
  <c r="AX23" i="1"/>
  <c r="AV23" i="1"/>
  <c r="AY23" i="1"/>
  <c r="AW23" i="1"/>
  <c r="M24" i="1"/>
  <c r="L24" i="1"/>
  <c r="AJ23" i="1"/>
  <c r="AL23" i="1"/>
  <c r="AA23" i="1"/>
  <c r="Y23" i="1"/>
  <c r="L23" i="1"/>
  <c r="N23" i="1"/>
  <c r="Z23" i="1"/>
  <c r="X23" i="1"/>
  <c r="M23" i="1"/>
  <c r="O23" i="1"/>
  <c r="C25" i="1"/>
  <c r="AH25" i="1" l="1"/>
  <c r="AI25" i="1"/>
  <c r="AT25" i="1"/>
  <c r="V25" i="1"/>
  <c r="W25" i="1"/>
  <c r="AU25" i="1"/>
  <c r="J25" i="1"/>
  <c r="L25" i="1" s="1"/>
  <c r="K25" i="1"/>
  <c r="M25" i="1" s="1"/>
  <c r="O24" i="1"/>
  <c r="Z24" i="1"/>
  <c r="X24" i="1"/>
  <c r="AJ24" i="1"/>
  <c r="AL24" i="1"/>
  <c r="AM24" i="1"/>
  <c r="AK24" i="1"/>
  <c r="AX24" i="1"/>
  <c r="AV24" i="1"/>
  <c r="AW24" i="1"/>
  <c r="AY24" i="1"/>
  <c r="Y24" i="1"/>
  <c r="AA24" i="1"/>
  <c r="N24" i="1"/>
  <c r="C26" i="1"/>
  <c r="AV25" i="1" l="1"/>
  <c r="AX25" i="1"/>
  <c r="AY25" i="1"/>
  <c r="AW25" i="1"/>
  <c r="J26" i="1"/>
  <c r="AU26" i="1"/>
  <c r="K26" i="1"/>
  <c r="AH26" i="1"/>
  <c r="AI26" i="1"/>
  <c r="V26" i="1"/>
  <c r="W26" i="1"/>
  <c r="AT26" i="1"/>
  <c r="AV26" i="1" s="1"/>
  <c r="Z25" i="1"/>
  <c r="X25" i="1"/>
  <c r="AL25" i="1"/>
  <c r="AJ25" i="1"/>
  <c r="Y25" i="1"/>
  <c r="AA25" i="1"/>
  <c r="AK25" i="1"/>
  <c r="AM25" i="1"/>
  <c r="N25" i="1"/>
  <c r="O25" i="1"/>
  <c r="C27" i="1"/>
  <c r="V27" i="1" l="1"/>
  <c r="W27" i="1"/>
  <c r="AU27" i="1"/>
  <c r="J27" i="1"/>
  <c r="K27" i="1"/>
  <c r="AT27" i="1"/>
  <c r="AH27" i="1"/>
  <c r="AI27" i="1"/>
  <c r="AL26" i="1"/>
  <c r="AJ26" i="1"/>
  <c r="AK26" i="1"/>
  <c r="AM26" i="1"/>
  <c r="AY26" i="1"/>
  <c r="AW26" i="1"/>
  <c r="Z26" i="1"/>
  <c r="X26" i="1"/>
  <c r="AX26" i="1"/>
  <c r="Y26" i="1"/>
  <c r="AA26" i="1"/>
  <c r="O26" i="1"/>
  <c r="M26" i="1"/>
  <c r="L26" i="1"/>
  <c r="N26" i="1"/>
  <c r="C28" i="1"/>
  <c r="AH28" i="1" l="1"/>
  <c r="AT28" i="1"/>
  <c r="AI28" i="1"/>
  <c r="V28" i="1"/>
  <c r="AU28" i="1"/>
  <c r="W28" i="1"/>
  <c r="J28" i="1"/>
  <c r="K28" i="1"/>
  <c r="Z27" i="1"/>
  <c r="X27" i="1"/>
  <c r="Y27" i="1"/>
  <c r="AA27" i="1"/>
  <c r="N27" i="1"/>
  <c r="L27" i="1"/>
  <c r="AX27" i="1"/>
  <c r="AV27" i="1"/>
  <c r="AL27" i="1"/>
  <c r="AJ27" i="1"/>
  <c r="AK27" i="1"/>
  <c r="AM27" i="1"/>
  <c r="M27" i="1"/>
  <c r="O27" i="1"/>
  <c r="AY27" i="1"/>
  <c r="AW27" i="1"/>
  <c r="C29" i="1"/>
  <c r="AT29" i="1" l="1"/>
  <c r="AH29" i="1"/>
  <c r="AI29" i="1"/>
  <c r="AU29" i="1"/>
  <c r="V29" i="1"/>
  <c r="W29" i="1"/>
  <c r="J29" i="1"/>
  <c r="K29" i="1"/>
  <c r="AK28" i="1"/>
  <c r="AM28" i="1"/>
  <c r="X28" i="1"/>
  <c r="Z28" i="1"/>
  <c r="Y28" i="1"/>
  <c r="AA28" i="1"/>
  <c r="AX28" i="1"/>
  <c r="AV28" i="1"/>
  <c r="AL28" i="1"/>
  <c r="AJ28" i="1"/>
  <c r="AY28" i="1"/>
  <c r="AW28" i="1"/>
  <c r="N28" i="1"/>
  <c r="L28" i="1"/>
  <c r="O28" i="1"/>
  <c r="M28" i="1"/>
  <c r="C30" i="1"/>
  <c r="J30" i="1" l="1"/>
  <c r="K30" i="1"/>
  <c r="AT30" i="1"/>
  <c r="AH30" i="1"/>
  <c r="AU30" i="1"/>
  <c r="AI30" i="1"/>
  <c r="V30" i="1"/>
  <c r="W30" i="1"/>
  <c r="O29" i="1"/>
  <c r="M29" i="1"/>
  <c r="Y29" i="1"/>
  <c r="AA29" i="1"/>
  <c r="AY29" i="1"/>
  <c r="AW29" i="1"/>
  <c r="Z29" i="1"/>
  <c r="X29" i="1"/>
  <c r="AJ29" i="1"/>
  <c r="AL29" i="1"/>
  <c r="AK29" i="1"/>
  <c r="AM29" i="1"/>
  <c r="AX29" i="1"/>
  <c r="AV29" i="1"/>
  <c r="N29" i="1"/>
  <c r="L29" i="1"/>
  <c r="C31" i="1"/>
  <c r="V31" i="1" l="1"/>
  <c r="W31" i="1"/>
  <c r="J31" i="1"/>
  <c r="K31" i="1"/>
  <c r="AT31" i="1"/>
  <c r="AU31" i="1"/>
  <c r="AH31" i="1"/>
  <c r="AI31" i="1"/>
  <c r="AY30" i="1"/>
  <c r="AW30" i="1"/>
  <c r="M30" i="1"/>
  <c r="O30" i="1"/>
  <c r="AL30" i="1"/>
  <c r="AJ30" i="1"/>
  <c r="AK30" i="1"/>
  <c r="AM30" i="1"/>
  <c r="AA30" i="1"/>
  <c r="Y30" i="1"/>
  <c r="AX30" i="1"/>
  <c r="AV30" i="1"/>
  <c r="X30" i="1"/>
  <c r="Z30" i="1"/>
  <c r="N30" i="1"/>
  <c r="L30" i="1"/>
  <c r="C32" i="1"/>
  <c r="AH32" i="1" l="1"/>
  <c r="AI32" i="1"/>
  <c r="V32" i="1"/>
  <c r="W32" i="1"/>
  <c r="J32" i="1"/>
  <c r="AT32" i="1"/>
  <c r="AU32" i="1"/>
  <c r="K32" i="1"/>
  <c r="AX31" i="1"/>
  <c r="AV31" i="1"/>
  <c r="AM31" i="1"/>
  <c r="AK31" i="1"/>
  <c r="AL31" i="1"/>
  <c r="AJ31" i="1"/>
  <c r="L31" i="1"/>
  <c r="N31" i="1"/>
  <c r="X31" i="1"/>
  <c r="Z31" i="1"/>
  <c r="AY31" i="1"/>
  <c r="AW31" i="1"/>
  <c r="O31" i="1"/>
  <c r="M31" i="1"/>
  <c r="AA31" i="1"/>
  <c r="Y31" i="1"/>
  <c r="C33" i="1"/>
  <c r="AH33" i="1" l="1"/>
  <c r="AI33" i="1"/>
  <c r="V33" i="1"/>
  <c r="J33" i="1"/>
  <c r="K33" i="1"/>
  <c r="AU33" i="1"/>
  <c r="AT33" i="1"/>
  <c r="W33" i="1"/>
  <c r="AM32" i="1"/>
  <c r="AK32" i="1"/>
  <c r="AV32" i="1"/>
  <c r="AX32" i="1"/>
  <c r="AY32" i="1"/>
  <c r="AW32" i="1"/>
  <c r="Z32" i="1"/>
  <c r="X32" i="1"/>
  <c r="L32" i="1"/>
  <c r="N32" i="1"/>
  <c r="O32" i="1"/>
  <c r="M32" i="1"/>
  <c r="Y32" i="1"/>
  <c r="AA32" i="1"/>
  <c r="AJ32" i="1"/>
  <c r="AL32" i="1"/>
  <c r="C34" i="1"/>
  <c r="J34" i="1" l="1"/>
  <c r="AU34" i="1"/>
  <c r="K34" i="1"/>
  <c r="AH34" i="1"/>
  <c r="AI34" i="1"/>
  <c r="W34" i="1"/>
  <c r="AT34" i="1"/>
  <c r="V34" i="1"/>
  <c r="M33" i="1"/>
  <c r="O33" i="1"/>
  <c r="N33" i="1"/>
  <c r="L33" i="1"/>
  <c r="Y33" i="1"/>
  <c r="AA33" i="1"/>
  <c r="AL33" i="1"/>
  <c r="AJ33" i="1"/>
  <c r="AM33" i="1"/>
  <c r="AK33" i="1"/>
  <c r="AV33" i="1"/>
  <c r="AX33" i="1"/>
  <c r="AY33" i="1"/>
  <c r="AW33" i="1"/>
  <c r="Z33" i="1"/>
  <c r="X33" i="1"/>
  <c r="C35" i="1"/>
  <c r="V35" i="1" l="1"/>
  <c r="W35" i="1"/>
  <c r="AU35" i="1"/>
  <c r="J35" i="1"/>
  <c r="L35" i="1" s="1"/>
  <c r="K35" i="1"/>
  <c r="AH35" i="1"/>
  <c r="AI35" i="1"/>
  <c r="AT35" i="1"/>
  <c r="M34" i="1"/>
  <c r="O34" i="1"/>
  <c r="AX34" i="1"/>
  <c r="AV34" i="1"/>
  <c r="X34" i="1"/>
  <c r="Z34" i="1"/>
  <c r="AY34" i="1"/>
  <c r="AW34" i="1"/>
  <c r="Y34" i="1"/>
  <c r="AA34" i="1"/>
  <c r="AL34" i="1"/>
  <c r="AJ34" i="1"/>
  <c r="AK34" i="1"/>
  <c r="AM34" i="1"/>
  <c r="N34" i="1"/>
  <c r="L34" i="1"/>
  <c r="AV35" i="1" l="1"/>
  <c r="AX35" i="1"/>
  <c r="Z35" i="1"/>
  <c r="X35" i="1"/>
  <c r="N35" i="1"/>
  <c r="AY35" i="1"/>
  <c r="AW35" i="1"/>
  <c r="Y35" i="1"/>
  <c r="AA35" i="1"/>
  <c r="AK35" i="1"/>
  <c r="AM35" i="1"/>
  <c r="M35" i="1"/>
  <c r="O35" i="1"/>
  <c r="AJ35" i="1"/>
  <c r="AL35" i="1"/>
</calcChain>
</file>

<file path=xl/sharedStrings.xml><?xml version="1.0" encoding="utf-8"?>
<sst xmlns="http://schemas.openxmlformats.org/spreadsheetml/2006/main" count="138" uniqueCount="54">
  <si>
    <t>ms</t>
  </si>
  <si>
    <t>min</t>
  </si>
  <si>
    <t>typ</t>
  </si>
  <si>
    <t>max</t>
  </si>
  <si>
    <t>Nexteer CLK Variation =</t>
  </si>
  <si>
    <t>A4412 Freq. Variation</t>
  </si>
  <si>
    <t>%</t>
  </si>
  <si>
    <t>Hz</t>
  </si>
  <si>
    <t>Nexteer Clock Tolerrance</t>
  </si>
  <si>
    <t>A4412 period variation</t>
  </si>
  <si>
    <t>Faster Clock</t>
  </si>
  <si>
    <t>Slower Clock</t>
  </si>
  <si>
    <t>Longer Period</t>
  </si>
  <si>
    <t>Nexteer System Requirements</t>
  </si>
  <si>
    <t>Shorter Period</t>
  </si>
  <si>
    <t>Nom Qualifier Period</t>
  </si>
  <si>
    <t>Valid / Qualifier Counter =</t>
  </si>
  <si>
    <t>Fault Response Time (ms) =</t>
  </si>
  <si>
    <t>Edge Counter</t>
  </si>
  <si>
    <t>Adjuster</t>
  </si>
  <si>
    <t>Min Timer
(min)</t>
  </si>
  <si>
    <t>Min Timer
(nom)</t>
  </si>
  <si>
    <t>Min Timer
(max)</t>
  </si>
  <si>
    <t>Max Timer
(min)</t>
  </si>
  <si>
    <t>Max Timer
(nom)</t>
  </si>
  <si>
    <t>Max Timer
(max)</t>
  </si>
  <si>
    <t>slower clock</t>
  </si>
  <si>
    <t>faster clock</t>
  </si>
  <si>
    <t>faster clk</t>
  </si>
  <si>
    <t>slower clk</t>
  </si>
  <si>
    <t>Slower WD_IN</t>
  </si>
  <si>
    <t>Faster WD_IN</t>
  </si>
  <si>
    <t>Allowed Period</t>
  </si>
  <si>
    <t>Worst Case (min)</t>
  </si>
  <si>
    <t>Worst Case (max)</t>
  </si>
  <si>
    <t>Values are automatic</t>
  </si>
  <si>
    <t>Critical Edge</t>
  </si>
  <si>
    <t>Minimum Inner Tol. Boundaries</t>
  </si>
  <si>
    <t>Max Outer Tollerance Boundaries</t>
  </si>
  <si>
    <t>Edge Counter =</t>
  </si>
  <si>
    <t>Options: 4, 6, 8, 10</t>
  </si>
  <si>
    <t>Options: 2, 4, 8, 16</t>
  </si>
  <si>
    <t>edge</t>
  </si>
  <si>
    <t>adjuster</t>
  </si>
  <si>
    <t>Input with Jitter</t>
  </si>
  <si>
    <t xml:space="preserve"> Timer Values Nominal</t>
  </si>
  <si>
    <t>Edge Count Options</t>
  </si>
  <si>
    <t>Qalifier Count Options</t>
  </si>
  <si>
    <t>% (ms)</t>
  </si>
  <si>
    <t>min 
timer</t>
  </si>
  <si>
    <t>max
timer</t>
  </si>
  <si>
    <r>
      <rPr>
        <b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 xml:space="preserve"> with Jitter</t>
    </r>
  </si>
  <si>
    <t>converting from frequency requirement to period requirement:</t>
  </si>
  <si>
    <t>= Period/(1-Freq. Tol%)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</si>
</sst>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6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165" fontId="2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right" vertical="center"/>
    </xf>
    <xf numFmtId="10" fontId="2" fillId="3" borderId="11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165" fontId="0" fillId="0" borderId="3" xfId="0" applyNumberForma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2" fontId="2" fillId="3" borderId="8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2" fontId="2" fillId="9" borderId="0" xfId="0" applyNumberFormat="1" applyFont="1" applyFill="1" applyBorder="1" applyAlignment="1">
      <alignment horizontal="center" vertical="center"/>
    </xf>
    <xf numFmtId="2" fontId="2" fillId="9" borderId="0" xfId="0" applyNumberFormat="1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vertical="center"/>
    </xf>
    <xf numFmtId="165" fontId="0" fillId="2" borderId="3" xfId="0" applyNumberForma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left" vertical="center"/>
    </xf>
    <xf numFmtId="165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left" vertical="center"/>
    </xf>
    <xf numFmtId="165" fontId="11" fillId="0" borderId="0" xfId="0" applyNumberFormat="1" applyFont="1" applyFill="1" applyBorder="1" applyAlignment="1">
      <alignment horizontal="right" vertical="center"/>
    </xf>
    <xf numFmtId="165" fontId="11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0" xfId="0" applyFont="1"/>
    <xf numFmtId="164" fontId="11" fillId="3" borderId="0" xfId="0" applyNumberFormat="1" applyFont="1" applyFill="1" applyBorder="1" applyAlignment="1">
      <alignment horizontal="left" vertical="center"/>
    </xf>
    <xf numFmtId="164" fontId="11" fillId="3" borderId="0" xfId="0" applyNumberFormat="1" applyFont="1" applyFill="1" applyBorder="1" applyAlignment="1">
      <alignment horizontal="right" vertical="center"/>
    </xf>
    <xf numFmtId="164" fontId="10" fillId="3" borderId="0" xfId="0" applyNumberFormat="1" applyFont="1" applyFill="1" applyBorder="1" applyAlignment="1">
      <alignment horizontal="left" vertical="center"/>
    </xf>
    <xf numFmtId="164" fontId="11" fillId="3" borderId="0" xfId="0" applyNumberFormat="1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right" vertical="center"/>
    </xf>
    <xf numFmtId="0" fontId="0" fillId="0" borderId="9" xfId="0" applyBorder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/>
    <xf numFmtId="165" fontId="9" fillId="0" borderId="3" xfId="0" applyNumberFormat="1" applyFont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0" xfId="0" quotePrefix="1"/>
    <xf numFmtId="164" fontId="2" fillId="0" borderId="0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right" vertical="center"/>
    </xf>
    <xf numFmtId="164" fontId="2" fillId="10" borderId="3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3" borderId="1" xfId="0" applyNumberFormat="1" applyFont="1" applyFill="1" applyBorder="1" applyAlignment="1">
      <alignment horizontal="right" vertical="center"/>
    </xf>
    <xf numFmtId="2" fontId="5" fillId="3" borderId="4" xfId="0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4" fillId="5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AFAF"/>
      <color rgb="FFFFC9C9"/>
      <color rgb="FF33CC33"/>
      <color rgb="FFFF3399"/>
      <color rgb="FFFF5353"/>
      <color rgb="FFFF4F2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249226</xdr:colOff>
      <xdr:row>57</xdr:row>
      <xdr:rowOff>2386</xdr:rowOff>
    </xdr:from>
    <xdr:to>
      <xdr:col>10</xdr:col>
      <xdr:colOff>250313</xdr:colOff>
      <xdr:row>60</xdr:row>
      <xdr:rowOff>3377</xdr:rowOff>
    </xdr:to>
    <xdr:cxnSp macro="">
      <xdr:nvCxnSpPr>
        <xdr:cNvPr id="4" name="Straight Connector 3"/>
        <xdr:cNvCxnSpPr/>
      </xdr:nvCxnSpPr>
      <xdr:spPr>
        <a:xfrm>
          <a:off x="8760766" y="7149946"/>
          <a:ext cx="1087" cy="389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423841</xdr:colOff>
      <xdr:row>57</xdr:row>
      <xdr:rowOff>1633</xdr:rowOff>
    </xdr:from>
    <xdr:to>
      <xdr:col>11</xdr:col>
      <xdr:colOff>425892</xdr:colOff>
      <xdr:row>59</xdr:row>
      <xdr:rowOff>160626</xdr:rowOff>
    </xdr:to>
    <xdr:cxnSp macro="">
      <xdr:nvCxnSpPr>
        <xdr:cNvPr id="5" name="Straight Connector 4"/>
        <xdr:cNvCxnSpPr/>
      </xdr:nvCxnSpPr>
      <xdr:spPr>
        <a:xfrm flipH="1">
          <a:off x="9544981" y="7149193"/>
          <a:ext cx="2051" cy="37235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337402</xdr:colOff>
      <xdr:row>57</xdr:row>
      <xdr:rowOff>4725</xdr:rowOff>
    </xdr:from>
    <xdr:to>
      <xdr:col>15</xdr:col>
      <xdr:colOff>338489</xdr:colOff>
      <xdr:row>60</xdr:row>
      <xdr:rowOff>5716</xdr:rowOff>
    </xdr:to>
    <xdr:cxnSp macro="">
      <xdr:nvCxnSpPr>
        <xdr:cNvPr id="6" name="Straight Connector 5"/>
        <xdr:cNvCxnSpPr/>
      </xdr:nvCxnSpPr>
      <xdr:spPr>
        <a:xfrm>
          <a:off x="11896942" y="7152285"/>
          <a:ext cx="1087" cy="389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320513</xdr:colOff>
      <xdr:row>57</xdr:row>
      <xdr:rowOff>5157</xdr:rowOff>
    </xdr:from>
    <xdr:to>
      <xdr:col>6</xdr:col>
      <xdr:colOff>321600</xdr:colOff>
      <xdr:row>60</xdr:row>
      <xdr:rowOff>6148</xdr:rowOff>
    </xdr:to>
    <xdr:cxnSp macro="">
      <xdr:nvCxnSpPr>
        <xdr:cNvPr id="7" name="Straight Connector 6"/>
        <xdr:cNvCxnSpPr/>
      </xdr:nvCxnSpPr>
      <xdr:spPr>
        <a:xfrm>
          <a:off x="6393653" y="7152717"/>
          <a:ext cx="1087" cy="389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468477</xdr:colOff>
      <xdr:row>55</xdr:row>
      <xdr:rowOff>78104</xdr:rowOff>
    </xdr:from>
    <xdr:to>
      <xdr:col>11</xdr:col>
      <xdr:colOff>257175</xdr:colOff>
      <xdr:row>56</xdr:row>
      <xdr:rowOff>104774</xdr:rowOff>
    </xdr:to>
    <xdr:sp macro="" textlink="">
      <xdr:nvSpPr>
        <xdr:cNvPr id="8" name="TextBox 7"/>
        <xdr:cNvSpPr txBox="1"/>
      </xdr:nvSpPr>
      <xdr:spPr>
        <a:xfrm>
          <a:off x="8980017" y="6875144"/>
          <a:ext cx="398298" cy="201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0%</a:t>
          </a:r>
        </a:p>
      </xdr:txBody>
    </xdr:sp>
    <xdr:clientData/>
  </xdr:twoCellAnchor>
  <xdr:twoCellAnchor>
    <xdr:from>
      <xdr:col>10</xdr:col>
      <xdr:colOff>245456</xdr:colOff>
      <xdr:row>56</xdr:row>
      <xdr:rowOff>116574</xdr:rowOff>
    </xdr:from>
    <xdr:to>
      <xdr:col>11</xdr:col>
      <xdr:colOff>420716</xdr:colOff>
      <xdr:row>58</xdr:row>
      <xdr:rowOff>18585</xdr:rowOff>
    </xdr:to>
    <xdr:sp macro="" textlink="">
      <xdr:nvSpPr>
        <xdr:cNvPr id="9" name="Freeform 8"/>
        <xdr:cNvSpPr/>
      </xdr:nvSpPr>
      <xdr:spPr>
        <a:xfrm>
          <a:off x="8756996" y="7088874"/>
          <a:ext cx="784860" cy="252531"/>
        </a:xfrm>
        <a:custGeom>
          <a:avLst/>
          <a:gdLst>
            <a:gd name="connsiteX0" fmla="*/ 0 w 2952750"/>
            <a:gd name="connsiteY0" fmla="*/ 1458082 h 1458082"/>
            <a:gd name="connsiteX1" fmla="*/ 495300 w 2952750"/>
            <a:gd name="connsiteY1" fmla="*/ 1296157 h 1458082"/>
            <a:gd name="connsiteX2" fmla="*/ 971550 w 2952750"/>
            <a:gd name="connsiteY2" fmla="*/ 829432 h 1458082"/>
            <a:gd name="connsiteX3" fmla="*/ 1209675 w 2952750"/>
            <a:gd name="connsiteY3" fmla="*/ 172207 h 1458082"/>
            <a:gd name="connsiteX4" fmla="*/ 1457325 w 2952750"/>
            <a:gd name="connsiteY4" fmla="*/ 757 h 1458082"/>
            <a:gd name="connsiteX5" fmla="*/ 1685925 w 2952750"/>
            <a:gd name="connsiteY5" fmla="*/ 143632 h 1458082"/>
            <a:gd name="connsiteX6" fmla="*/ 1943100 w 2952750"/>
            <a:gd name="connsiteY6" fmla="*/ 800857 h 1458082"/>
            <a:gd name="connsiteX7" fmla="*/ 2486025 w 2952750"/>
            <a:gd name="connsiteY7" fmla="*/ 1296157 h 1458082"/>
            <a:gd name="connsiteX8" fmla="*/ 2952750 w 2952750"/>
            <a:gd name="connsiteY8" fmla="*/ 1439032 h 14580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2750" h="1458082">
              <a:moveTo>
                <a:pt x="0" y="1458082"/>
              </a:moveTo>
              <a:cubicBezTo>
                <a:pt x="166687" y="1429507"/>
                <a:pt x="333375" y="1400932"/>
                <a:pt x="495300" y="1296157"/>
              </a:cubicBezTo>
              <a:cubicBezTo>
                <a:pt x="657225" y="1191382"/>
                <a:pt x="852488" y="1016757"/>
                <a:pt x="971550" y="829432"/>
              </a:cubicBezTo>
              <a:cubicBezTo>
                <a:pt x="1090612" y="642107"/>
                <a:pt x="1128713" y="310319"/>
                <a:pt x="1209675" y="172207"/>
              </a:cubicBezTo>
              <a:cubicBezTo>
                <a:pt x="1290637" y="34095"/>
                <a:pt x="1377950" y="5519"/>
                <a:pt x="1457325" y="757"/>
              </a:cubicBezTo>
              <a:cubicBezTo>
                <a:pt x="1536700" y="-4005"/>
                <a:pt x="1604963" y="10282"/>
                <a:pt x="1685925" y="143632"/>
              </a:cubicBezTo>
              <a:cubicBezTo>
                <a:pt x="1766887" y="276982"/>
                <a:pt x="1809750" y="608769"/>
                <a:pt x="1943100" y="800857"/>
              </a:cubicBezTo>
              <a:cubicBezTo>
                <a:pt x="2076450" y="992945"/>
                <a:pt x="2317750" y="1189795"/>
                <a:pt x="2486025" y="1296157"/>
              </a:cubicBezTo>
              <a:cubicBezTo>
                <a:pt x="2654300" y="1402519"/>
                <a:pt x="2855913" y="1407282"/>
                <a:pt x="2952750" y="143903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320598</xdr:colOff>
      <xdr:row>55</xdr:row>
      <xdr:rowOff>109242</xdr:rowOff>
    </xdr:from>
    <xdr:to>
      <xdr:col>8</xdr:col>
      <xdr:colOff>346562</xdr:colOff>
      <xdr:row>58</xdr:row>
      <xdr:rowOff>18443</xdr:rowOff>
    </xdr:to>
    <xdr:sp macro="" textlink="">
      <xdr:nvSpPr>
        <xdr:cNvPr id="10" name="Freeform 9"/>
        <xdr:cNvSpPr/>
      </xdr:nvSpPr>
      <xdr:spPr>
        <a:xfrm>
          <a:off x="6393738" y="6906282"/>
          <a:ext cx="1245164" cy="434981"/>
        </a:xfrm>
        <a:custGeom>
          <a:avLst/>
          <a:gdLst>
            <a:gd name="connsiteX0" fmla="*/ 0 w 2952750"/>
            <a:gd name="connsiteY0" fmla="*/ 1458082 h 1458082"/>
            <a:gd name="connsiteX1" fmla="*/ 495300 w 2952750"/>
            <a:gd name="connsiteY1" fmla="*/ 1296157 h 1458082"/>
            <a:gd name="connsiteX2" fmla="*/ 971550 w 2952750"/>
            <a:gd name="connsiteY2" fmla="*/ 829432 h 1458082"/>
            <a:gd name="connsiteX3" fmla="*/ 1209675 w 2952750"/>
            <a:gd name="connsiteY3" fmla="*/ 172207 h 1458082"/>
            <a:gd name="connsiteX4" fmla="*/ 1457325 w 2952750"/>
            <a:gd name="connsiteY4" fmla="*/ 757 h 1458082"/>
            <a:gd name="connsiteX5" fmla="*/ 1685925 w 2952750"/>
            <a:gd name="connsiteY5" fmla="*/ 143632 h 1458082"/>
            <a:gd name="connsiteX6" fmla="*/ 1943100 w 2952750"/>
            <a:gd name="connsiteY6" fmla="*/ 800857 h 1458082"/>
            <a:gd name="connsiteX7" fmla="*/ 2486025 w 2952750"/>
            <a:gd name="connsiteY7" fmla="*/ 1296157 h 1458082"/>
            <a:gd name="connsiteX8" fmla="*/ 2952750 w 2952750"/>
            <a:gd name="connsiteY8" fmla="*/ 1439032 h 14580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2750" h="1458082">
              <a:moveTo>
                <a:pt x="0" y="1458082"/>
              </a:moveTo>
              <a:cubicBezTo>
                <a:pt x="166687" y="1429507"/>
                <a:pt x="333375" y="1400932"/>
                <a:pt x="495300" y="1296157"/>
              </a:cubicBezTo>
              <a:cubicBezTo>
                <a:pt x="657225" y="1191382"/>
                <a:pt x="852488" y="1016757"/>
                <a:pt x="971550" y="829432"/>
              </a:cubicBezTo>
              <a:cubicBezTo>
                <a:pt x="1090612" y="642107"/>
                <a:pt x="1128713" y="310319"/>
                <a:pt x="1209675" y="172207"/>
              </a:cubicBezTo>
              <a:cubicBezTo>
                <a:pt x="1290637" y="34095"/>
                <a:pt x="1377950" y="5519"/>
                <a:pt x="1457325" y="757"/>
              </a:cubicBezTo>
              <a:cubicBezTo>
                <a:pt x="1536700" y="-4005"/>
                <a:pt x="1604963" y="10282"/>
                <a:pt x="1685925" y="143632"/>
              </a:cubicBezTo>
              <a:cubicBezTo>
                <a:pt x="1766887" y="276982"/>
                <a:pt x="1809750" y="608769"/>
                <a:pt x="1943100" y="800857"/>
              </a:cubicBezTo>
              <a:cubicBezTo>
                <a:pt x="2076450" y="992945"/>
                <a:pt x="2317750" y="1189795"/>
                <a:pt x="2486025" y="1296157"/>
              </a:cubicBezTo>
              <a:cubicBezTo>
                <a:pt x="2654300" y="1402519"/>
                <a:pt x="2855913" y="1407282"/>
                <a:pt x="2952750" y="143903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315026</xdr:colOff>
      <xdr:row>55</xdr:row>
      <xdr:rowOff>103666</xdr:rowOff>
    </xdr:from>
    <xdr:to>
      <xdr:col>15</xdr:col>
      <xdr:colOff>340990</xdr:colOff>
      <xdr:row>58</xdr:row>
      <xdr:rowOff>12867</xdr:rowOff>
    </xdr:to>
    <xdr:sp macro="" textlink="">
      <xdr:nvSpPr>
        <xdr:cNvPr id="11" name="Freeform 10"/>
        <xdr:cNvSpPr/>
      </xdr:nvSpPr>
      <xdr:spPr>
        <a:xfrm>
          <a:off x="10655366" y="6900706"/>
          <a:ext cx="1245164" cy="434981"/>
        </a:xfrm>
        <a:custGeom>
          <a:avLst/>
          <a:gdLst>
            <a:gd name="connsiteX0" fmla="*/ 0 w 2952750"/>
            <a:gd name="connsiteY0" fmla="*/ 1458082 h 1458082"/>
            <a:gd name="connsiteX1" fmla="*/ 495300 w 2952750"/>
            <a:gd name="connsiteY1" fmla="*/ 1296157 h 1458082"/>
            <a:gd name="connsiteX2" fmla="*/ 971550 w 2952750"/>
            <a:gd name="connsiteY2" fmla="*/ 829432 h 1458082"/>
            <a:gd name="connsiteX3" fmla="*/ 1209675 w 2952750"/>
            <a:gd name="connsiteY3" fmla="*/ 172207 h 1458082"/>
            <a:gd name="connsiteX4" fmla="*/ 1457325 w 2952750"/>
            <a:gd name="connsiteY4" fmla="*/ 757 h 1458082"/>
            <a:gd name="connsiteX5" fmla="*/ 1685925 w 2952750"/>
            <a:gd name="connsiteY5" fmla="*/ 143632 h 1458082"/>
            <a:gd name="connsiteX6" fmla="*/ 1943100 w 2952750"/>
            <a:gd name="connsiteY6" fmla="*/ 800857 h 1458082"/>
            <a:gd name="connsiteX7" fmla="*/ 2486025 w 2952750"/>
            <a:gd name="connsiteY7" fmla="*/ 1296157 h 1458082"/>
            <a:gd name="connsiteX8" fmla="*/ 2952750 w 2952750"/>
            <a:gd name="connsiteY8" fmla="*/ 1439032 h 14580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2750" h="1458082">
              <a:moveTo>
                <a:pt x="0" y="1458082"/>
              </a:moveTo>
              <a:cubicBezTo>
                <a:pt x="166687" y="1429507"/>
                <a:pt x="333375" y="1400932"/>
                <a:pt x="495300" y="1296157"/>
              </a:cubicBezTo>
              <a:cubicBezTo>
                <a:pt x="657225" y="1191382"/>
                <a:pt x="852488" y="1016757"/>
                <a:pt x="971550" y="829432"/>
              </a:cubicBezTo>
              <a:cubicBezTo>
                <a:pt x="1090612" y="642107"/>
                <a:pt x="1128713" y="310319"/>
                <a:pt x="1209675" y="172207"/>
              </a:cubicBezTo>
              <a:cubicBezTo>
                <a:pt x="1290637" y="34095"/>
                <a:pt x="1377950" y="5519"/>
                <a:pt x="1457325" y="757"/>
              </a:cubicBezTo>
              <a:cubicBezTo>
                <a:pt x="1536700" y="-4005"/>
                <a:pt x="1604963" y="10282"/>
                <a:pt x="1685925" y="143632"/>
              </a:cubicBezTo>
              <a:cubicBezTo>
                <a:pt x="1766887" y="276982"/>
                <a:pt x="1809750" y="608769"/>
                <a:pt x="1943100" y="800857"/>
              </a:cubicBezTo>
              <a:cubicBezTo>
                <a:pt x="2076450" y="992945"/>
                <a:pt x="2317750" y="1189795"/>
                <a:pt x="2486025" y="1296157"/>
              </a:cubicBezTo>
              <a:cubicBezTo>
                <a:pt x="2654300" y="1402519"/>
                <a:pt x="2855913" y="1407282"/>
                <a:pt x="2952750" y="143903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355149</xdr:colOff>
      <xdr:row>57</xdr:row>
      <xdr:rowOff>3857</xdr:rowOff>
    </xdr:from>
    <xdr:to>
      <xdr:col>8</xdr:col>
      <xdr:colOff>356236</xdr:colOff>
      <xdr:row>60</xdr:row>
      <xdr:rowOff>4848</xdr:rowOff>
    </xdr:to>
    <xdr:cxnSp macro="">
      <xdr:nvCxnSpPr>
        <xdr:cNvPr id="12" name="Straight Connector 11"/>
        <xdr:cNvCxnSpPr/>
      </xdr:nvCxnSpPr>
      <xdr:spPr>
        <a:xfrm>
          <a:off x="7647489" y="7151417"/>
          <a:ext cx="1087" cy="389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314322</xdr:colOff>
      <xdr:row>57</xdr:row>
      <xdr:rowOff>0</xdr:rowOff>
    </xdr:from>
    <xdr:to>
      <xdr:col>13</xdr:col>
      <xdr:colOff>315409</xdr:colOff>
      <xdr:row>60</xdr:row>
      <xdr:rowOff>991</xdr:rowOff>
    </xdr:to>
    <xdr:cxnSp macro="">
      <xdr:nvCxnSpPr>
        <xdr:cNvPr id="13" name="Straight Connector 12"/>
        <xdr:cNvCxnSpPr/>
      </xdr:nvCxnSpPr>
      <xdr:spPr>
        <a:xfrm>
          <a:off x="10654662" y="7147560"/>
          <a:ext cx="1087" cy="389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442177</xdr:colOff>
      <xdr:row>56</xdr:row>
      <xdr:rowOff>161888</xdr:rowOff>
    </xdr:from>
    <xdr:to>
      <xdr:col>16</xdr:col>
      <xdr:colOff>443264</xdr:colOff>
      <xdr:row>60</xdr:row>
      <xdr:rowOff>954</xdr:rowOff>
    </xdr:to>
    <xdr:cxnSp macro="">
      <xdr:nvCxnSpPr>
        <xdr:cNvPr id="14" name="Straight Connector 13"/>
        <xdr:cNvCxnSpPr/>
      </xdr:nvCxnSpPr>
      <xdr:spPr>
        <a:xfrm>
          <a:off x="12611317" y="7134188"/>
          <a:ext cx="1087" cy="40294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147638</xdr:colOff>
      <xdr:row>57</xdr:row>
      <xdr:rowOff>0</xdr:rowOff>
    </xdr:from>
    <xdr:to>
      <xdr:col>5</xdr:col>
      <xdr:colOff>148725</xdr:colOff>
      <xdr:row>60</xdr:row>
      <xdr:rowOff>991</xdr:rowOff>
    </xdr:to>
    <xdr:cxnSp macro="">
      <xdr:nvCxnSpPr>
        <xdr:cNvPr id="15" name="Straight Connector 14"/>
        <xdr:cNvCxnSpPr/>
      </xdr:nvCxnSpPr>
      <xdr:spPr>
        <a:xfrm>
          <a:off x="5611178" y="7147560"/>
          <a:ext cx="1087" cy="389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57</xdr:row>
      <xdr:rowOff>101489</xdr:rowOff>
    </xdr:from>
    <xdr:to>
      <xdr:col>6</xdr:col>
      <xdr:colOff>320506</xdr:colOff>
      <xdr:row>59</xdr:row>
      <xdr:rowOff>64909</xdr:rowOff>
    </xdr:to>
    <xdr:sp macro="" textlink="">
      <xdr:nvSpPr>
        <xdr:cNvPr id="16" name="TextBox 15"/>
        <xdr:cNvSpPr txBox="1"/>
      </xdr:nvSpPr>
      <xdr:spPr>
        <a:xfrm>
          <a:off x="5463540" y="7249049"/>
          <a:ext cx="930106" cy="176780"/>
        </a:xfrm>
        <a:prstGeom prst="rect">
          <a:avLst/>
        </a:prstGeom>
        <a:solidFill>
          <a:srgbClr val="FF7575">
            <a:alpha val="3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340215</xdr:colOff>
      <xdr:row>57</xdr:row>
      <xdr:rowOff>95585</xdr:rowOff>
    </xdr:from>
    <xdr:to>
      <xdr:col>16</xdr:col>
      <xdr:colOff>668091</xdr:colOff>
      <xdr:row>59</xdr:row>
      <xdr:rowOff>59005</xdr:rowOff>
    </xdr:to>
    <xdr:sp macro="" textlink="">
      <xdr:nvSpPr>
        <xdr:cNvPr id="17" name="TextBox 16"/>
        <xdr:cNvSpPr txBox="1"/>
      </xdr:nvSpPr>
      <xdr:spPr>
        <a:xfrm>
          <a:off x="11899755" y="7243145"/>
          <a:ext cx="876516" cy="176780"/>
        </a:xfrm>
        <a:prstGeom prst="rect">
          <a:avLst/>
        </a:prstGeom>
        <a:solidFill>
          <a:srgbClr val="FF7575">
            <a:alpha val="3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6</xdr:col>
      <xdr:colOff>321129</xdr:colOff>
      <xdr:row>61</xdr:row>
      <xdr:rowOff>0</xdr:rowOff>
    </xdr:from>
    <xdr:to>
      <xdr:col>6</xdr:col>
      <xdr:colOff>321130</xdr:colOff>
      <xdr:row>64</xdr:row>
      <xdr:rowOff>134474</xdr:rowOff>
    </xdr:to>
    <xdr:cxnSp macro="">
      <xdr:nvCxnSpPr>
        <xdr:cNvPr id="18" name="Straight Connector 17"/>
        <xdr:cNvCxnSpPr/>
      </xdr:nvCxnSpPr>
      <xdr:spPr>
        <a:xfrm flipH="1">
          <a:off x="6394269" y="7862243"/>
          <a:ext cx="1" cy="684711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310243</xdr:colOff>
      <xdr:row>61</xdr:row>
      <xdr:rowOff>14332</xdr:rowOff>
    </xdr:from>
    <xdr:to>
      <xdr:col>13</xdr:col>
      <xdr:colOff>310244</xdr:colOff>
      <xdr:row>64</xdr:row>
      <xdr:rowOff>154885</xdr:rowOff>
    </xdr:to>
    <xdr:cxnSp macro="">
      <xdr:nvCxnSpPr>
        <xdr:cNvPr id="19" name="Straight Connector 18"/>
        <xdr:cNvCxnSpPr/>
      </xdr:nvCxnSpPr>
      <xdr:spPr>
        <a:xfrm flipH="1">
          <a:off x="10650583" y="7901032"/>
          <a:ext cx="1" cy="666333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363151</xdr:colOff>
      <xdr:row>51</xdr:row>
      <xdr:rowOff>157527</xdr:rowOff>
    </xdr:from>
    <xdr:to>
      <xdr:col>8</xdr:col>
      <xdr:colOff>363152</xdr:colOff>
      <xdr:row>55</xdr:row>
      <xdr:rowOff>141198</xdr:rowOff>
    </xdr:to>
    <xdr:cxnSp macro="">
      <xdr:nvCxnSpPr>
        <xdr:cNvPr id="20" name="Straight Connector 19"/>
        <xdr:cNvCxnSpPr/>
      </xdr:nvCxnSpPr>
      <xdr:spPr>
        <a:xfrm flipH="1">
          <a:off x="7655491" y="6253527"/>
          <a:ext cx="1" cy="684711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352265</xdr:colOff>
      <xdr:row>52</xdr:row>
      <xdr:rowOff>21056</xdr:rowOff>
    </xdr:from>
    <xdr:to>
      <xdr:col>15</xdr:col>
      <xdr:colOff>352266</xdr:colOff>
      <xdr:row>55</xdr:row>
      <xdr:rowOff>161609</xdr:rowOff>
    </xdr:to>
    <xdr:cxnSp macro="">
      <xdr:nvCxnSpPr>
        <xdr:cNvPr id="21" name="Straight Connector 20"/>
        <xdr:cNvCxnSpPr/>
      </xdr:nvCxnSpPr>
      <xdr:spPr>
        <a:xfrm flipH="1">
          <a:off x="11911805" y="6292316"/>
          <a:ext cx="1" cy="666333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372643</xdr:colOff>
      <xdr:row>53</xdr:row>
      <xdr:rowOff>139939</xdr:rowOff>
    </xdr:from>
    <xdr:to>
      <xdr:col>15</xdr:col>
      <xdr:colOff>321129</xdr:colOff>
      <xdr:row>53</xdr:row>
      <xdr:rowOff>146957</xdr:rowOff>
    </xdr:to>
    <xdr:cxnSp macro="">
      <xdr:nvCxnSpPr>
        <xdr:cNvPr id="22" name="Straight Connector 21"/>
        <xdr:cNvCxnSpPr/>
      </xdr:nvCxnSpPr>
      <xdr:spPr>
        <a:xfrm flipH="1" flipV="1">
          <a:off x="7664983" y="6586459"/>
          <a:ext cx="4215686" cy="7018"/>
        </a:xfrm>
        <a:prstGeom prst="line">
          <a:avLst/>
        </a:prstGeom>
        <a:ln w="9525">
          <a:solidFill>
            <a:schemeClr val="tx1"/>
          </a:solidFill>
          <a:prstDash val="dash"/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354640</xdr:colOff>
      <xdr:row>63</xdr:row>
      <xdr:rowOff>14754</xdr:rowOff>
    </xdr:from>
    <xdr:to>
      <xdr:col>13</xdr:col>
      <xdr:colOff>275912</xdr:colOff>
      <xdr:row>63</xdr:row>
      <xdr:rowOff>21772</xdr:rowOff>
    </xdr:to>
    <xdr:cxnSp macro="">
      <xdr:nvCxnSpPr>
        <xdr:cNvPr id="23" name="Straight Connector 22"/>
        <xdr:cNvCxnSpPr/>
      </xdr:nvCxnSpPr>
      <xdr:spPr>
        <a:xfrm flipH="1" flipV="1">
          <a:off x="6427780" y="8251974"/>
          <a:ext cx="4188472" cy="7018"/>
        </a:xfrm>
        <a:prstGeom prst="line">
          <a:avLst/>
        </a:prstGeom>
        <a:ln w="9525">
          <a:solidFill>
            <a:schemeClr val="tx1"/>
          </a:solidFill>
          <a:prstDash val="dash"/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62752</xdr:colOff>
      <xdr:row>62</xdr:row>
      <xdr:rowOff>160978</xdr:rowOff>
    </xdr:from>
    <xdr:to>
      <xdr:col>11</xdr:col>
      <xdr:colOff>394447</xdr:colOff>
      <xdr:row>64</xdr:row>
      <xdr:rowOff>113353</xdr:rowOff>
    </xdr:to>
    <xdr:sp macro="" textlink="">
      <xdr:nvSpPr>
        <xdr:cNvPr id="24" name="TextBox 23"/>
        <xdr:cNvSpPr txBox="1"/>
      </xdr:nvSpPr>
      <xdr:spPr>
        <a:xfrm>
          <a:off x="3818964" y="15383049"/>
          <a:ext cx="2160495" cy="310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B0F0"/>
              </a:solidFill>
            </a:rPr>
            <a:t>no fault region - Faster clock</a:t>
          </a:r>
        </a:p>
      </xdr:txBody>
    </xdr:sp>
    <xdr:clientData/>
  </xdr:twoCellAnchor>
  <xdr:twoCellAnchor>
    <xdr:from>
      <xdr:col>10</xdr:col>
      <xdr:colOff>344538</xdr:colOff>
      <xdr:row>52</xdr:row>
      <xdr:rowOff>94691</xdr:rowOff>
    </xdr:from>
    <xdr:to>
      <xdr:col>13</xdr:col>
      <xdr:colOff>448235</xdr:colOff>
      <xdr:row>54</xdr:row>
      <xdr:rowOff>47798</xdr:rowOff>
    </xdr:to>
    <xdr:sp macro="" textlink="">
      <xdr:nvSpPr>
        <xdr:cNvPr id="25" name="TextBox 24"/>
        <xdr:cNvSpPr txBox="1"/>
      </xdr:nvSpPr>
      <xdr:spPr>
        <a:xfrm>
          <a:off x="5319950" y="13667256"/>
          <a:ext cx="1932497" cy="311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66"/>
              </a:solidFill>
            </a:rPr>
            <a:t>no fault region - slower clock</a:t>
          </a:r>
        </a:p>
      </xdr:txBody>
    </xdr:sp>
    <xdr:clientData/>
  </xdr:twoCellAnchor>
  <xdr:twoCellAnchor>
    <xdr:from>
      <xdr:col>15</xdr:col>
      <xdr:colOff>365709</xdr:colOff>
      <xdr:row>53</xdr:row>
      <xdr:rowOff>145427</xdr:rowOff>
    </xdr:from>
    <xdr:to>
      <xdr:col>17</xdr:col>
      <xdr:colOff>112275</xdr:colOff>
      <xdr:row>53</xdr:row>
      <xdr:rowOff>146277</xdr:rowOff>
    </xdr:to>
    <xdr:cxnSp macro="">
      <xdr:nvCxnSpPr>
        <xdr:cNvPr id="26" name="Straight Connector 25"/>
        <xdr:cNvCxnSpPr/>
      </xdr:nvCxnSpPr>
      <xdr:spPr>
        <a:xfrm flipH="1" flipV="1">
          <a:off x="11925249" y="6591947"/>
          <a:ext cx="965766" cy="850"/>
        </a:xfrm>
        <a:prstGeom prst="line">
          <a:avLst/>
        </a:prstGeom>
        <a:ln w="9525">
          <a:solidFill>
            <a:srgbClr val="FF2F2F"/>
          </a:solidFill>
          <a:prstDash val="dash"/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354617</xdr:colOff>
      <xdr:row>52</xdr:row>
      <xdr:rowOff>114067</xdr:rowOff>
    </xdr:from>
    <xdr:to>
      <xdr:col>17</xdr:col>
      <xdr:colOff>377752</xdr:colOff>
      <xdr:row>54</xdr:row>
      <xdr:rowOff>65048</xdr:rowOff>
    </xdr:to>
    <xdr:sp macro="" textlink="">
      <xdr:nvSpPr>
        <xdr:cNvPr id="27" name="TextBox 26"/>
        <xdr:cNvSpPr txBox="1"/>
      </xdr:nvSpPr>
      <xdr:spPr>
        <a:xfrm>
          <a:off x="11914157" y="6385327"/>
          <a:ext cx="1242335" cy="301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</a:rPr>
            <a:t>100% detection</a:t>
          </a:r>
        </a:p>
      </xdr:txBody>
    </xdr:sp>
    <xdr:clientData/>
  </xdr:twoCellAnchor>
  <xdr:twoCellAnchor>
    <xdr:from>
      <xdr:col>4</xdr:col>
      <xdr:colOff>547275</xdr:colOff>
      <xdr:row>63</xdr:row>
      <xdr:rowOff>12889</xdr:rowOff>
    </xdr:from>
    <xdr:to>
      <xdr:col>6</xdr:col>
      <xdr:colOff>320822</xdr:colOff>
      <xdr:row>63</xdr:row>
      <xdr:rowOff>16809</xdr:rowOff>
    </xdr:to>
    <xdr:cxnSp macro="">
      <xdr:nvCxnSpPr>
        <xdr:cNvPr id="28" name="Straight Connector 27"/>
        <xdr:cNvCxnSpPr/>
      </xdr:nvCxnSpPr>
      <xdr:spPr>
        <a:xfrm flipV="1">
          <a:off x="5401215" y="8250109"/>
          <a:ext cx="992747" cy="3920"/>
        </a:xfrm>
        <a:prstGeom prst="line">
          <a:avLst/>
        </a:prstGeom>
        <a:ln w="9525">
          <a:solidFill>
            <a:srgbClr val="FF2F2F"/>
          </a:solidFill>
          <a:prstDash val="dash"/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14493</xdr:colOff>
      <xdr:row>62</xdr:row>
      <xdr:rowOff>145658</xdr:rowOff>
    </xdr:from>
    <xdr:to>
      <xdr:col>7</xdr:col>
      <xdr:colOff>37629</xdr:colOff>
      <xdr:row>64</xdr:row>
      <xdr:rowOff>96639</xdr:rowOff>
    </xdr:to>
    <xdr:sp macro="" textlink="">
      <xdr:nvSpPr>
        <xdr:cNvPr id="29" name="TextBox 28"/>
        <xdr:cNvSpPr txBox="1"/>
      </xdr:nvSpPr>
      <xdr:spPr>
        <a:xfrm>
          <a:off x="5478033" y="8207618"/>
          <a:ext cx="1242336" cy="301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</a:rPr>
            <a:t>100% detection</a:t>
          </a:r>
        </a:p>
      </xdr:txBody>
    </xdr:sp>
    <xdr:clientData/>
  </xdr:twoCellAnchor>
  <xdr:twoCellAnchor>
    <xdr:from>
      <xdr:col>8</xdr:col>
      <xdr:colOff>369875</xdr:colOff>
      <xdr:row>54</xdr:row>
      <xdr:rowOff>95252</xdr:rowOff>
    </xdr:from>
    <xdr:to>
      <xdr:col>13</xdr:col>
      <xdr:colOff>320040</xdr:colOff>
      <xdr:row>55</xdr:row>
      <xdr:rowOff>108239</xdr:rowOff>
    </xdr:to>
    <xdr:sp macro="" textlink="">
      <xdr:nvSpPr>
        <xdr:cNvPr id="30" name="TextBox 29"/>
        <xdr:cNvSpPr txBox="1"/>
      </xdr:nvSpPr>
      <xdr:spPr>
        <a:xfrm>
          <a:off x="7662215" y="6717032"/>
          <a:ext cx="2998165" cy="188247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/>
              </a:solidFill>
            </a:rPr>
            <a:t>Guaranteed No Fault Detection Region</a:t>
          </a:r>
        </a:p>
      </xdr:txBody>
    </xdr:sp>
    <xdr:clientData/>
  </xdr:twoCellAnchor>
  <xdr:twoCellAnchor>
    <xdr:from>
      <xdr:col>8</xdr:col>
      <xdr:colOff>373990</xdr:colOff>
      <xdr:row>55</xdr:row>
      <xdr:rowOff>25581</xdr:rowOff>
    </xdr:from>
    <xdr:to>
      <xdr:col>9</xdr:col>
      <xdr:colOff>181841</xdr:colOff>
      <xdr:row>55</xdr:row>
      <xdr:rowOff>25977</xdr:rowOff>
    </xdr:to>
    <xdr:cxnSp macro="">
      <xdr:nvCxnSpPr>
        <xdr:cNvPr id="31" name="Straight Connector 30"/>
        <xdr:cNvCxnSpPr/>
      </xdr:nvCxnSpPr>
      <xdr:spPr>
        <a:xfrm>
          <a:off x="7666330" y="6822621"/>
          <a:ext cx="417451" cy="396"/>
        </a:xfrm>
        <a:prstGeom prst="line">
          <a:avLst/>
        </a:prstGeom>
        <a:ln w="9525">
          <a:solidFill>
            <a:schemeClr val="tx1"/>
          </a:solidFill>
          <a:prstDash val="dash"/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493568</xdr:colOff>
      <xdr:row>55</xdr:row>
      <xdr:rowOff>30306</xdr:rowOff>
    </xdr:from>
    <xdr:to>
      <xdr:col>13</xdr:col>
      <xdr:colOff>291896</xdr:colOff>
      <xdr:row>55</xdr:row>
      <xdr:rowOff>30727</xdr:rowOff>
    </xdr:to>
    <xdr:cxnSp macro="">
      <xdr:nvCxnSpPr>
        <xdr:cNvPr id="32" name="Straight Connector 31"/>
        <xdr:cNvCxnSpPr/>
      </xdr:nvCxnSpPr>
      <xdr:spPr>
        <a:xfrm flipH="1" flipV="1">
          <a:off x="10224308" y="6827346"/>
          <a:ext cx="407928" cy="421"/>
        </a:xfrm>
        <a:prstGeom prst="line">
          <a:avLst/>
        </a:prstGeom>
        <a:ln w="9525">
          <a:solidFill>
            <a:schemeClr val="tx1"/>
          </a:solidFill>
          <a:prstDash val="dash"/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314733</xdr:colOff>
      <xdr:row>53</xdr:row>
      <xdr:rowOff>139391</xdr:rowOff>
    </xdr:from>
    <xdr:to>
      <xdr:col>13</xdr:col>
      <xdr:colOff>321013</xdr:colOff>
      <xdr:row>56</xdr:row>
      <xdr:rowOff>0</xdr:rowOff>
    </xdr:to>
    <xdr:cxnSp macro="">
      <xdr:nvCxnSpPr>
        <xdr:cNvPr id="33" name="Straight Connector 32"/>
        <xdr:cNvCxnSpPr/>
      </xdr:nvCxnSpPr>
      <xdr:spPr>
        <a:xfrm>
          <a:off x="7163005" y="10424770"/>
          <a:ext cx="6280" cy="405358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252607</xdr:colOff>
      <xdr:row>60</xdr:row>
      <xdr:rowOff>161926</xdr:rowOff>
    </xdr:from>
    <xdr:to>
      <xdr:col>11</xdr:col>
      <xdr:colOff>428770</xdr:colOff>
      <xdr:row>62</xdr:row>
      <xdr:rowOff>146686</xdr:rowOff>
    </xdr:to>
    <xdr:sp macro="" textlink="">
      <xdr:nvSpPr>
        <xdr:cNvPr id="34" name="TextBox 33"/>
        <xdr:cNvSpPr txBox="1"/>
      </xdr:nvSpPr>
      <xdr:spPr>
        <a:xfrm>
          <a:off x="5277045" y="11539539"/>
          <a:ext cx="785763" cy="346710"/>
        </a:xfrm>
        <a:prstGeom prst="rect">
          <a:avLst/>
        </a:prstGeom>
        <a:solidFill>
          <a:srgbClr val="92D050">
            <a:alpha val="43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Nexteer CLK Variation</a:t>
          </a:r>
        </a:p>
      </xdr:txBody>
    </xdr:sp>
    <xdr:clientData/>
  </xdr:twoCellAnchor>
  <xdr:twoCellAnchor>
    <xdr:from>
      <xdr:col>6</xdr:col>
      <xdr:colOff>334600</xdr:colOff>
      <xdr:row>61</xdr:row>
      <xdr:rowOff>55148</xdr:rowOff>
    </xdr:from>
    <xdr:to>
      <xdr:col>10</xdr:col>
      <xdr:colOff>256953</xdr:colOff>
      <xdr:row>62</xdr:row>
      <xdr:rowOff>64306</xdr:rowOff>
    </xdr:to>
    <xdr:sp macro="" textlink="">
      <xdr:nvSpPr>
        <xdr:cNvPr id="35" name="TextBox 34"/>
        <xdr:cNvSpPr txBox="1"/>
      </xdr:nvSpPr>
      <xdr:spPr>
        <a:xfrm>
          <a:off x="6407740" y="7941848"/>
          <a:ext cx="2360753" cy="18441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tx1"/>
              </a:solidFill>
            </a:rPr>
            <a:t>Operational Margin</a:t>
          </a:r>
        </a:p>
      </xdr:txBody>
    </xdr:sp>
    <xdr:clientData/>
  </xdr:twoCellAnchor>
  <xdr:twoCellAnchor>
    <xdr:from>
      <xdr:col>11</xdr:col>
      <xdr:colOff>427623</xdr:colOff>
      <xdr:row>61</xdr:row>
      <xdr:rowOff>51725</xdr:rowOff>
    </xdr:from>
    <xdr:to>
      <xdr:col>15</xdr:col>
      <xdr:colOff>349976</xdr:colOff>
      <xdr:row>62</xdr:row>
      <xdr:rowOff>60882</xdr:rowOff>
    </xdr:to>
    <xdr:sp macro="" textlink="">
      <xdr:nvSpPr>
        <xdr:cNvPr id="36" name="TextBox 35"/>
        <xdr:cNvSpPr txBox="1"/>
      </xdr:nvSpPr>
      <xdr:spPr>
        <a:xfrm>
          <a:off x="9548763" y="7938425"/>
          <a:ext cx="2360753" cy="18441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Margin</a:t>
          </a:r>
          <a:endParaRPr lang="en-US" sz="900">
            <a:effectLst/>
          </a:endParaRPr>
        </a:p>
      </xdr:txBody>
    </xdr:sp>
    <xdr:clientData/>
  </xdr:twoCellAnchor>
  <xdr:twoCellAnchor>
    <xdr:from>
      <xdr:col>7</xdr:col>
      <xdr:colOff>600635</xdr:colOff>
      <xdr:row>68</xdr:row>
      <xdr:rowOff>8965</xdr:rowOff>
    </xdr:from>
    <xdr:to>
      <xdr:col>11</xdr:col>
      <xdr:colOff>0</xdr:colOff>
      <xdr:row>72</xdr:row>
      <xdr:rowOff>161364</xdr:rowOff>
    </xdr:to>
    <xdr:cxnSp macro="">
      <xdr:nvCxnSpPr>
        <xdr:cNvPr id="3" name="Straight Connector 2"/>
        <xdr:cNvCxnSpPr/>
      </xdr:nvCxnSpPr>
      <xdr:spPr>
        <a:xfrm>
          <a:off x="3811921" y="13104479"/>
          <a:ext cx="1837765" cy="892628"/>
        </a:xfrm>
        <a:prstGeom prst="line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8965</xdr:colOff>
      <xdr:row>68</xdr:row>
      <xdr:rowOff>8965</xdr:rowOff>
    </xdr:from>
    <xdr:to>
      <xdr:col>13</xdr:col>
      <xdr:colOff>0</xdr:colOff>
      <xdr:row>73</xdr:row>
      <xdr:rowOff>0</xdr:rowOff>
    </xdr:to>
    <xdr:cxnSp macro="">
      <xdr:nvCxnSpPr>
        <xdr:cNvPr id="37" name="Straight Connector 36"/>
        <xdr:cNvCxnSpPr/>
      </xdr:nvCxnSpPr>
      <xdr:spPr>
        <a:xfrm>
          <a:off x="3829851" y="13104479"/>
          <a:ext cx="3039035" cy="916321"/>
        </a:xfrm>
        <a:prstGeom prst="line">
          <a:avLst/>
        </a:prstGeom>
        <a:ln w="12700">
          <a:solidFill>
            <a:srgbClr val="FF3399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609599</xdr:colOff>
      <xdr:row>75</xdr:row>
      <xdr:rowOff>8966</xdr:rowOff>
    </xdr:from>
    <xdr:to>
      <xdr:col>17</xdr:col>
      <xdr:colOff>8964</xdr:colOff>
      <xdr:row>80</xdr:row>
      <xdr:rowOff>170329</xdr:rowOff>
    </xdr:to>
    <xdr:cxnSp macro="">
      <xdr:nvCxnSpPr>
        <xdr:cNvPr id="40" name="Straight Connector 39"/>
        <xdr:cNvCxnSpPr/>
      </xdr:nvCxnSpPr>
      <xdr:spPr>
        <a:xfrm>
          <a:off x="3756211" y="17741154"/>
          <a:ext cx="5620871" cy="1057834"/>
        </a:xfrm>
        <a:prstGeom prst="line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17929</xdr:colOff>
      <xdr:row>75</xdr:row>
      <xdr:rowOff>8966</xdr:rowOff>
    </xdr:from>
    <xdr:to>
      <xdr:col>19</xdr:col>
      <xdr:colOff>17929</xdr:colOff>
      <xdr:row>80</xdr:row>
      <xdr:rowOff>170329</xdr:rowOff>
    </xdr:to>
    <xdr:cxnSp macro="">
      <xdr:nvCxnSpPr>
        <xdr:cNvPr id="41" name="Straight Connector 40"/>
        <xdr:cNvCxnSpPr/>
      </xdr:nvCxnSpPr>
      <xdr:spPr>
        <a:xfrm>
          <a:off x="3774141" y="17741154"/>
          <a:ext cx="6831106" cy="1057834"/>
        </a:xfrm>
        <a:prstGeom prst="line">
          <a:avLst/>
        </a:prstGeom>
        <a:ln w="12700">
          <a:solidFill>
            <a:srgbClr val="FF3399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68</xdr:row>
      <xdr:rowOff>8965</xdr:rowOff>
    </xdr:from>
    <xdr:to>
      <xdr:col>14</xdr:col>
      <xdr:colOff>2</xdr:colOff>
      <xdr:row>81</xdr:row>
      <xdr:rowOff>170985</xdr:rowOff>
    </xdr:to>
    <xdr:cxnSp macro="">
      <xdr:nvCxnSpPr>
        <xdr:cNvPr id="49" name="Straight Connector 48"/>
        <xdr:cNvCxnSpPr/>
      </xdr:nvCxnSpPr>
      <xdr:spPr>
        <a:xfrm flipH="1">
          <a:off x="7543800" y="13104479"/>
          <a:ext cx="2" cy="2567763"/>
        </a:xfrm>
        <a:prstGeom prst="line">
          <a:avLst/>
        </a:prstGeom>
        <a:ln>
          <a:solidFill>
            <a:srgbClr val="33CC33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</xdr:colOff>
      <xdr:row>68</xdr:row>
      <xdr:rowOff>8965</xdr:rowOff>
    </xdr:from>
    <xdr:to>
      <xdr:col>15</xdr:col>
      <xdr:colOff>3717</xdr:colOff>
      <xdr:row>83</xdr:row>
      <xdr:rowOff>152400</xdr:rowOff>
    </xdr:to>
    <xdr:cxnSp macro="">
      <xdr:nvCxnSpPr>
        <xdr:cNvPr id="51" name="Straight Connector 50"/>
        <xdr:cNvCxnSpPr/>
      </xdr:nvCxnSpPr>
      <xdr:spPr>
        <a:xfrm>
          <a:off x="8077202" y="16542506"/>
          <a:ext cx="3715" cy="2875484"/>
        </a:xfrm>
        <a:prstGeom prst="line">
          <a:avLst/>
        </a:prstGeom>
        <a:ln>
          <a:solidFill>
            <a:srgbClr val="33CC33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68</xdr:row>
      <xdr:rowOff>26895</xdr:rowOff>
    </xdr:from>
    <xdr:to>
      <xdr:col>11</xdr:col>
      <xdr:colOff>600635</xdr:colOff>
      <xdr:row>73</xdr:row>
      <xdr:rowOff>0</xdr:rowOff>
    </xdr:to>
    <xdr:cxnSp macro="">
      <xdr:nvCxnSpPr>
        <xdr:cNvPr id="53" name="Straight Connector 52"/>
        <xdr:cNvCxnSpPr/>
      </xdr:nvCxnSpPr>
      <xdr:spPr>
        <a:xfrm>
          <a:off x="3801035" y="16324730"/>
          <a:ext cx="2384612" cy="869576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17929</xdr:colOff>
      <xdr:row>75</xdr:row>
      <xdr:rowOff>17930</xdr:rowOff>
    </xdr:from>
    <xdr:to>
      <xdr:col>17</xdr:col>
      <xdr:colOff>600635</xdr:colOff>
      <xdr:row>81</xdr:row>
      <xdr:rowOff>0</xdr:rowOff>
    </xdr:to>
    <xdr:cxnSp macro="">
      <xdr:nvCxnSpPr>
        <xdr:cNvPr id="56" name="Straight Connector 55"/>
        <xdr:cNvCxnSpPr/>
      </xdr:nvCxnSpPr>
      <xdr:spPr>
        <a:xfrm>
          <a:off x="3774141" y="17570824"/>
          <a:ext cx="6194612" cy="105783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68</xdr:row>
      <xdr:rowOff>8966</xdr:rowOff>
    </xdr:from>
    <xdr:to>
      <xdr:col>14</xdr:col>
      <xdr:colOff>313766</xdr:colOff>
      <xdr:row>83</xdr:row>
      <xdr:rowOff>6626</xdr:rowOff>
    </xdr:to>
    <xdr:cxnSp macro="">
      <xdr:nvCxnSpPr>
        <xdr:cNvPr id="58" name="Straight Connector 57"/>
        <xdr:cNvCxnSpPr/>
      </xdr:nvCxnSpPr>
      <xdr:spPr>
        <a:xfrm flipH="1">
          <a:off x="7765774" y="16825975"/>
          <a:ext cx="8966" cy="2780616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594932</xdr:colOff>
      <xdr:row>65</xdr:row>
      <xdr:rowOff>142620</xdr:rowOff>
    </xdr:from>
    <xdr:to>
      <xdr:col>9</xdr:col>
      <xdr:colOff>603894</xdr:colOff>
      <xdr:row>85</xdr:row>
      <xdr:rowOff>151584</xdr:rowOff>
    </xdr:to>
    <xdr:cxnSp macro="">
      <xdr:nvCxnSpPr>
        <xdr:cNvPr id="65" name="Straight Connector 64"/>
        <xdr:cNvCxnSpPr/>
      </xdr:nvCxnSpPr>
      <xdr:spPr>
        <a:xfrm>
          <a:off x="5025418" y="12682963"/>
          <a:ext cx="8962" cy="3710107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591673</xdr:colOff>
      <xdr:row>65</xdr:row>
      <xdr:rowOff>170329</xdr:rowOff>
    </xdr:from>
    <xdr:to>
      <xdr:col>19</xdr:col>
      <xdr:colOff>600635</xdr:colOff>
      <xdr:row>85</xdr:row>
      <xdr:rowOff>179293</xdr:rowOff>
    </xdr:to>
    <xdr:cxnSp macro="">
      <xdr:nvCxnSpPr>
        <xdr:cNvPr id="67" name="Straight Connector 66"/>
        <xdr:cNvCxnSpPr/>
      </xdr:nvCxnSpPr>
      <xdr:spPr>
        <a:xfrm>
          <a:off x="11162691" y="16033784"/>
          <a:ext cx="8962" cy="3611145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331263</xdr:colOff>
      <xdr:row>62</xdr:row>
      <xdr:rowOff>57813</xdr:rowOff>
    </xdr:from>
    <xdr:to>
      <xdr:col>10</xdr:col>
      <xdr:colOff>260556</xdr:colOff>
      <xdr:row>62</xdr:row>
      <xdr:rowOff>59046</xdr:rowOff>
    </xdr:to>
    <xdr:cxnSp macro="">
      <xdr:nvCxnSpPr>
        <xdr:cNvPr id="48" name="Straight Connector 47"/>
        <xdr:cNvCxnSpPr/>
      </xdr:nvCxnSpPr>
      <xdr:spPr>
        <a:xfrm flipH="1">
          <a:off x="2906823" y="11899293"/>
          <a:ext cx="2375313" cy="1233"/>
        </a:xfrm>
        <a:prstGeom prst="line">
          <a:avLst/>
        </a:prstGeom>
        <a:ln w="9525">
          <a:solidFill>
            <a:schemeClr val="tx1"/>
          </a:solidFill>
          <a:prstDash val="dash"/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427065</xdr:colOff>
      <xdr:row>62</xdr:row>
      <xdr:rowOff>52252</xdr:rowOff>
    </xdr:from>
    <xdr:to>
      <xdr:col>15</xdr:col>
      <xdr:colOff>335280</xdr:colOff>
      <xdr:row>62</xdr:row>
      <xdr:rowOff>57957</xdr:rowOff>
    </xdr:to>
    <xdr:cxnSp macro="">
      <xdr:nvCxnSpPr>
        <xdr:cNvPr id="50" name="Straight Connector 49"/>
        <xdr:cNvCxnSpPr/>
      </xdr:nvCxnSpPr>
      <xdr:spPr>
        <a:xfrm flipH="1">
          <a:off x="6057156" y="11900263"/>
          <a:ext cx="2407575" cy="5705"/>
        </a:xfrm>
        <a:prstGeom prst="line">
          <a:avLst/>
        </a:prstGeom>
        <a:ln w="9525">
          <a:solidFill>
            <a:schemeClr val="tx1"/>
          </a:solidFill>
          <a:prstDash val="dash"/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71"/>
  <sheetViews>
    <sheetView tabSelected="1" zoomScale="85" zoomScaleNormal="85" workbookViewId="0">
      <selection activeCell="AT42" sqref="AT42"/>
    </sheetView>
  </sheetViews>
  <sheetFormatPr defaultRowHeight="15" x14ac:dyDescent="0.25"/>
  <cols>
    <col min="1" max="1" width="1.7109375" customWidth="1"/>
    <col min="2" max="2" width="3.28515625" customWidth="1"/>
    <col min="3" max="3" width="12.28515625" customWidth="1"/>
    <col min="4" max="4" width="1.7109375" style="84" customWidth="1"/>
    <col min="6" max="6" width="9.7109375" style="29" customWidth="1"/>
    <col min="7" max="7" width="9" style="29" customWidth="1"/>
    <col min="12" max="12" width="10.28515625" customWidth="1"/>
    <col min="13" max="13" width="10.7109375" customWidth="1"/>
    <col min="14" max="14" width="9.7109375" bestFit="1" customWidth="1"/>
    <col min="16" max="16" width="9.7109375" bestFit="1" customWidth="1"/>
    <col min="19" max="21" width="10.140625" customWidth="1"/>
  </cols>
  <sheetData>
    <row r="1" spans="2:51" ht="14.45" x14ac:dyDescent="0.3">
      <c r="B1" s="86"/>
      <c r="C1" s="79"/>
      <c r="D1" s="79"/>
      <c r="E1" s="86"/>
      <c r="F1" s="1"/>
      <c r="G1" s="1"/>
      <c r="H1" s="3"/>
      <c r="I1" s="3"/>
      <c r="J1" s="3"/>
      <c r="K1" s="3"/>
      <c r="L1" s="3"/>
      <c r="M1" s="3"/>
    </row>
    <row r="2" spans="2:51" ht="14.45" x14ac:dyDescent="0.3">
      <c r="B2" s="76"/>
      <c r="C2" s="85"/>
      <c r="D2" s="85"/>
      <c r="E2" s="76"/>
      <c r="F2" s="1"/>
      <c r="G2" s="1"/>
      <c r="H2" s="3"/>
      <c r="I2" s="3" t="s">
        <v>29</v>
      </c>
      <c r="J2" s="3"/>
      <c r="K2" s="3" t="s">
        <v>28</v>
      </c>
      <c r="L2" s="3"/>
      <c r="M2" s="3"/>
      <c r="O2" s="156" t="s">
        <v>8</v>
      </c>
      <c r="P2" s="157"/>
      <c r="Q2" s="158"/>
      <c r="S2" s="160" t="s">
        <v>13</v>
      </c>
      <c r="T2" s="161"/>
      <c r="U2" s="162"/>
    </row>
    <row r="3" spans="2:51" ht="14.45" x14ac:dyDescent="0.3">
      <c r="B3" s="76"/>
      <c r="C3" s="76"/>
      <c r="D3" s="76"/>
      <c r="E3" s="76"/>
      <c r="F3" s="1"/>
      <c r="G3" s="1"/>
      <c r="H3" s="3"/>
      <c r="I3" s="3" t="s">
        <v>1</v>
      </c>
      <c r="J3" s="3" t="s">
        <v>2</v>
      </c>
      <c r="K3" s="3" t="s">
        <v>3</v>
      </c>
      <c r="L3" s="3"/>
      <c r="M3" s="3"/>
      <c r="O3" s="1" t="s">
        <v>10</v>
      </c>
      <c r="P3" s="1" t="s">
        <v>0</v>
      </c>
      <c r="Q3" s="1" t="s">
        <v>11</v>
      </c>
      <c r="S3" s="141" t="s">
        <v>14</v>
      </c>
      <c r="T3" s="142"/>
      <c r="U3" s="143" t="s">
        <v>12</v>
      </c>
    </row>
    <row r="4" spans="2:51" ht="14.45" x14ac:dyDescent="0.3">
      <c r="B4" s="76"/>
      <c r="C4" s="76"/>
      <c r="D4" s="76"/>
      <c r="E4" s="76"/>
      <c r="F4" s="1"/>
      <c r="G4" s="34"/>
      <c r="H4" s="4" t="s">
        <v>4</v>
      </c>
      <c r="I4" s="5"/>
      <c r="J4" s="6">
        <v>0.1</v>
      </c>
      <c r="K4" s="7"/>
      <c r="L4" s="8" t="s">
        <v>0</v>
      </c>
      <c r="M4" s="1"/>
      <c r="O4" s="25">
        <f>-J4/P4</f>
        <v>-1.2500000000000001E-2</v>
      </c>
      <c r="P4" s="88">
        <v>8</v>
      </c>
      <c r="Q4" s="25">
        <f>J4/P4</f>
        <v>1.2500000000000001E-2</v>
      </c>
      <c r="S4" s="144">
        <v>-0.11</v>
      </c>
      <c r="T4" s="140" t="s">
        <v>6</v>
      </c>
      <c r="U4" s="144">
        <v>0.11</v>
      </c>
      <c r="Y4" s="152" t="s">
        <v>39</v>
      </c>
      <c r="Z4" s="153"/>
      <c r="AA4" s="153"/>
      <c r="AB4" s="153"/>
      <c r="AC4" s="91">
        <v>10</v>
      </c>
      <c r="AD4" t="s">
        <v>40</v>
      </c>
    </row>
    <row r="5" spans="2:51" ht="14.45" x14ac:dyDescent="0.3">
      <c r="B5" s="76"/>
      <c r="C5" s="76"/>
      <c r="D5" s="76"/>
      <c r="E5" s="87"/>
      <c r="F5" s="1"/>
      <c r="G5" s="9"/>
      <c r="H5" s="10" t="s">
        <v>5</v>
      </c>
      <c r="I5" s="89">
        <v>-0.04</v>
      </c>
      <c r="J5" s="90" t="s">
        <v>6</v>
      </c>
      <c r="K5" s="89">
        <v>0.04</v>
      </c>
      <c r="L5" s="13" t="s">
        <v>7</v>
      </c>
      <c r="M5" s="14"/>
      <c r="O5" s="159" t="s">
        <v>37</v>
      </c>
      <c r="P5" s="159"/>
      <c r="Q5" s="159"/>
      <c r="S5" s="163" t="s">
        <v>38</v>
      </c>
      <c r="T5" s="163"/>
      <c r="U5" s="163"/>
      <c r="Y5" s="152" t="s">
        <v>16</v>
      </c>
      <c r="Z5" s="153"/>
      <c r="AA5" s="153"/>
      <c r="AB5" s="153"/>
      <c r="AC5" s="91">
        <v>4</v>
      </c>
      <c r="AD5" t="s">
        <v>41</v>
      </c>
    </row>
    <row r="6" spans="2:51" ht="14.45" x14ac:dyDescent="0.3">
      <c r="B6" s="2"/>
      <c r="C6" s="2"/>
      <c r="D6" s="33"/>
      <c r="E6" s="2"/>
      <c r="F6" s="1"/>
      <c r="G6" s="20"/>
      <c r="H6" s="21" t="s">
        <v>9</v>
      </c>
      <c r="I6" s="22">
        <f>Z65</f>
        <v>4.1666666666666741E-2</v>
      </c>
      <c r="J6" s="23" t="s">
        <v>6</v>
      </c>
      <c r="K6" s="22">
        <f>AB65</f>
        <v>-3.8461538461538436E-2</v>
      </c>
      <c r="L6" s="24" t="s">
        <v>0</v>
      </c>
      <c r="M6" s="14"/>
      <c r="O6" s="2"/>
      <c r="P6" s="2"/>
      <c r="Q6" s="2"/>
      <c r="Y6" s="154" t="s">
        <v>17</v>
      </c>
      <c r="Z6" s="155"/>
      <c r="AA6" s="155"/>
      <c r="AB6" s="155"/>
      <c r="AC6" s="92">
        <f>AC4*2*AC5</f>
        <v>80</v>
      </c>
    </row>
    <row r="7" spans="2:51" ht="14.45" x14ac:dyDescent="0.3">
      <c r="D7" s="76"/>
      <c r="E7" s="1"/>
      <c r="F7" s="1"/>
      <c r="M7" s="3"/>
    </row>
    <row r="8" spans="2:51" ht="15" customHeight="1" x14ac:dyDescent="0.3">
      <c r="B8" s="2"/>
      <c r="C8" s="2"/>
      <c r="D8" s="33"/>
      <c r="E8" s="2"/>
      <c r="F8" s="26"/>
      <c r="G8" s="26"/>
      <c r="H8" s="27"/>
      <c r="I8" s="27"/>
      <c r="J8" s="27"/>
      <c r="K8" s="27"/>
      <c r="L8" s="27"/>
      <c r="M8" s="26"/>
    </row>
    <row r="9" spans="2:51" s="94" customFormat="1" ht="14.45" x14ac:dyDescent="0.3">
      <c r="B9" s="95"/>
      <c r="C9" s="45" t="s">
        <v>19</v>
      </c>
      <c r="D9" s="77"/>
      <c r="E9" s="165" t="s">
        <v>18</v>
      </c>
      <c r="F9" s="165"/>
      <c r="G9" s="165"/>
      <c r="H9" s="165"/>
      <c r="I9" s="165"/>
      <c r="J9" s="165"/>
      <c r="K9" s="165"/>
      <c r="L9" s="165"/>
      <c r="M9" s="165"/>
      <c r="N9" s="165"/>
      <c r="O9" s="165"/>
      <c r="Q9" s="165" t="s">
        <v>18</v>
      </c>
      <c r="R9" s="165"/>
      <c r="S9" s="165"/>
      <c r="T9" s="165"/>
      <c r="U9" s="165"/>
      <c r="V9" s="165"/>
      <c r="W9" s="165"/>
      <c r="X9" s="165"/>
      <c r="Y9" s="165"/>
      <c r="Z9" s="165"/>
      <c r="AA9" s="165"/>
      <c r="AC9" s="165" t="s">
        <v>18</v>
      </c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O9" s="165" t="s">
        <v>18</v>
      </c>
      <c r="AP9" s="165"/>
      <c r="AQ9" s="165"/>
      <c r="AR9" s="165"/>
      <c r="AS9" s="165"/>
      <c r="AT9" s="165"/>
      <c r="AU9" s="165"/>
      <c r="AV9" s="165"/>
      <c r="AW9" s="165"/>
      <c r="AX9" s="165"/>
      <c r="AY9" s="165"/>
    </row>
    <row r="10" spans="2:51" s="94" customFormat="1" ht="14.45" x14ac:dyDescent="0.3">
      <c r="B10" s="95"/>
      <c r="C10" s="46">
        <v>0.01</v>
      </c>
      <c r="D10" s="78"/>
      <c r="E10" s="165">
        <v>4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Q10" s="165">
        <v>6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C10" s="165">
        <v>8</v>
      </c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O10" s="165">
        <v>10</v>
      </c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</row>
    <row r="11" spans="2:51" ht="14.45" x14ac:dyDescent="0.3">
      <c r="B11" s="2"/>
      <c r="C11" s="47"/>
      <c r="D11" s="79"/>
      <c r="E11" s="2"/>
      <c r="F11" s="26"/>
      <c r="G11" s="26"/>
      <c r="H11" s="27"/>
      <c r="I11" s="27"/>
      <c r="J11" s="27"/>
      <c r="K11" s="27"/>
      <c r="L11" s="27"/>
      <c r="M11" s="26"/>
      <c r="Q11" s="2"/>
      <c r="R11" s="26"/>
      <c r="S11" s="26"/>
      <c r="T11" s="27"/>
      <c r="U11" s="27"/>
      <c r="V11" s="27"/>
      <c r="W11" s="27"/>
      <c r="X11" s="27"/>
      <c r="Y11" s="26"/>
      <c r="AC11" s="2"/>
      <c r="AD11" s="26"/>
      <c r="AE11" s="26"/>
      <c r="AF11" s="27"/>
      <c r="AG11" s="27"/>
      <c r="AH11" s="27"/>
      <c r="AI11" s="27"/>
      <c r="AJ11" s="27"/>
      <c r="AK11" s="26"/>
      <c r="AO11" s="2"/>
      <c r="AP11" s="26"/>
      <c r="AQ11" s="26"/>
      <c r="AR11" s="27"/>
      <c r="AS11" s="27"/>
      <c r="AT11" s="27"/>
      <c r="AU11" s="27"/>
      <c r="AV11" s="27"/>
      <c r="AW11" s="26"/>
    </row>
    <row r="12" spans="2:51" ht="14.45" x14ac:dyDescent="0.3">
      <c r="B12" s="3"/>
      <c r="C12" s="48"/>
      <c r="D12" s="80"/>
      <c r="E12" s="47"/>
      <c r="F12" s="177" t="s">
        <v>32</v>
      </c>
      <c r="G12" s="177"/>
      <c r="H12" s="173" t="s">
        <v>51</v>
      </c>
      <c r="I12" s="174"/>
      <c r="J12" s="156" t="s">
        <v>45</v>
      </c>
      <c r="K12" s="158"/>
      <c r="L12" s="167" t="s">
        <v>27</v>
      </c>
      <c r="M12" s="168"/>
      <c r="N12" s="167" t="s">
        <v>26</v>
      </c>
      <c r="O12" s="168"/>
      <c r="Q12" s="2"/>
      <c r="R12" s="166" t="s">
        <v>32</v>
      </c>
      <c r="S12" s="166"/>
      <c r="T12" s="173" t="s">
        <v>44</v>
      </c>
      <c r="U12" s="174"/>
      <c r="V12" s="156" t="s">
        <v>45</v>
      </c>
      <c r="W12" s="158"/>
      <c r="X12" s="167" t="s">
        <v>27</v>
      </c>
      <c r="Y12" s="168"/>
      <c r="Z12" s="167" t="s">
        <v>26</v>
      </c>
      <c r="AA12" s="168"/>
      <c r="AC12" s="2"/>
      <c r="AD12" s="166" t="s">
        <v>32</v>
      </c>
      <c r="AE12" s="166"/>
      <c r="AF12" s="173" t="s">
        <v>44</v>
      </c>
      <c r="AG12" s="174"/>
      <c r="AH12" s="156" t="s">
        <v>45</v>
      </c>
      <c r="AI12" s="158"/>
      <c r="AJ12" s="167" t="s">
        <v>27</v>
      </c>
      <c r="AK12" s="168"/>
      <c r="AL12" s="167" t="s">
        <v>26</v>
      </c>
      <c r="AM12" s="168"/>
      <c r="AO12" s="2"/>
      <c r="AP12" s="166" t="s">
        <v>32</v>
      </c>
      <c r="AQ12" s="166"/>
      <c r="AR12" s="173" t="s">
        <v>44</v>
      </c>
      <c r="AS12" s="174"/>
      <c r="AT12" s="156" t="s">
        <v>45</v>
      </c>
      <c r="AU12" s="158"/>
      <c r="AV12" s="167" t="s">
        <v>27</v>
      </c>
      <c r="AW12" s="168"/>
      <c r="AX12" s="167" t="s">
        <v>26</v>
      </c>
      <c r="AY12" s="168"/>
    </row>
    <row r="13" spans="2:51" s="28" customFormat="1" ht="43.15" x14ac:dyDescent="0.3">
      <c r="C13" s="31" t="s">
        <v>19</v>
      </c>
      <c r="D13" s="81"/>
      <c r="E13" s="31" t="s">
        <v>15</v>
      </c>
      <c r="F13" s="31" t="s">
        <v>33</v>
      </c>
      <c r="G13" s="31" t="s">
        <v>34</v>
      </c>
      <c r="H13" s="31" t="s">
        <v>31</v>
      </c>
      <c r="I13" s="31" t="s">
        <v>30</v>
      </c>
      <c r="J13" s="31" t="s">
        <v>21</v>
      </c>
      <c r="K13" s="31" t="s">
        <v>24</v>
      </c>
      <c r="L13" s="31" t="s">
        <v>20</v>
      </c>
      <c r="M13" s="31" t="s">
        <v>23</v>
      </c>
      <c r="N13" s="31" t="s">
        <v>22</v>
      </c>
      <c r="O13" s="31" t="s">
        <v>25</v>
      </c>
      <c r="Q13" s="28" t="s">
        <v>15</v>
      </c>
      <c r="R13" s="28" t="s">
        <v>33</v>
      </c>
      <c r="S13" s="28" t="s">
        <v>34</v>
      </c>
      <c r="T13" s="28" t="s">
        <v>31</v>
      </c>
      <c r="U13" s="28" t="s">
        <v>30</v>
      </c>
      <c r="V13" s="98" t="s">
        <v>21</v>
      </c>
      <c r="W13" s="98" t="s">
        <v>24</v>
      </c>
      <c r="X13" s="98" t="s">
        <v>20</v>
      </c>
      <c r="Y13" s="98" t="s">
        <v>23</v>
      </c>
      <c r="Z13" s="98" t="s">
        <v>22</v>
      </c>
      <c r="AA13" s="98" t="s">
        <v>25</v>
      </c>
      <c r="AC13" s="28" t="s">
        <v>15</v>
      </c>
      <c r="AD13" s="28" t="s">
        <v>33</v>
      </c>
      <c r="AE13" s="28" t="s">
        <v>34</v>
      </c>
      <c r="AF13" s="28" t="s">
        <v>31</v>
      </c>
      <c r="AG13" s="28" t="s">
        <v>30</v>
      </c>
      <c r="AH13" s="31" t="s">
        <v>21</v>
      </c>
      <c r="AI13" s="31" t="s">
        <v>24</v>
      </c>
      <c r="AJ13" s="31" t="s">
        <v>20</v>
      </c>
      <c r="AK13" s="31" t="s">
        <v>23</v>
      </c>
      <c r="AL13" s="31" t="s">
        <v>22</v>
      </c>
      <c r="AM13" s="31" t="s">
        <v>25</v>
      </c>
      <c r="AO13" s="28" t="s">
        <v>15</v>
      </c>
      <c r="AP13" s="28" t="s">
        <v>33</v>
      </c>
      <c r="AQ13" s="28" t="s">
        <v>34</v>
      </c>
      <c r="AR13" s="28" t="s">
        <v>31</v>
      </c>
      <c r="AS13" s="28" t="s">
        <v>30</v>
      </c>
      <c r="AT13" s="31" t="s">
        <v>21</v>
      </c>
      <c r="AU13" s="31" t="s">
        <v>24</v>
      </c>
      <c r="AV13" s="31" t="s">
        <v>20</v>
      </c>
      <c r="AW13" s="31" t="s">
        <v>23</v>
      </c>
      <c r="AX13" s="31" t="s">
        <v>22</v>
      </c>
      <c r="AY13" s="31" t="s">
        <v>25</v>
      </c>
    </row>
    <row r="14" spans="2:51" s="28" customFormat="1" ht="4.9000000000000004" customHeight="1" x14ac:dyDescent="0.3">
      <c r="C14" s="31"/>
      <c r="D14" s="81"/>
      <c r="E14" s="31"/>
      <c r="F14" s="73"/>
      <c r="G14" s="74"/>
      <c r="H14" s="73"/>
      <c r="I14" s="74"/>
      <c r="J14" s="73"/>
      <c r="K14" s="74"/>
      <c r="L14" s="75"/>
      <c r="M14" s="75"/>
      <c r="N14" s="75"/>
      <c r="O14" s="75"/>
      <c r="V14" s="75"/>
      <c r="W14" s="75"/>
      <c r="X14" s="75"/>
      <c r="Y14" s="75"/>
      <c r="Z14" s="75"/>
      <c r="AA14" s="75"/>
      <c r="AH14" s="75"/>
      <c r="AI14" s="75"/>
      <c r="AJ14" s="75"/>
      <c r="AK14" s="75"/>
      <c r="AL14" s="75"/>
      <c r="AM14" s="75"/>
      <c r="AT14" s="75"/>
      <c r="AU14" s="75"/>
      <c r="AV14" s="75"/>
      <c r="AW14" s="75"/>
      <c r="AX14" s="75"/>
      <c r="AY14" s="75"/>
    </row>
    <row r="15" spans="2:51" ht="14.45" x14ac:dyDescent="0.3">
      <c r="B15" s="30"/>
      <c r="C15" s="32">
        <v>0</v>
      </c>
      <c r="D15" s="82"/>
      <c r="E15" s="30">
        <f>$E$10*2</f>
        <v>8</v>
      </c>
      <c r="F15" s="99">
        <f>ROUND(E15/(1-$S$4),4)</f>
        <v>7.2072000000000003</v>
      </c>
      <c r="G15" s="99">
        <f>ROUND(E15/(1-$U$4),4)</f>
        <v>8.9887999999999995</v>
      </c>
      <c r="H15" s="38">
        <f t="shared" ref="H15:H35" si="0">E15-$J$4</f>
        <v>7.9</v>
      </c>
      <c r="I15" s="39">
        <f t="shared" ref="I15:I35" si="1">E15+$J$4</f>
        <v>8.1</v>
      </c>
      <c r="J15" s="42">
        <f>($E$10)*(2-C15)</f>
        <v>8</v>
      </c>
      <c r="K15" s="43">
        <f>($E$10)*(2+C15)</f>
        <v>8</v>
      </c>
      <c r="L15" s="37">
        <f>J15*(100%+$K$6)</f>
        <v>7.6923076923076925</v>
      </c>
      <c r="M15" s="37">
        <f>K15*(100%+$K$6)</f>
        <v>7.6923076923076925</v>
      </c>
      <c r="N15" s="37">
        <f t="shared" ref="N15:N35" si="2">J15*(100%+$I$6)</f>
        <v>8.3333333333333339</v>
      </c>
      <c r="O15" s="37">
        <f t="shared" ref="O15:O35" si="3">K15*(100%+$I$6)</f>
        <v>8.3333333333333339</v>
      </c>
      <c r="Q15" s="30">
        <f>$Q$10*2</f>
        <v>12</v>
      </c>
      <c r="R15" s="99">
        <f>ROUND(Q15/(1-$S$4),4)</f>
        <v>10.8108</v>
      </c>
      <c r="S15" s="99">
        <f>ROUND(Q15/(1-$U$4),4)</f>
        <v>13.4831</v>
      </c>
      <c r="T15" s="35">
        <f t="shared" ref="T15:T35" si="4">Q15-$J$4</f>
        <v>11.9</v>
      </c>
      <c r="U15" s="35">
        <f t="shared" ref="U15:U35" si="5">Q15+$J$4</f>
        <v>12.1</v>
      </c>
      <c r="V15" s="30">
        <f>($Q$10)*(2-C15)</f>
        <v>12</v>
      </c>
      <c r="W15" s="30">
        <f>($Q$10)*(2+C15)</f>
        <v>12</v>
      </c>
      <c r="X15" s="37">
        <f t="shared" ref="X15:X35" si="6">V15*(100%+$K$6)</f>
        <v>11.538461538461538</v>
      </c>
      <c r="Y15" s="37">
        <f t="shared" ref="Y15:Y35" si="7">W15*(100%+$K$6)</f>
        <v>11.538461538461538</v>
      </c>
      <c r="Z15" s="37">
        <f t="shared" ref="Z15:Z35" si="8">V15*(100%+$I$6)</f>
        <v>12.5</v>
      </c>
      <c r="AA15" s="37">
        <f t="shared" ref="AA15:AA35" si="9">W15*(100%+$I$6)</f>
        <v>12.5</v>
      </c>
      <c r="AC15" s="30">
        <f>$AC$10*2</f>
        <v>16</v>
      </c>
      <c r="AD15" s="99">
        <f>ROUND(AC15/(1-$S$4),4)</f>
        <v>14.414400000000001</v>
      </c>
      <c r="AE15" s="99">
        <f>ROUND(AC15/(1-$U$4),4)</f>
        <v>17.977499999999999</v>
      </c>
      <c r="AF15" s="35">
        <f t="shared" ref="AF15:AF35" si="10">AC15-$J$4</f>
        <v>15.9</v>
      </c>
      <c r="AG15" s="35">
        <f t="shared" ref="AG15:AG35" si="11">AC15+$J$4</f>
        <v>16.100000000000001</v>
      </c>
      <c r="AH15" s="30">
        <f>($AC$10)*(2-C15)</f>
        <v>16</v>
      </c>
      <c r="AI15" s="30">
        <f>($AC$10)*(2+C15)</f>
        <v>16</v>
      </c>
      <c r="AJ15" s="37">
        <f>AH15*(100%+$K$6)</f>
        <v>15.384615384615385</v>
      </c>
      <c r="AK15" s="37">
        <f>AI15*(100%+$K$6)</f>
        <v>15.384615384615385</v>
      </c>
      <c r="AL15" s="37">
        <f>AH15*(100%+$I$6)</f>
        <v>16.666666666666668</v>
      </c>
      <c r="AM15" s="37">
        <f>AI15*(100%+$I$6)</f>
        <v>16.666666666666668</v>
      </c>
      <c r="AO15" s="30">
        <f>$AO$10*2</f>
        <v>20</v>
      </c>
      <c r="AP15" s="99">
        <f>ROUND(AO15/(1-$S$4),4)</f>
        <v>18.018000000000001</v>
      </c>
      <c r="AQ15" s="99">
        <f>ROUND(AO15/(1-$U$4),4)</f>
        <v>22.471900000000002</v>
      </c>
      <c r="AR15" s="35">
        <f>AO15-$J$4</f>
        <v>19.899999999999999</v>
      </c>
      <c r="AS15" s="35">
        <f t="shared" ref="AS15:AS35" si="12">AO15+$J$4</f>
        <v>20.100000000000001</v>
      </c>
      <c r="AT15" s="30">
        <f>($AO$10)*(2-C15)</f>
        <v>20</v>
      </c>
      <c r="AU15" s="30">
        <f>($AO$10)*(2+C15)</f>
        <v>20</v>
      </c>
      <c r="AV15" s="37">
        <f>AT15*(100%+$K$6)</f>
        <v>19.23076923076923</v>
      </c>
      <c r="AW15" s="37">
        <f>AU15*(100%+$K$6)</f>
        <v>19.23076923076923</v>
      </c>
      <c r="AX15" s="37">
        <f t="shared" ref="AX15:AX35" si="13">AT15*(100%+$I$6)</f>
        <v>20.833333333333336</v>
      </c>
      <c r="AY15" s="37">
        <f t="shared" ref="AY15:AY35" si="14">AU15*(100%+$I$6)</f>
        <v>20.833333333333336</v>
      </c>
    </row>
    <row r="16" spans="2:51" ht="14.45" x14ac:dyDescent="0.3">
      <c r="B16" s="30"/>
      <c r="C16" s="49">
        <f t="shared" ref="C16:C35" si="15">C15+$C$10</f>
        <v>0.01</v>
      </c>
      <c r="D16" s="83"/>
      <c r="E16" s="30">
        <f t="shared" ref="E16:E35" si="16">$E$10*2</f>
        <v>8</v>
      </c>
      <c r="F16" s="99">
        <f t="shared" ref="F16:F35" si="17">ROUND(E16/(1-$S$4),4)</f>
        <v>7.2072000000000003</v>
      </c>
      <c r="G16" s="99">
        <f t="shared" ref="G16:G35" si="18">ROUND(E16/(1-$U$4),4)</f>
        <v>8.9887999999999995</v>
      </c>
      <c r="H16" s="40">
        <f>E16-$J$4</f>
        <v>7.9</v>
      </c>
      <c r="I16" s="41">
        <f>J20</f>
        <v>7.8</v>
      </c>
      <c r="J16" s="42">
        <f t="shared" ref="J16:J35" si="19">($E$10)*(2-C16)</f>
        <v>7.96</v>
      </c>
      <c r="K16" s="43">
        <f t="shared" ref="K16:K35" si="20">($E$10)*(2+C16)</f>
        <v>8.0399999999999991</v>
      </c>
      <c r="L16" s="37">
        <f t="shared" ref="L16:L35" si="21">J16*(100%+$K$6)</f>
        <v>7.6538461538461542</v>
      </c>
      <c r="M16" s="37">
        <f t="shared" ref="M16:M35" si="22">K16*(100%+$K$6)</f>
        <v>7.7307692307692299</v>
      </c>
      <c r="N16" s="37">
        <f t="shared" si="2"/>
        <v>8.2916666666666679</v>
      </c>
      <c r="O16" s="37">
        <f t="shared" si="3"/>
        <v>8.375</v>
      </c>
      <c r="Q16" s="30">
        <f t="shared" ref="Q16:Q35" si="23">$Q$10*2</f>
        <v>12</v>
      </c>
      <c r="R16" s="99">
        <f t="shared" ref="R16:R35" si="24">ROUND(Q16/(1-$S$4),4)</f>
        <v>10.8108</v>
      </c>
      <c r="S16" s="99">
        <f t="shared" ref="S16:S35" si="25">ROUND(Q16/(1-$U$4),4)</f>
        <v>13.4831</v>
      </c>
      <c r="T16" s="35">
        <f t="shared" si="4"/>
        <v>11.9</v>
      </c>
      <c r="U16" s="35">
        <f t="shared" si="5"/>
        <v>12.1</v>
      </c>
      <c r="V16" s="30">
        <f t="shared" ref="V16:V35" si="26">($Q$10)*(2-C16)</f>
        <v>11.94</v>
      </c>
      <c r="W16" s="30">
        <f t="shared" ref="W16:W35" si="27">($Q$10)*(2+C16)</f>
        <v>12.059999999999999</v>
      </c>
      <c r="X16" s="37">
        <f t="shared" si="6"/>
        <v>11.48076923076923</v>
      </c>
      <c r="Y16" s="37">
        <f t="shared" si="7"/>
        <v>11.596153846153845</v>
      </c>
      <c r="Z16" s="37">
        <f t="shared" si="8"/>
        <v>12.4375</v>
      </c>
      <c r="AA16" s="37">
        <f t="shared" si="9"/>
        <v>12.5625</v>
      </c>
      <c r="AC16" s="30">
        <f t="shared" ref="AC16:AC35" si="28">$AC$10*2</f>
        <v>16</v>
      </c>
      <c r="AD16" s="99">
        <f t="shared" ref="AD16:AD35" si="29">ROUND(AC16/(1-$S$4),4)</f>
        <v>14.414400000000001</v>
      </c>
      <c r="AE16" s="99">
        <f t="shared" ref="AE16:AE35" si="30">ROUND(AC16/(1-$U$4),4)</f>
        <v>17.977499999999999</v>
      </c>
      <c r="AF16" s="35">
        <f t="shared" si="10"/>
        <v>15.9</v>
      </c>
      <c r="AG16" s="35">
        <f t="shared" si="11"/>
        <v>16.100000000000001</v>
      </c>
      <c r="AH16" s="30">
        <f t="shared" ref="AH16:AH35" si="31">($AC$10)*(2-C16)</f>
        <v>15.92</v>
      </c>
      <c r="AI16" s="30">
        <f t="shared" ref="AI16:AI35" si="32">($AC$10)*(2+C16)</f>
        <v>16.079999999999998</v>
      </c>
      <c r="AJ16" s="37">
        <f t="shared" ref="AJ16:AJ35" si="33">AH16*(100%+$K$6)</f>
        <v>15.307692307692308</v>
      </c>
      <c r="AK16" s="37">
        <f t="shared" ref="AK16:AK35" si="34">AI16*(100%+$K$6)</f>
        <v>15.46153846153846</v>
      </c>
      <c r="AL16" s="37">
        <f t="shared" ref="AL16:AL35" si="35">AH16*(100%+$I$6)</f>
        <v>16.583333333333336</v>
      </c>
      <c r="AM16" s="37">
        <f t="shared" ref="AM16:AM35" si="36">AI16*(100%+$I$6)</f>
        <v>16.75</v>
      </c>
      <c r="AO16" s="30">
        <f t="shared" ref="AO16:AO35" si="37">$AO$10*2</f>
        <v>20</v>
      </c>
      <c r="AP16" s="99">
        <f t="shared" ref="AP16:AP35" si="38">ROUND(AO16/(1-$S$4),4)</f>
        <v>18.018000000000001</v>
      </c>
      <c r="AQ16" s="99">
        <f t="shared" ref="AQ16:AQ35" si="39">ROUND(AO16/(1-$U$4),4)</f>
        <v>22.471900000000002</v>
      </c>
      <c r="AR16" s="35">
        <f>AO16-$J$4</f>
        <v>19.899999999999999</v>
      </c>
      <c r="AS16" s="35">
        <f t="shared" si="12"/>
        <v>20.100000000000001</v>
      </c>
      <c r="AT16" s="30">
        <f t="shared" ref="AT16:AT35" si="40">($AO$10)*(2-C16)</f>
        <v>19.899999999999999</v>
      </c>
      <c r="AU16" s="30">
        <f t="shared" ref="AU16:AU35" si="41">($AO$10)*(2+C16)</f>
        <v>20.099999999999998</v>
      </c>
      <c r="AV16" s="37">
        <f t="shared" ref="AV16:AV35" si="42">AT16*(100%+$K$6)</f>
        <v>19.134615384615383</v>
      </c>
      <c r="AW16" s="37">
        <f t="shared" ref="AW16:AW35" si="43">AU16*(100%+$K$6)</f>
        <v>19.326923076923077</v>
      </c>
      <c r="AX16" s="37">
        <f t="shared" si="13"/>
        <v>20.729166666666668</v>
      </c>
      <c r="AY16" s="37">
        <f t="shared" si="14"/>
        <v>20.9375</v>
      </c>
    </row>
    <row r="17" spans="2:51" ht="14.45" x14ac:dyDescent="0.3">
      <c r="B17" s="30"/>
      <c r="C17" s="49">
        <f t="shared" si="15"/>
        <v>0.02</v>
      </c>
      <c r="D17" s="83"/>
      <c r="E17" s="30">
        <f t="shared" si="16"/>
        <v>8</v>
      </c>
      <c r="F17" s="99">
        <f t="shared" si="17"/>
        <v>7.2072000000000003</v>
      </c>
      <c r="G17" s="99">
        <f t="shared" si="18"/>
        <v>8.9887999999999995</v>
      </c>
      <c r="H17" s="40">
        <f t="shared" si="0"/>
        <v>7.9</v>
      </c>
      <c r="I17" s="41">
        <f t="shared" si="1"/>
        <v>8.1</v>
      </c>
      <c r="J17" s="42">
        <f t="shared" si="19"/>
        <v>7.92</v>
      </c>
      <c r="K17" s="43">
        <f t="shared" si="20"/>
        <v>8.08</v>
      </c>
      <c r="L17" s="37">
        <f t="shared" si="21"/>
        <v>7.6153846153846159</v>
      </c>
      <c r="M17" s="37">
        <f t="shared" si="22"/>
        <v>7.7692307692307692</v>
      </c>
      <c r="N17" s="37">
        <f t="shared" si="2"/>
        <v>8.25</v>
      </c>
      <c r="O17" s="37">
        <f t="shared" si="3"/>
        <v>8.4166666666666679</v>
      </c>
      <c r="Q17" s="30">
        <f t="shared" si="23"/>
        <v>12</v>
      </c>
      <c r="R17" s="99">
        <f t="shared" si="24"/>
        <v>10.8108</v>
      </c>
      <c r="S17" s="99">
        <f t="shared" si="25"/>
        <v>13.4831</v>
      </c>
      <c r="T17" s="35">
        <f t="shared" si="4"/>
        <v>11.9</v>
      </c>
      <c r="U17" s="35">
        <f t="shared" si="5"/>
        <v>12.1</v>
      </c>
      <c r="V17" s="30">
        <f t="shared" si="26"/>
        <v>11.879999999999999</v>
      </c>
      <c r="W17" s="30">
        <f t="shared" si="27"/>
        <v>12.120000000000001</v>
      </c>
      <c r="X17" s="37">
        <f t="shared" si="6"/>
        <v>11.423076923076922</v>
      </c>
      <c r="Y17" s="37">
        <f t="shared" si="7"/>
        <v>11.653846153846155</v>
      </c>
      <c r="Z17" s="37">
        <f t="shared" si="8"/>
        <v>12.375</v>
      </c>
      <c r="AA17" s="37">
        <f t="shared" si="9"/>
        <v>12.625000000000002</v>
      </c>
      <c r="AC17" s="30">
        <f t="shared" si="28"/>
        <v>16</v>
      </c>
      <c r="AD17" s="99">
        <f t="shared" si="29"/>
        <v>14.414400000000001</v>
      </c>
      <c r="AE17" s="99">
        <f t="shared" si="30"/>
        <v>17.977499999999999</v>
      </c>
      <c r="AF17" s="35">
        <f t="shared" si="10"/>
        <v>15.9</v>
      </c>
      <c r="AG17" s="35">
        <f t="shared" si="11"/>
        <v>16.100000000000001</v>
      </c>
      <c r="AH17" s="30">
        <f t="shared" si="31"/>
        <v>15.84</v>
      </c>
      <c r="AI17" s="30">
        <f t="shared" si="32"/>
        <v>16.16</v>
      </c>
      <c r="AJ17" s="37">
        <f t="shared" si="33"/>
        <v>15.230769230769232</v>
      </c>
      <c r="AK17" s="37">
        <f t="shared" si="34"/>
        <v>15.538461538461538</v>
      </c>
      <c r="AL17" s="37">
        <f t="shared" si="35"/>
        <v>16.5</v>
      </c>
      <c r="AM17" s="37">
        <f t="shared" si="36"/>
        <v>16.833333333333336</v>
      </c>
      <c r="AO17" s="30">
        <f t="shared" si="37"/>
        <v>20</v>
      </c>
      <c r="AP17" s="99">
        <f t="shared" si="38"/>
        <v>18.018000000000001</v>
      </c>
      <c r="AQ17" s="99">
        <f t="shared" si="39"/>
        <v>22.471900000000002</v>
      </c>
      <c r="AR17" s="35">
        <f t="shared" ref="AR17:AR35" si="44">AO17-$J$4</f>
        <v>19.899999999999999</v>
      </c>
      <c r="AS17" s="35">
        <f t="shared" si="12"/>
        <v>20.100000000000001</v>
      </c>
      <c r="AT17" s="30">
        <f t="shared" si="40"/>
        <v>19.8</v>
      </c>
      <c r="AU17" s="30">
        <f t="shared" si="41"/>
        <v>20.2</v>
      </c>
      <c r="AV17" s="37">
        <f t="shared" si="42"/>
        <v>19.03846153846154</v>
      </c>
      <c r="AW17" s="37">
        <f t="shared" si="43"/>
        <v>19.423076923076923</v>
      </c>
      <c r="AX17" s="37">
        <f t="shared" si="13"/>
        <v>20.625000000000004</v>
      </c>
      <c r="AY17" s="37">
        <f t="shared" si="14"/>
        <v>21.041666666666668</v>
      </c>
    </row>
    <row r="18" spans="2:51" ht="14.45" x14ac:dyDescent="0.3">
      <c r="B18" s="30"/>
      <c r="C18" s="49">
        <f t="shared" si="15"/>
        <v>0.03</v>
      </c>
      <c r="D18" s="83"/>
      <c r="E18" s="30">
        <f t="shared" si="16"/>
        <v>8</v>
      </c>
      <c r="F18" s="99">
        <f t="shared" si="17"/>
        <v>7.2072000000000003</v>
      </c>
      <c r="G18" s="99">
        <f t="shared" si="18"/>
        <v>8.9887999999999995</v>
      </c>
      <c r="H18" s="40">
        <f t="shared" si="0"/>
        <v>7.9</v>
      </c>
      <c r="I18" s="41">
        <f t="shared" si="1"/>
        <v>8.1</v>
      </c>
      <c r="J18" s="42">
        <f t="shared" si="19"/>
        <v>7.88</v>
      </c>
      <c r="K18" s="43">
        <f t="shared" si="20"/>
        <v>8.1199999999999992</v>
      </c>
      <c r="L18" s="37">
        <f t="shared" si="21"/>
        <v>7.5769230769230766</v>
      </c>
      <c r="M18" s="37">
        <f t="shared" si="22"/>
        <v>7.8076923076923075</v>
      </c>
      <c r="N18" s="37">
        <f t="shared" si="2"/>
        <v>8.2083333333333339</v>
      </c>
      <c r="O18" s="37">
        <f t="shared" si="3"/>
        <v>8.4583333333333339</v>
      </c>
      <c r="Q18" s="30">
        <f t="shared" si="23"/>
        <v>12</v>
      </c>
      <c r="R18" s="99">
        <f t="shared" si="24"/>
        <v>10.8108</v>
      </c>
      <c r="S18" s="99">
        <f t="shared" si="25"/>
        <v>13.4831</v>
      </c>
      <c r="T18" s="35">
        <f t="shared" si="4"/>
        <v>11.9</v>
      </c>
      <c r="U18" s="35">
        <f t="shared" si="5"/>
        <v>12.1</v>
      </c>
      <c r="V18" s="30">
        <f t="shared" si="26"/>
        <v>11.82</v>
      </c>
      <c r="W18" s="30">
        <f t="shared" si="27"/>
        <v>12.18</v>
      </c>
      <c r="X18" s="37">
        <f t="shared" si="6"/>
        <v>11.365384615384617</v>
      </c>
      <c r="Y18" s="37">
        <f t="shared" si="7"/>
        <v>11.711538461538462</v>
      </c>
      <c r="Z18" s="37">
        <f t="shared" si="8"/>
        <v>12.312500000000002</v>
      </c>
      <c r="AA18" s="37">
        <f t="shared" si="9"/>
        <v>12.6875</v>
      </c>
      <c r="AC18" s="30">
        <f t="shared" si="28"/>
        <v>16</v>
      </c>
      <c r="AD18" s="99">
        <f t="shared" si="29"/>
        <v>14.414400000000001</v>
      </c>
      <c r="AE18" s="99">
        <f t="shared" si="30"/>
        <v>17.977499999999999</v>
      </c>
      <c r="AF18" s="35">
        <f t="shared" si="10"/>
        <v>15.9</v>
      </c>
      <c r="AG18" s="35">
        <f t="shared" si="11"/>
        <v>16.100000000000001</v>
      </c>
      <c r="AH18" s="30">
        <f t="shared" si="31"/>
        <v>15.76</v>
      </c>
      <c r="AI18" s="30">
        <f t="shared" si="32"/>
        <v>16.239999999999998</v>
      </c>
      <c r="AJ18" s="37">
        <f t="shared" si="33"/>
        <v>15.153846153846153</v>
      </c>
      <c r="AK18" s="37">
        <f t="shared" si="34"/>
        <v>15.615384615384615</v>
      </c>
      <c r="AL18" s="37">
        <f t="shared" si="35"/>
        <v>16.416666666666668</v>
      </c>
      <c r="AM18" s="37">
        <f t="shared" si="36"/>
        <v>16.916666666666668</v>
      </c>
      <c r="AO18" s="30">
        <f t="shared" si="37"/>
        <v>20</v>
      </c>
      <c r="AP18" s="99">
        <f t="shared" si="38"/>
        <v>18.018000000000001</v>
      </c>
      <c r="AQ18" s="99">
        <f t="shared" si="39"/>
        <v>22.471900000000002</v>
      </c>
      <c r="AR18" s="35">
        <f t="shared" si="44"/>
        <v>19.899999999999999</v>
      </c>
      <c r="AS18" s="35">
        <f t="shared" si="12"/>
        <v>20.100000000000001</v>
      </c>
      <c r="AT18" s="30">
        <f t="shared" si="40"/>
        <v>19.7</v>
      </c>
      <c r="AU18" s="30">
        <f t="shared" si="41"/>
        <v>20.299999999999997</v>
      </c>
      <c r="AV18" s="37">
        <f t="shared" si="42"/>
        <v>18.942307692307693</v>
      </c>
      <c r="AW18" s="37">
        <f t="shared" si="43"/>
        <v>19.519230769230766</v>
      </c>
      <c r="AX18" s="37">
        <f t="shared" si="13"/>
        <v>20.520833333333336</v>
      </c>
      <c r="AY18" s="37">
        <f t="shared" si="14"/>
        <v>21.145833333333332</v>
      </c>
    </row>
    <row r="19" spans="2:51" ht="14.45" x14ac:dyDescent="0.3">
      <c r="B19" s="30"/>
      <c r="C19" s="49">
        <f t="shared" si="15"/>
        <v>0.04</v>
      </c>
      <c r="D19" s="83"/>
      <c r="E19" s="30">
        <f t="shared" si="16"/>
        <v>8</v>
      </c>
      <c r="F19" s="99">
        <f t="shared" si="17"/>
        <v>7.2072000000000003</v>
      </c>
      <c r="G19" s="99">
        <f t="shared" si="18"/>
        <v>8.9887999999999995</v>
      </c>
      <c r="H19" s="40">
        <f t="shared" si="0"/>
        <v>7.9</v>
      </c>
      <c r="I19" s="41">
        <f t="shared" si="1"/>
        <v>8.1</v>
      </c>
      <c r="J19" s="42">
        <f t="shared" si="19"/>
        <v>7.84</v>
      </c>
      <c r="K19" s="43">
        <f t="shared" si="20"/>
        <v>8.16</v>
      </c>
      <c r="L19" s="37">
        <f t="shared" si="21"/>
        <v>7.5384615384615383</v>
      </c>
      <c r="M19" s="37">
        <f t="shared" si="22"/>
        <v>7.8461538461538467</v>
      </c>
      <c r="N19" s="37">
        <f t="shared" si="2"/>
        <v>8.1666666666666679</v>
      </c>
      <c r="O19" s="37">
        <f t="shared" si="3"/>
        <v>8.5</v>
      </c>
      <c r="Q19" s="30">
        <f t="shared" si="23"/>
        <v>12</v>
      </c>
      <c r="R19" s="99">
        <f t="shared" si="24"/>
        <v>10.8108</v>
      </c>
      <c r="S19" s="99">
        <f t="shared" si="25"/>
        <v>13.4831</v>
      </c>
      <c r="T19" s="35">
        <f t="shared" si="4"/>
        <v>11.9</v>
      </c>
      <c r="U19" s="35">
        <f t="shared" si="5"/>
        <v>12.1</v>
      </c>
      <c r="V19" s="30">
        <f t="shared" si="26"/>
        <v>11.76</v>
      </c>
      <c r="W19" s="30">
        <f t="shared" si="27"/>
        <v>12.24</v>
      </c>
      <c r="X19" s="37">
        <f t="shared" si="6"/>
        <v>11.307692307692308</v>
      </c>
      <c r="Y19" s="37">
        <f t="shared" si="7"/>
        <v>11.76923076923077</v>
      </c>
      <c r="Z19" s="37">
        <f t="shared" si="8"/>
        <v>12.25</v>
      </c>
      <c r="AA19" s="37">
        <f t="shared" si="9"/>
        <v>12.750000000000002</v>
      </c>
      <c r="AC19" s="30">
        <f t="shared" si="28"/>
        <v>16</v>
      </c>
      <c r="AD19" s="99">
        <f t="shared" si="29"/>
        <v>14.414400000000001</v>
      </c>
      <c r="AE19" s="99">
        <f t="shared" si="30"/>
        <v>17.977499999999999</v>
      </c>
      <c r="AF19" s="35">
        <f t="shared" si="10"/>
        <v>15.9</v>
      </c>
      <c r="AG19" s="35">
        <f t="shared" si="11"/>
        <v>16.100000000000001</v>
      </c>
      <c r="AH19" s="30">
        <f t="shared" si="31"/>
        <v>15.68</v>
      </c>
      <c r="AI19" s="30">
        <f t="shared" si="32"/>
        <v>16.32</v>
      </c>
      <c r="AJ19" s="37">
        <f t="shared" si="33"/>
        <v>15.076923076923077</v>
      </c>
      <c r="AK19" s="37">
        <f t="shared" si="34"/>
        <v>15.692307692307693</v>
      </c>
      <c r="AL19" s="37">
        <f t="shared" si="35"/>
        <v>16.333333333333336</v>
      </c>
      <c r="AM19" s="37">
        <f t="shared" si="36"/>
        <v>17</v>
      </c>
      <c r="AO19" s="30">
        <f t="shared" si="37"/>
        <v>20</v>
      </c>
      <c r="AP19" s="99">
        <f t="shared" si="38"/>
        <v>18.018000000000001</v>
      </c>
      <c r="AQ19" s="99">
        <f t="shared" si="39"/>
        <v>22.471900000000002</v>
      </c>
      <c r="AR19" s="35">
        <f t="shared" si="44"/>
        <v>19.899999999999999</v>
      </c>
      <c r="AS19" s="35">
        <f t="shared" si="12"/>
        <v>20.100000000000001</v>
      </c>
      <c r="AT19" s="30">
        <f t="shared" si="40"/>
        <v>19.600000000000001</v>
      </c>
      <c r="AU19" s="30">
        <f t="shared" si="41"/>
        <v>20.399999999999999</v>
      </c>
      <c r="AV19" s="37">
        <f t="shared" si="42"/>
        <v>18.846153846153847</v>
      </c>
      <c r="AW19" s="37">
        <f t="shared" si="43"/>
        <v>19.615384615384613</v>
      </c>
      <c r="AX19" s="37">
        <f t="shared" si="13"/>
        <v>20.416666666666668</v>
      </c>
      <c r="AY19" s="37">
        <f t="shared" si="14"/>
        <v>21.25</v>
      </c>
    </row>
    <row r="20" spans="2:51" ht="14.45" x14ac:dyDescent="0.3">
      <c r="B20" s="30"/>
      <c r="C20" s="49">
        <f t="shared" si="15"/>
        <v>0.05</v>
      </c>
      <c r="D20" s="83"/>
      <c r="E20" s="30">
        <f t="shared" si="16"/>
        <v>8</v>
      </c>
      <c r="F20" s="99">
        <f t="shared" si="17"/>
        <v>7.2072000000000003</v>
      </c>
      <c r="G20" s="99">
        <f t="shared" si="18"/>
        <v>8.9887999999999995</v>
      </c>
      <c r="H20" s="40">
        <f t="shared" si="0"/>
        <v>7.9</v>
      </c>
      <c r="I20" s="41">
        <f t="shared" si="1"/>
        <v>8.1</v>
      </c>
      <c r="J20" s="42">
        <f t="shared" si="19"/>
        <v>7.8</v>
      </c>
      <c r="K20" s="43">
        <f t="shared" si="20"/>
        <v>8.1999999999999993</v>
      </c>
      <c r="L20" s="37">
        <f>J20*(100%+$K$6)</f>
        <v>7.5</v>
      </c>
      <c r="M20" s="37">
        <f>K20*(100%+$K$6)</f>
        <v>7.8846153846153841</v>
      </c>
      <c r="N20" s="37">
        <f>J20*(100%+$I$6)</f>
        <v>8.125</v>
      </c>
      <c r="O20" s="37">
        <f>K20*(100%+$I$6)</f>
        <v>8.5416666666666661</v>
      </c>
      <c r="Q20" s="30">
        <f t="shared" si="23"/>
        <v>12</v>
      </c>
      <c r="R20" s="99">
        <f t="shared" si="24"/>
        <v>10.8108</v>
      </c>
      <c r="S20" s="99">
        <f t="shared" si="25"/>
        <v>13.4831</v>
      </c>
      <c r="T20" s="35">
        <f t="shared" si="4"/>
        <v>11.9</v>
      </c>
      <c r="U20" s="35">
        <f t="shared" si="5"/>
        <v>12.1</v>
      </c>
      <c r="V20" s="30">
        <f t="shared" si="26"/>
        <v>11.7</v>
      </c>
      <c r="W20" s="30">
        <f t="shared" si="27"/>
        <v>12.299999999999999</v>
      </c>
      <c r="X20" s="37">
        <f t="shared" si="6"/>
        <v>11.25</v>
      </c>
      <c r="Y20" s="37">
        <f t="shared" si="7"/>
        <v>11.826923076923077</v>
      </c>
      <c r="Z20" s="37">
        <f t="shared" si="8"/>
        <v>12.1875</v>
      </c>
      <c r="AA20" s="37">
        <f t="shared" si="9"/>
        <v>12.8125</v>
      </c>
      <c r="AC20" s="30">
        <f t="shared" si="28"/>
        <v>16</v>
      </c>
      <c r="AD20" s="99">
        <f t="shared" si="29"/>
        <v>14.414400000000001</v>
      </c>
      <c r="AE20" s="99">
        <f t="shared" si="30"/>
        <v>17.977499999999999</v>
      </c>
      <c r="AF20" s="35">
        <f t="shared" si="10"/>
        <v>15.9</v>
      </c>
      <c r="AG20" s="35">
        <f t="shared" si="11"/>
        <v>16.100000000000001</v>
      </c>
      <c r="AH20" s="30">
        <f t="shared" si="31"/>
        <v>15.6</v>
      </c>
      <c r="AI20" s="30">
        <f t="shared" si="32"/>
        <v>16.399999999999999</v>
      </c>
      <c r="AJ20" s="37">
        <f t="shared" si="33"/>
        <v>15</v>
      </c>
      <c r="AK20" s="37">
        <f t="shared" si="34"/>
        <v>15.769230769230768</v>
      </c>
      <c r="AL20" s="37">
        <f t="shared" si="35"/>
        <v>16.25</v>
      </c>
      <c r="AM20" s="37">
        <f t="shared" si="36"/>
        <v>17.083333333333332</v>
      </c>
      <c r="AO20" s="30">
        <f t="shared" si="37"/>
        <v>20</v>
      </c>
      <c r="AP20" s="99">
        <f t="shared" si="38"/>
        <v>18.018000000000001</v>
      </c>
      <c r="AQ20" s="99">
        <f t="shared" si="39"/>
        <v>22.471900000000002</v>
      </c>
      <c r="AR20" s="35">
        <f t="shared" si="44"/>
        <v>19.899999999999999</v>
      </c>
      <c r="AS20" s="35">
        <f t="shared" si="12"/>
        <v>20.100000000000001</v>
      </c>
      <c r="AT20" s="30">
        <f t="shared" si="40"/>
        <v>19.5</v>
      </c>
      <c r="AU20" s="30">
        <f t="shared" si="41"/>
        <v>20.5</v>
      </c>
      <c r="AV20" s="37">
        <f t="shared" si="42"/>
        <v>18.75</v>
      </c>
      <c r="AW20" s="37">
        <f t="shared" si="43"/>
        <v>19.711538461538463</v>
      </c>
      <c r="AX20" s="37">
        <f t="shared" si="13"/>
        <v>20.3125</v>
      </c>
      <c r="AY20" s="37">
        <f t="shared" si="14"/>
        <v>21.354166666666668</v>
      </c>
    </row>
    <row r="21" spans="2:51" ht="14.45" x14ac:dyDescent="0.3">
      <c r="B21" s="30"/>
      <c r="C21" s="49">
        <f t="shared" si="15"/>
        <v>6.0000000000000005E-2</v>
      </c>
      <c r="D21" s="83"/>
      <c r="E21" s="30">
        <f t="shared" si="16"/>
        <v>8</v>
      </c>
      <c r="F21" s="99">
        <f t="shared" si="17"/>
        <v>7.2072000000000003</v>
      </c>
      <c r="G21" s="99">
        <f t="shared" si="18"/>
        <v>8.9887999999999995</v>
      </c>
      <c r="H21" s="40">
        <f t="shared" si="0"/>
        <v>7.9</v>
      </c>
      <c r="I21" s="41">
        <f t="shared" si="1"/>
        <v>8.1</v>
      </c>
      <c r="J21" s="42">
        <f t="shared" si="19"/>
        <v>7.76</v>
      </c>
      <c r="K21" s="43">
        <f t="shared" si="20"/>
        <v>8.24</v>
      </c>
      <c r="L21" s="37">
        <f t="shared" si="21"/>
        <v>7.4615384615384617</v>
      </c>
      <c r="M21" s="37">
        <f t="shared" si="22"/>
        <v>7.9230769230769234</v>
      </c>
      <c r="N21" s="37">
        <f t="shared" si="2"/>
        <v>8.0833333333333339</v>
      </c>
      <c r="O21" s="37">
        <f t="shared" si="3"/>
        <v>8.5833333333333339</v>
      </c>
      <c r="Q21" s="30">
        <f t="shared" si="23"/>
        <v>12</v>
      </c>
      <c r="R21" s="99">
        <f t="shared" si="24"/>
        <v>10.8108</v>
      </c>
      <c r="S21" s="99">
        <f t="shared" si="25"/>
        <v>13.4831</v>
      </c>
      <c r="T21" s="35">
        <f t="shared" si="4"/>
        <v>11.9</v>
      </c>
      <c r="U21" s="35">
        <f t="shared" si="5"/>
        <v>12.1</v>
      </c>
      <c r="V21" s="30">
        <f t="shared" si="26"/>
        <v>11.64</v>
      </c>
      <c r="W21" s="30">
        <f t="shared" si="27"/>
        <v>12.36</v>
      </c>
      <c r="X21" s="37">
        <f t="shared" si="6"/>
        <v>11.192307692307693</v>
      </c>
      <c r="Y21" s="37">
        <f t="shared" si="7"/>
        <v>11.884615384615385</v>
      </c>
      <c r="Z21" s="37">
        <f t="shared" si="8"/>
        <v>12.125000000000002</v>
      </c>
      <c r="AA21" s="37">
        <f t="shared" si="9"/>
        <v>12.875</v>
      </c>
      <c r="AC21" s="30">
        <f t="shared" si="28"/>
        <v>16</v>
      </c>
      <c r="AD21" s="99">
        <f t="shared" si="29"/>
        <v>14.414400000000001</v>
      </c>
      <c r="AE21" s="99">
        <f t="shared" si="30"/>
        <v>17.977499999999999</v>
      </c>
      <c r="AF21" s="35">
        <f t="shared" si="10"/>
        <v>15.9</v>
      </c>
      <c r="AG21" s="35">
        <f t="shared" si="11"/>
        <v>16.100000000000001</v>
      </c>
      <c r="AH21" s="30">
        <f t="shared" si="31"/>
        <v>15.52</v>
      </c>
      <c r="AI21" s="30">
        <f t="shared" si="32"/>
        <v>16.48</v>
      </c>
      <c r="AJ21" s="37">
        <f t="shared" si="33"/>
        <v>14.923076923076923</v>
      </c>
      <c r="AK21" s="37">
        <f t="shared" si="34"/>
        <v>15.846153846153847</v>
      </c>
      <c r="AL21" s="37">
        <f t="shared" si="35"/>
        <v>16.166666666666668</v>
      </c>
      <c r="AM21" s="37">
        <f t="shared" si="36"/>
        <v>17.166666666666668</v>
      </c>
      <c r="AO21" s="30">
        <f t="shared" si="37"/>
        <v>20</v>
      </c>
      <c r="AP21" s="99">
        <f t="shared" si="38"/>
        <v>18.018000000000001</v>
      </c>
      <c r="AQ21" s="99">
        <f t="shared" si="39"/>
        <v>22.471900000000002</v>
      </c>
      <c r="AR21" s="35">
        <f t="shared" si="44"/>
        <v>19.899999999999999</v>
      </c>
      <c r="AS21" s="35">
        <f t="shared" si="12"/>
        <v>20.100000000000001</v>
      </c>
      <c r="AT21" s="30">
        <f t="shared" si="40"/>
        <v>19.399999999999999</v>
      </c>
      <c r="AU21" s="30">
        <f t="shared" si="41"/>
        <v>20.6</v>
      </c>
      <c r="AV21" s="37">
        <f t="shared" si="42"/>
        <v>18.653846153846153</v>
      </c>
      <c r="AW21" s="37">
        <f t="shared" si="43"/>
        <v>19.80769230769231</v>
      </c>
      <c r="AX21" s="37">
        <f t="shared" si="13"/>
        <v>20.208333333333332</v>
      </c>
      <c r="AY21" s="37">
        <f t="shared" si="14"/>
        <v>21.458333333333336</v>
      </c>
    </row>
    <row r="22" spans="2:51" ht="14.45" x14ac:dyDescent="0.3">
      <c r="B22" s="30"/>
      <c r="C22" s="49">
        <f t="shared" si="15"/>
        <v>7.0000000000000007E-2</v>
      </c>
      <c r="D22" s="83"/>
      <c r="E22" s="30">
        <f t="shared" si="16"/>
        <v>8</v>
      </c>
      <c r="F22" s="99">
        <f t="shared" si="17"/>
        <v>7.2072000000000003</v>
      </c>
      <c r="G22" s="99">
        <f t="shared" si="18"/>
        <v>8.9887999999999995</v>
      </c>
      <c r="H22" s="40">
        <f t="shared" si="0"/>
        <v>7.9</v>
      </c>
      <c r="I22" s="41">
        <f t="shared" si="1"/>
        <v>8.1</v>
      </c>
      <c r="J22" s="42">
        <f t="shared" si="19"/>
        <v>7.72</v>
      </c>
      <c r="K22" s="43">
        <f t="shared" si="20"/>
        <v>8.2799999999999994</v>
      </c>
      <c r="L22" s="37">
        <f t="shared" si="21"/>
        <v>7.4230769230769234</v>
      </c>
      <c r="M22" s="37">
        <f t="shared" si="22"/>
        <v>7.9615384615384608</v>
      </c>
      <c r="N22" s="37">
        <f t="shared" si="2"/>
        <v>8.0416666666666679</v>
      </c>
      <c r="O22" s="37">
        <f t="shared" si="3"/>
        <v>8.625</v>
      </c>
      <c r="Q22" s="30">
        <f t="shared" si="23"/>
        <v>12</v>
      </c>
      <c r="R22" s="99">
        <f t="shared" si="24"/>
        <v>10.8108</v>
      </c>
      <c r="S22" s="99">
        <f t="shared" si="25"/>
        <v>13.4831</v>
      </c>
      <c r="T22" s="35">
        <f t="shared" si="4"/>
        <v>11.9</v>
      </c>
      <c r="U22" s="35">
        <f t="shared" si="5"/>
        <v>12.1</v>
      </c>
      <c r="V22" s="30">
        <f t="shared" si="26"/>
        <v>11.58</v>
      </c>
      <c r="W22" s="30">
        <f t="shared" si="27"/>
        <v>12.419999999999998</v>
      </c>
      <c r="X22" s="37">
        <f t="shared" si="6"/>
        <v>11.134615384615385</v>
      </c>
      <c r="Y22" s="37">
        <f t="shared" si="7"/>
        <v>11.942307692307692</v>
      </c>
      <c r="Z22" s="37">
        <f t="shared" si="8"/>
        <v>12.062500000000002</v>
      </c>
      <c r="AA22" s="37">
        <f t="shared" si="9"/>
        <v>12.937499999999998</v>
      </c>
      <c r="AC22" s="30">
        <f t="shared" si="28"/>
        <v>16</v>
      </c>
      <c r="AD22" s="99">
        <f t="shared" si="29"/>
        <v>14.414400000000001</v>
      </c>
      <c r="AE22" s="99">
        <f t="shared" si="30"/>
        <v>17.977499999999999</v>
      </c>
      <c r="AF22" s="35">
        <f t="shared" si="10"/>
        <v>15.9</v>
      </c>
      <c r="AG22" s="35">
        <f t="shared" si="11"/>
        <v>16.100000000000001</v>
      </c>
      <c r="AH22" s="30">
        <f t="shared" si="31"/>
        <v>15.44</v>
      </c>
      <c r="AI22" s="30">
        <f t="shared" si="32"/>
        <v>16.559999999999999</v>
      </c>
      <c r="AJ22" s="37">
        <f t="shared" si="33"/>
        <v>14.846153846153847</v>
      </c>
      <c r="AK22" s="37">
        <f t="shared" si="34"/>
        <v>15.923076923076922</v>
      </c>
      <c r="AL22" s="37">
        <f t="shared" si="35"/>
        <v>16.083333333333336</v>
      </c>
      <c r="AM22" s="37">
        <f t="shared" si="36"/>
        <v>17.25</v>
      </c>
      <c r="AO22" s="30">
        <f t="shared" si="37"/>
        <v>20</v>
      </c>
      <c r="AP22" s="99">
        <f t="shared" si="38"/>
        <v>18.018000000000001</v>
      </c>
      <c r="AQ22" s="99">
        <f t="shared" si="39"/>
        <v>22.471900000000002</v>
      </c>
      <c r="AR22" s="35">
        <f t="shared" si="44"/>
        <v>19.899999999999999</v>
      </c>
      <c r="AS22" s="35">
        <f t="shared" si="12"/>
        <v>20.100000000000001</v>
      </c>
      <c r="AT22" s="30">
        <f t="shared" si="40"/>
        <v>19.3</v>
      </c>
      <c r="AU22" s="30">
        <f t="shared" si="41"/>
        <v>20.7</v>
      </c>
      <c r="AV22" s="37">
        <f t="shared" si="42"/>
        <v>18.55769230769231</v>
      </c>
      <c r="AW22" s="37">
        <f t="shared" si="43"/>
        <v>19.903846153846153</v>
      </c>
      <c r="AX22" s="37">
        <f t="shared" si="13"/>
        <v>20.104166666666668</v>
      </c>
      <c r="AY22" s="37">
        <f t="shared" si="14"/>
        <v>21.5625</v>
      </c>
    </row>
    <row r="23" spans="2:51" ht="14.45" x14ac:dyDescent="0.3">
      <c r="B23" s="30"/>
      <c r="C23" s="49">
        <f t="shared" si="15"/>
        <v>0.08</v>
      </c>
      <c r="D23" s="83"/>
      <c r="E23" s="30">
        <f t="shared" si="16"/>
        <v>8</v>
      </c>
      <c r="F23" s="99">
        <f t="shared" si="17"/>
        <v>7.2072000000000003</v>
      </c>
      <c r="G23" s="99">
        <f t="shared" si="18"/>
        <v>8.9887999999999995</v>
      </c>
      <c r="H23" s="40">
        <f t="shared" si="0"/>
        <v>7.9</v>
      </c>
      <c r="I23" s="41">
        <f t="shared" si="1"/>
        <v>8.1</v>
      </c>
      <c r="J23" s="42">
        <f t="shared" si="19"/>
        <v>7.68</v>
      </c>
      <c r="K23" s="43">
        <f t="shared" si="20"/>
        <v>8.32</v>
      </c>
      <c r="L23" s="37">
        <f t="shared" si="21"/>
        <v>7.3846153846153841</v>
      </c>
      <c r="M23" s="37">
        <f t="shared" si="22"/>
        <v>8</v>
      </c>
      <c r="N23" s="37">
        <f t="shared" si="2"/>
        <v>8</v>
      </c>
      <c r="O23" s="37">
        <f t="shared" si="3"/>
        <v>8.6666666666666679</v>
      </c>
      <c r="Q23" s="30">
        <f t="shared" si="23"/>
        <v>12</v>
      </c>
      <c r="R23" s="99">
        <f t="shared" si="24"/>
        <v>10.8108</v>
      </c>
      <c r="S23" s="99">
        <f t="shared" si="25"/>
        <v>13.4831</v>
      </c>
      <c r="T23" s="35">
        <f t="shared" si="4"/>
        <v>11.9</v>
      </c>
      <c r="U23" s="35">
        <f t="shared" si="5"/>
        <v>12.1</v>
      </c>
      <c r="V23" s="30">
        <f t="shared" si="26"/>
        <v>11.52</v>
      </c>
      <c r="W23" s="30">
        <f t="shared" si="27"/>
        <v>12.48</v>
      </c>
      <c r="X23" s="37">
        <f t="shared" si="6"/>
        <v>11.076923076923077</v>
      </c>
      <c r="Y23" s="37">
        <f t="shared" si="7"/>
        <v>12</v>
      </c>
      <c r="Z23" s="37">
        <f t="shared" si="8"/>
        <v>12</v>
      </c>
      <c r="AA23" s="37">
        <f t="shared" si="9"/>
        <v>13.000000000000002</v>
      </c>
      <c r="AC23" s="30">
        <f t="shared" si="28"/>
        <v>16</v>
      </c>
      <c r="AD23" s="99">
        <f t="shared" si="29"/>
        <v>14.414400000000001</v>
      </c>
      <c r="AE23" s="99">
        <f t="shared" si="30"/>
        <v>17.977499999999999</v>
      </c>
      <c r="AF23" s="35">
        <f t="shared" si="10"/>
        <v>15.9</v>
      </c>
      <c r="AG23" s="35">
        <f t="shared" si="11"/>
        <v>16.100000000000001</v>
      </c>
      <c r="AH23" s="30">
        <f t="shared" si="31"/>
        <v>15.36</v>
      </c>
      <c r="AI23" s="30">
        <f t="shared" si="32"/>
        <v>16.64</v>
      </c>
      <c r="AJ23" s="37">
        <f t="shared" si="33"/>
        <v>14.769230769230768</v>
      </c>
      <c r="AK23" s="37">
        <f t="shared" si="34"/>
        <v>16</v>
      </c>
      <c r="AL23" s="37">
        <f t="shared" si="35"/>
        <v>16</v>
      </c>
      <c r="AM23" s="37">
        <f t="shared" si="36"/>
        <v>17.333333333333336</v>
      </c>
      <c r="AO23" s="30">
        <f t="shared" si="37"/>
        <v>20</v>
      </c>
      <c r="AP23" s="99">
        <f t="shared" si="38"/>
        <v>18.018000000000001</v>
      </c>
      <c r="AQ23" s="99">
        <f t="shared" si="39"/>
        <v>22.471900000000002</v>
      </c>
      <c r="AR23" s="35">
        <f t="shared" si="44"/>
        <v>19.899999999999999</v>
      </c>
      <c r="AS23" s="35">
        <f t="shared" si="12"/>
        <v>20.100000000000001</v>
      </c>
      <c r="AT23" s="30">
        <f t="shared" si="40"/>
        <v>19.2</v>
      </c>
      <c r="AU23" s="30">
        <f t="shared" si="41"/>
        <v>20.8</v>
      </c>
      <c r="AV23" s="37">
        <f t="shared" si="42"/>
        <v>18.46153846153846</v>
      </c>
      <c r="AW23" s="37">
        <f t="shared" si="43"/>
        <v>20</v>
      </c>
      <c r="AX23" s="37">
        <f t="shared" si="13"/>
        <v>20</v>
      </c>
      <c r="AY23" s="37">
        <f t="shared" si="14"/>
        <v>21.666666666666668</v>
      </c>
    </row>
    <row r="24" spans="2:51" ht="14.45" x14ac:dyDescent="0.3">
      <c r="B24" s="30"/>
      <c r="C24" s="49">
        <f t="shared" si="15"/>
        <v>0.09</v>
      </c>
      <c r="D24" s="83"/>
      <c r="E24" s="30">
        <f t="shared" si="16"/>
        <v>8</v>
      </c>
      <c r="F24" s="99">
        <f t="shared" si="17"/>
        <v>7.2072000000000003</v>
      </c>
      <c r="G24" s="99">
        <f t="shared" si="18"/>
        <v>8.9887999999999995</v>
      </c>
      <c r="H24" s="40">
        <f t="shared" si="0"/>
        <v>7.9</v>
      </c>
      <c r="I24" s="41">
        <f t="shared" si="1"/>
        <v>8.1</v>
      </c>
      <c r="J24" s="42">
        <f t="shared" si="19"/>
        <v>7.64</v>
      </c>
      <c r="K24" s="43">
        <f t="shared" si="20"/>
        <v>8.36</v>
      </c>
      <c r="L24" s="37">
        <f>J24*(100%+$K$6)</f>
        <v>7.3461538461538458</v>
      </c>
      <c r="M24" s="37">
        <f>K24*(100%+$K$6)</f>
        <v>8.0384615384615383</v>
      </c>
      <c r="N24" s="37">
        <f t="shared" si="2"/>
        <v>7.9583333333333339</v>
      </c>
      <c r="O24" s="37">
        <f t="shared" si="3"/>
        <v>8.7083333333333339</v>
      </c>
      <c r="Q24" s="30">
        <f t="shared" si="23"/>
        <v>12</v>
      </c>
      <c r="R24" s="99">
        <f t="shared" si="24"/>
        <v>10.8108</v>
      </c>
      <c r="S24" s="99">
        <f t="shared" si="25"/>
        <v>13.4831</v>
      </c>
      <c r="T24" s="35">
        <f t="shared" si="4"/>
        <v>11.9</v>
      </c>
      <c r="U24" s="35">
        <f t="shared" si="5"/>
        <v>12.1</v>
      </c>
      <c r="V24" s="30">
        <f t="shared" si="26"/>
        <v>11.459999999999999</v>
      </c>
      <c r="W24" s="30">
        <f t="shared" si="27"/>
        <v>12.54</v>
      </c>
      <c r="X24" s="37">
        <f t="shared" si="6"/>
        <v>11.019230769230768</v>
      </c>
      <c r="Y24" s="37">
        <f t="shared" si="7"/>
        <v>12.057692307692307</v>
      </c>
      <c r="Z24" s="37">
        <f t="shared" si="8"/>
        <v>11.9375</v>
      </c>
      <c r="AA24" s="37">
        <f t="shared" si="9"/>
        <v>13.0625</v>
      </c>
      <c r="AC24" s="30">
        <f t="shared" si="28"/>
        <v>16</v>
      </c>
      <c r="AD24" s="99">
        <f t="shared" si="29"/>
        <v>14.414400000000001</v>
      </c>
      <c r="AE24" s="99">
        <f t="shared" si="30"/>
        <v>17.977499999999999</v>
      </c>
      <c r="AF24" s="35">
        <f t="shared" si="10"/>
        <v>15.9</v>
      </c>
      <c r="AG24" s="35">
        <f t="shared" si="11"/>
        <v>16.100000000000001</v>
      </c>
      <c r="AH24" s="30">
        <f t="shared" si="31"/>
        <v>15.28</v>
      </c>
      <c r="AI24" s="30">
        <f t="shared" si="32"/>
        <v>16.72</v>
      </c>
      <c r="AJ24" s="37">
        <f t="shared" si="33"/>
        <v>14.692307692307692</v>
      </c>
      <c r="AK24" s="37">
        <f t="shared" si="34"/>
        <v>16.076923076923077</v>
      </c>
      <c r="AL24" s="37">
        <f t="shared" si="35"/>
        <v>15.916666666666668</v>
      </c>
      <c r="AM24" s="37">
        <f t="shared" si="36"/>
        <v>17.416666666666668</v>
      </c>
      <c r="AO24" s="30">
        <f t="shared" si="37"/>
        <v>20</v>
      </c>
      <c r="AP24" s="99">
        <f t="shared" si="38"/>
        <v>18.018000000000001</v>
      </c>
      <c r="AQ24" s="99">
        <f t="shared" si="39"/>
        <v>22.471900000000002</v>
      </c>
      <c r="AR24" s="35">
        <f t="shared" si="44"/>
        <v>19.899999999999999</v>
      </c>
      <c r="AS24" s="35">
        <f t="shared" si="12"/>
        <v>20.100000000000001</v>
      </c>
      <c r="AT24" s="30">
        <f t="shared" si="40"/>
        <v>19.099999999999998</v>
      </c>
      <c r="AU24" s="30">
        <f t="shared" si="41"/>
        <v>20.9</v>
      </c>
      <c r="AV24" s="37">
        <f t="shared" si="42"/>
        <v>18.365384615384613</v>
      </c>
      <c r="AW24" s="37">
        <f t="shared" si="43"/>
        <v>20.096153846153847</v>
      </c>
      <c r="AX24" s="37">
        <f t="shared" si="13"/>
        <v>19.895833333333332</v>
      </c>
      <c r="AY24" s="37">
        <f t="shared" si="14"/>
        <v>21.770833333333332</v>
      </c>
    </row>
    <row r="25" spans="2:51" x14ac:dyDescent="0.25">
      <c r="B25" s="30"/>
      <c r="C25" s="49">
        <f t="shared" si="15"/>
        <v>9.9999999999999992E-2</v>
      </c>
      <c r="D25" s="83"/>
      <c r="E25" s="30">
        <f t="shared" si="16"/>
        <v>8</v>
      </c>
      <c r="F25" s="99">
        <f t="shared" si="17"/>
        <v>7.2072000000000003</v>
      </c>
      <c r="G25" s="99">
        <f t="shared" si="18"/>
        <v>8.9887999999999995</v>
      </c>
      <c r="H25" s="40">
        <f t="shared" si="0"/>
        <v>7.9</v>
      </c>
      <c r="I25" s="41">
        <f t="shared" si="1"/>
        <v>8.1</v>
      </c>
      <c r="J25" s="42">
        <f t="shared" si="19"/>
        <v>7.6</v>
      </c>
      <c r="K25" s="43">
        <f t="shared" si="20"/>
        <v>8.4</v>
      </c>
      <c r="L25" s="37">
        <f>J25*(100%+$K$6)</f>
        <v>7.3076923076923075</v>
      </c>
      <c r="M25" s="37">
        <f>K25*(100%+$K$6)</f>
        <v>8.0769230769230766</v>
      </c>
      <c r="N25" s="37">
        <f t="shared" si="2"/>
        <v>7.916666666666667</v>
      </c>
      <c r="O25" s="37">
        <f t="shared" si="3"/>
        <v>8.7500000000000018</v>
      </c>
      <c r="Q25" s="30">
        <f t="shared" si="23"/>
        <v>12</v>
      </c>
      <c r="R25" s="99">
        <f t="shared" si="24"/>
        <v>10.8108</v>
      </c>
      <c r="S25" s="99">
        <f t="shared" si="25"/>
        <v>13.4831</v>
      </c>
      <c r="T25" s="35">
        <f t="shared" si="4"/>
        <v>11.9</v>
      </c>
      <c r="U25" s="35">
        <f t="shared" si="5"/>
        <v>12.1</v>
      </c>
      <c r="V25" s="30">
        <f t="shared" si="26"/>
        <v>11.399999999999999</v>
      </c>
      <c r="W25" s="30">
        <f t="shared" si="27"/>
        <v>12.600000000000001</v>
      </c>
      <c r="X25" s="37">
        <f t="shared" si="6"/>
        <v>10.96153846153846</v>
      </c>
      <c r="Y25" s="37">
        <f t="shared" si="7"/>
        <v>12.115384615384617</v>
      </c>
      <c r="Z25" s="37">
        <f t="shared" si="8"/>
        <v>11.875</v>
      </c>
      <c r="AA25" s="37">
        <f t="shared" si="9"/>
        <v>13.125000000000002</v>
      </c>
      <c r="AC25" s="30">
        <f t="shared" si="28"/>
        <v>16</v>
      </c>
      <c r="AD25" s="99">
        <f t="shared" si="29"/>
        <v>14.414400000000001</v>
      </c>
      <c r="AE25" s="99">
        <f t="shared" si="30"/>
        <v>17.977499999999999</v>
      </c>
      <c r="AF25" s="35">
        <f t="shared" si="10"/>
        <v>15.9</v>
      </c>
      <c r="AG25" s="35">
        <f t="shared" si="11"/>
        <v>16.100000000000001</v>
      </c>
      <c r="AH25" s="30">
        <f t="shared" si="31"/>
        <v>15.2</v>
      </c>
      <c r="AI25" s="30">
        <f t="shared" si="32"/>
        <v>16.8</v>
      </c>
      <c r="AJ25" s="37">
        <f t="shared" si="33"/>
        <v>14.615384615384615</v>
      </c>
      <c r="AK25" s="37">
        <f t="shared" si="34"/>
        <v>16.153846153846153</v>
      </c>
      <c r="AL25" s="37">
        <f t="shared" si="35"/>
        <v>15.833333333333334</v>
      </c>
      <c r="AM25" s="37">
        <f t="shared" si="36"/>
        <v>17.500000000000004</v>
      </c>
      <c r="AO25" s="30">
        <f t="shared" si="37"/>
        <v>20</v>
      </c>
      <c r="AP25" s="99">
        <f t="shared" si="38"/>
        <v>18.018000000000001</v>
      </c>
      <c r="AQ25" s="99">
        <f t="shared" si="39"/>
        <v>22.471900000000002</v>
      </c>
      <c r="AR25" s="35">
        <f t="shared" si="44"/>
        <v>19.899999999999999</v>
      </c>
      <c r="AS25" s="35">
        <f t="shared" si="12"/>
        <v>20.100000000000001</v>
      </c>
      <c r="AT25" s="30">
        <f>($AO$10)*(2-C25)</f>
        <v>19</v>
      </c>
      <c r="AU25" s="30">
        <f t="shared" si="41"/>
        <v>21</v>
      </c>
      <c r="AV25" s="178">
        <f>AT25*(100%+$K$6)</f>
        <v>18.26923076923077</v>
      </c>
      <c r="AW25" s="178">
        <f>AU25*(100%+$K$6)</f>
        <v>20.192307692307693</v>
      </c>
      <c r="AX25" s="178">
        <f>AT25*(100%+$I$6)</f>
        <v>19.791666666666668</v>
      </c>
      <c r="AY25" s="178">
        <f>AU25*(100%+$I$6)</f>
        <v>21.875</v>
      </c>
    </row>
    <row r="26" spans="2:51" ht="14.45" x14ac:dyDescent="0.3">
      <c r="B26" s="30"/>
      <c r="C26" s="49">
        <f t="shared" si="15"/>
        <v>0.10999999999999999</v>
      </c>
      <c r="D26" s="83"/>
      <c r="E26" s="30">
        <f t="shared" si="16"/>
        <v>8</v>
      </c>
      <c r="F26" s="99">
        <f t="shared" si="17"/>
        <v>7.2072000000000003</v>
      </c>
      <c r="G26" s="99">
        <f t="shared" si="18"/>
        <v>8.9887999999999995</v>
      </c>
      <c r="H26" s="40">
        <f t="shared" si="0"/>
        <v>7.9</v>
      </c>
      <c r="I26" s="41">
        <f t="shared" si="1"/>
        <v>8.1</v>
      </c>
      <c r="J26" s="42">
        <f t="shared" si="19"/>
        <v>7.5600000000000005</v>
      </c>
      <c r="K26" s="43">
        <f t="shared" si="20"/>
        <v>8.44</v>
      </c>
      <c r="L26" s="37">
        <f t="shared" si="21"/>
        <v>7.2692307692307701</v>
      </c>
      <c r="M26" s="37">
        <f t="shared" si="22"/>
        <v>8.115384615384615</v>
      </c>
      <c r="N26" s="37">
        <f t="shared" si="2"/>
        <v>7.8750000000000009</v>
      </c>
      <c r="O26" s="37">
        <f t="shared" si="3"/>
        <v>8.7916666666666661</v>
      </c>
      <c r="Q26" s="30">
        <f t="shared" si="23"/>
        <v>12</v>
      </c>
      <c r="R26" s="99">
        <f t="shared" si="24"/>
        <v>10.8108</v>
      </c>
      <c r="S26" s="99">
        <f t="shared" si="25"/>
        <v>13.4831</v>
      </c>
      <c r="T26" s="35">
        <f t="shared" si="4"/>
        <v>11.9</v>
      </c>
      <c r="U26" s="35">
        <f t="shared" si="5"/>
        <v>12.1</v>
      </c>
      <c r="V26" s="30">
        <f t="shared" si="26"/>
        <v>11.34</v>
      </c>
      <c r="W26" s="30">
        <f t="shared" si="27"/>
        <v>12.66</v>
      </c>
      <c r="X26" s="37">
        <f t="shared" si="6"/>
        <v>10.903846153846153</v>
      </c>
      <c r="Y26" s="37">
        <f t="shared" si="7"/>
        <v>12.173076923076923</v>
      </c>
      <c r="Z26" s="37">
        <f t="shared" si="8"/>
        <v>11.8125</v>
      </c>
      <c r="AA26" s="37">
        <f t="shared" si="9"/>
        <v>13.187500000000002</v>
      </c>
      <c r="AC26" s="30">
        <f t="shared" si="28"/>
        <v>16</v>
      </c>
      <c r="AD26" s="99">
        <f t="shared" si="29"/>
        <v>14.414400000000001</v>
      </c>
      <c r="AE26" s="99">
        <f t="shared" si="30"/>
        <v>17.977499999999999</v>
      </c>
      <c r="AF26" s="35">
        <f t="shared" si="10"/>
        <v>15.9</v>
      </c>
      <c r="AG26" s="35">
        <f t="shared" si="11"/>
        <v>16.100000000000001</v>
      </c>
      <c r="AH26" s="30">
        <f t="shared" si="31"/>
        <v>15.120000000000001</v>
      </c>
      <c r="AI26" s="30">
        <f t="shared" si="32"/>
        <v>16.88</v>
      </c>
      <c r="AJ26" s="37">
        <f t="shared" si="33"/>
        <v>14.53846153846154</v>
      </c>
      <c r="AK26" s="37">
        <f t="shared" si="34"/>
        <v>16.23076923076923</v>
      </c>
      <c r="AL26" s="37">
        <f t="shared" si="35"/>
        <v>15.750000000000002</v>
      </c>
      <c r="AM26" s="37">
        <f t="shared" si="36"/>
        <v>17.583333333333332</v>
      </c>
      <c r="AO26" s="30">
        <f t="shared" si="37"/>
        <v>20</v>
      </c>
      <c r="AP26" s="99">
        <f t="shared" si="38"/>
        <v>18.018000000000001</v>
      </c>
      <c r="AQ26" s="99">
        <f t="shared" si="39"/>
        <v>22.471900000000002</v>
      </c>
      <c r="AR26" s="35">
        <f t="shared" si="44"/>
        <v>19.899999999999999</v>
      </c>
      <c r="AS26" s="35">
        <f t="shared" si="12"/>
        <v>20.100000000000001</v>
      </c>
      <c r="AT26" s="30">
        <f t="shared" si="40"/>
        <v>18.900000000000002</v>
      </c>
      <c r="AU26" s="30">
        <f t="shared" si="41"/>
        <v>21.099999999999998</v>
      </c>
      <c r="AV26" s="37">
        <f>AT26*(100%+$K$6)</f>
        <v>18.173076923076927</v>
      </c>
      <c r="AW26" s="37">
        <f t="shared" si="43"/>
        <v>20.288461538461537</v>
      </c>
      <c r="AX26" s="37">
        <f t="shared" si="13"/>
        <v>19.687500000000004</v>
      </c>
      <c r="AY26" s="37">
        <f t="shared" si="14"/>
        <v>21.979166666666664</v>
      </c>
    </row>
    <row r="27" spans="2:51" s="110" customFormat="1" ht="14.45" x14ac:dyDescent="0.3">
      <c r="B27" s="100"/>
      <c r="C27" s="128">
        <f t="shared" si="15"/>
        <v>0.11999999999999998</v>
      </c>
      <c r="D27" s="129"/>
      <c r="E27" s="100">
        <f t="shared" si="16"/>
        <v>8</v>
      </c>
      <c r="F27" s="99">
        <f t="shared" si="17"/>
        <v>7.2072000000000003</v>
      </c>
      <c r="G27" s="99">
        <f t="shared" si="18"/>
        <v>8.9887999999999995</v>
      </c>
      <c r="H27" s="130">
        <f t="shared" si="0"/>
        <v>7.9</v>
      </c>
      <c r="I27" s="131">
        <f t="shared" si="1"/>
        <v>8.1</v>
      </c>
      <c r="J27" s="132">
        <f t="shared" si="19"/>
        <v>7.5200000000000005</v>
      </c>
      <c r="K27" s="133">
        <f t="shared" si="20"/>
        <v>8.48</v>
      </c>
      <c r="L27" s="134">
        <f t="shared" si="21"/>
        <v>7.2307692307692317</v>
      </c>
      <c r="M27" s="134">
        <f t="shared" si="22"/>
        <v>8.1538461538461551</v>
      </c>
      <c r="N27" s="134">
        <f t="shared" si="2"/>
        <v>7.8333333333333348</v>
      </c>
      <c r="O27" s="134">
        <f t="shared" si="3"/>
        <v>8.8333333333333339</v>
      </c>
      <c r="Q27" s="100">
        <f t="shared" si="23"/>
        <v>12</v>
      </c>
      <c r="R27" s="99">
        <f t="shared" si="24"/>
        <v>10.8108</v>
      </c>
      <c r="S27" s="99">
        <f t="shared" si="25"/>
        <v>13.4831</v>
      </c>
      <c r="T27" s="135">
        <f t="shared" si="4"/>
        <v>11.9</v>
      </c>
      <c r="U27" s="135">
        <f t="shared" si="5"/>
        <v>12.1</v>
      </c>
      <c r="V27" s="100">
        <f t="shared" si="26"/>
        <v>11.280000000000001</v>
      </c>
      <c r="W27" s="100">
        <f t="shared" si="27"/>
        <v>12.72</v>
      </c>
      <c r="X27" s="134">
        <f t="shared" si="6"/>
        <v>10.846153846153847</v>
      </c>
      <c r="Y27" s="134">
        <f t="shared" si="7"/>
        <v>12.230769230769232</v>
      </c>
      <c r="Z27" s="134">
        <f t="shared" si="8"/>
        <v>11.750000000000002</v>
      </c>
      <c r="AA27" s="134">
        <f t="shared" si="9"/>
        <v>13.250000000000002</v>
      </c>
      <c r="AC27" s="100">
        <f t="shared" si="28"/>
        <v>16</v>
      </c>
      <c r="AD27" s="99">
        <f t="shared" si="29"/>
        <v>14.414400000000001</v>
      </c>
      <c r="AE27" s="99">
        <f t="shared" si="30"/>
        <v>17.977499999999999</v>
      </c>
      <c r="AF27" s="135">
        <f t="shared" si="10"/>
        <v>15.9</v>
      </c>
      <c r="AG27" s="135">
        <f t="shared" si="11"/>
        <v>16.100000000000001</v>
      </c>
      <c r="AH27" s="100">
        <f t="shared" si="31"/>
        <v>15.040000000000001</v>
      </c>
      <c r="AI27" s="100">
        <f t="shared" si="32"/>
        <v>16.96</v>
      </c>
      <c r="AJ27" s="134">
        <f t="shared" si="33"/>
        <v>14.461538461538463</v>
      </c>
      <c r="AK27" s="134">
        <f t="shared" si="34"/>
        <v>16.30769230769231</v>
      </c>
      <c r="AL27" s="134">
        <f t="shared" si="35"/>
        <v>15.66666666666667</v>
      </c>
      <c r="AM27" s="134">
        <f t="shared" si="36"/>
        <v>17.666666666666668</v>
      </c>
      <c r="AO27" s="100">
        <f t="shared" si="37"/>
        <v>20</v>
      </c>
      <c r="AP27" s="99">
        <f t="shared" si="38"/>
        <v>18.018000000000001</v>
      </c>
      <c r="AQ27" s="99">
        <f t="shared" si="39"/>
        <v>22.471900000000002</v>
      </c>
      <c r="AR27" s="135">
        <f t="shared" si="44"/>
        <v>19.899999999999999</v>
      </c>
      <c r="AS27" s="135">
        <f t="shared" si="12"/>
        <v>20.100000000000001</v>
      </c>
      <c r="AT27" s="100">
        <f t="shared" si="40"/>
        <v>18.8</v>
      </c>
      <c r="AU27" s="100">
        <f t="shared" si="41"/>
        <v>21.200000000000003</v>
      </c>
      <c r="AV27" s="134">
        <f t="shared" si="42"/>
        <v>18.076923076923077</v>
      </c>
      <c r="AW27" s="134">
        <f t="shared" si="43"/>
        <v>20.384615384615387</v>
      </c>
      <c r="AX27" s="134">
        <f t="shared" si="13"/>
        <v>19.583333333333336</v>
      </c>
      <c r="AY27" s="134">
        <f t="shared" si="14"/>
        <v>22.083333333333339</v>
      </c>
    </row>
    <row r="28" spans="2:51" ht="14.45" x14ac:dyDescent="0.3">
      <c r="B28" s="30"/>
      <c r="C28" s="49">
        <f t="shared" si="15"/>
        <v>0.12999999999999998</v>
      </c>
      <c r="D28" s="83"/>
      <c r="E28" s="30">
        <f t="shared" si="16"/>
        <v>8</v>
      </c>
      <c r="F28" s="99">
        <f t="shared" si="17"/>
        <v>7.2072000000000003</v>
      </c>
      <c r="G28" s="99">
        <f t="shared" si="18"/>
        <v>8.9887999999999995</v>
      </c>
      <c r="H28" s="40">
        <f t="shared" si="0"/>
        <v>7.9</v>
      </c>
      <c r="I28" s="41">
        <f t="shared" si="1"/>
        <v>8.1</v>
      </c>
      <c r="J28" s="42">
        <f t="shared" si="19"/>
        <v>7.48</v>
      </c>
      <c r="K28" s="43">
        <f t="shared" si="20"/>
        <v>8.52</v>
      </c>
      <c r="L28" s="37">
        <f t="shared" si="21"/>
        <v>7.1923076923076925</v>
      </c>
      <c r="M28" s="37">
        <f t="shared" si="22"/>
        <v>8.1923076923076916</v>
      </c>
      <c r="N28" s="37">
        <f t="shared" si="2"/>
        <v>7.7916666666666679</v>
      </c>
      <c r="O28" s="37">
        <f t="shared" si="3"/>
        <v>8.875</v>
      </c>
      <c r="Q28" s="30">
        <f t="shared" si="23"/>
        <v>12</v>
      </c>
      <c r="R28" s="99">
        <f t="shared" si="24"/>
        <v>10.8108</v>
      </c>
      <c r="S28" s="99">
        <f t="shared" si="25"/>
        <v>13.4831</v>
      </c>
      <c r="T28" s="35">
        <f t="shared" si="4"/>
        <v>11.9</v>
      </c>
      <c r="U28" s="35">
        <f t="shared" si="5"/>
        <v>12.1</v>
      </c>
      <c r="V28" s="30">
        <f t="shared" si="26"/>
        <v>11.22</v>
      </c>
      <c r="W28" s="30">
        <f t="shared" si="27"/>
        <v>12.78</v>
      </c>
      <c r="X28" s="37">
        <f t="shared" si="6"/>
        <v>10.78846153846154</v>
      </c>
      <c r="Y28" s="37">
        <f t="shared" si="7"/>
        <v>12.288461538461538</v>
      </c>
      <c r="Z28" s="37">
        <f t="shared" si="8"/>
        <v>11.687500000000002</v>
      </c>
      <c r="AA28" s="37">
        <f t="shared" si="9"/>
        <v>13.3125</v>
      </c>
      <c r="AC28" s="30">
        <f t="shared" si="28"/>
        <v>16</v>
      </c>
      <c r="AD28" s="99">
        <f t="shared" si="29"/>
        <v>14.414400000000001</v>
      </c>
      <c r="AE28" s="99">
        <f t="shared" si="30"/>
        <v>17.977499999999999</v>
      </c>
      <c r="AF28" s="35">
        <f t="shared" si="10"/>
        <v>15.9</v>
      </c>
      <c r="AG28" s="35">
        <f t="shared" si="11"/>
        <v>16.100000000000001</v>
      </c>
      <c r="AH28" s="30">
        <f t="shared" si="31"/>
        <v>14.96</v>
      </c>
      <c r="AI28" s="30">
        <f t="shared" si="32"/>
        <v>17.04</v>
      </c>
      <c r="AJ28" s="37">
        <f t="shared" si="33"/>
        <v>14.384615384615385</v>
      </c>
      <c r="AK28" s="37">
        <f t="shared" si="34"/>
        <v>16.384615384615383</v>
      </c>
      <c r="AL28" s="37">
        <f t="shared" si="35"/>
        <v>15.583333333333336</v>
      </c>
      <c r="AM28" s="37">
        <f t="shared" si="36"/>
        <v>17.75</v>
      </c>
      <c r="AO28" s="30">
        <f t="shared" si="37"/>
        <v>20</v>
      </c>
      <c r="AP28" s="99">
        <f t="shared" si="38"/>
        <v>18.018000000000001</v>
      </c>
      <c r="AQ28" s="99">
        <f t="shared" si="39"/>
        <v>22.471900000000002</v>
      </c>
      <c r="AR28" s="35">
        <f t="shared" si="44"/>
        <v>19.899999999999999</v>
      </c>
      <c r="AS28" s="35">
        <f t="shared" si="12"/>
        <v>20.100000000000001</v>
      </c>
      <c r="AT28" s="30">
        <f t="shared" si="40"/>
        <v>18.700000000000003</v>
      </c>
      <c r="AU28" s="30">
        <f t="shared" si="41"/>
        <v>21.299999999999997</v>
      </c>
      <c r="AV28" s="37">
        <f t="shared" si="42"/>
        <v>17.980769230769234</v>
      </c>
      <c r="AW28" s="37">
        <f t="shared" si="43"/>
        <v>20.48076923076923</v>
      </c>
      <c r="AX28" s="37">
        <f t="shared" si="13"/>
        <v>19.479166666666671</v>
      </c>
      <c r="AY28" s="37">
        <f t="shared" si="14"/>
        <v>22.1875</v>
      </c>
    </row>
    <row r="29" spans="2:51" ht="14.45" x14ac:dyDescent="0.3">
      <c r="B29" s="30"/>
      <c r="C29" s="49">
        <f t="shared" si="15"/>
        <v>0.13999999999999999</v>
      </c>
      <c r="D29" s="83"/>
      <c r="E29" s="30">
        <f t="shared" si="16"/>
        <v>8</v>
      </c>
      <c r="F29" s="99">
        <f t="shared" si="17"/>
        <v>7.2072000000000003</v>
      </c>
      <c r="G29" s="99">
        <f t="shared" si="18"/>
        <v>8.9887999999999995</v>
      </c>
      <c r="H29" s="40">
        <f t="shared" si="0"/>
        <v>7.9</v>
      </c>
      <c r="I29" s="41">
        <f t="shared" si="1"/>
        <v>8.1</v>
      </c>
      <c r="J29" s="42">
        <f t="shared" si="19"/>
        <v>7.44</v>
      </c>
      <c r="K29" s="43">
        <f t="shared" si="20"/>
        <v>8.56</v>
      </c>
      <c r="L29" s="37">
        <f t="shared" si="21"/>
        <v>7.1538461538461542</v>
      </c>
      <c r="M29" s="37">
        <f t="shared" si="22"/>
        <v>8.2307692307692317</v>
      </c>
      <c r="N29" s="37">
        <f t="shared" si="2"/>
        <v>7.7500000000000009</v>
      </c>
      <c r="O29" s="37">
        <f t="shared" si="3"/>
        <v>8.9166666666666679</v>
      </c>
      <c r="Q29" s="30">
        <f t="shared" si="23"/>
        <v>12</v>
      </c>
      <c r="R29" s="99">
        <f t="shared" si="24"/>
        <v>10.8108</v>
      </c>
      <c r="S29" s="99">
        <f t="shared" si="25"/>
        <v>13.4831</v>
      </c>
      <c r="T29" s="35">
        <f t="shared" si="4"/>
        <v>11.9</v>
      </c>
      <c r="U29" s="35">
        <f t="shared" si="5"/>
        <v>12.1</v>
      </c>
      <c r="V29" s="30">
        <f t="shared" si="26"/>
        <v>11.16</v>
      </c>
      <c r="W29" s="30">
        <f t="shared" si="27"/>
        <v>12.84</v>
      </c>
      <c r="X29" s="37">
        <f t="shared" si="6"/>
        <v>10.730769230769232</v>
      </c>
      <c r="Y29" s="37">
        <f t="shared" si="7"/>
        <v>12.346153846153847</v>
      </c>
      <c r="Z29" s="37">
        <f t="shared" si="8"/>
        <v>11.625000000000002</v>
      </c>
      <c r="AA29" s="37">
        <f t="shared" si="9"/>
        <v>13.375</v>
      </c>
      <c r="AC29" s="30">
        <f t="shared" si="28"/>
        <v>16</v>
      </c>
      <c r="AD29" s="99">
        <f t="shared" si="29"/>
        <v>14.414400000000001</v>
      </c>
      <c r="AE29" s="99">
        <f t="shared" si="30"/>
        <v>17.977499999999999</v>
      </c>
      <c r="AF29" s="35">
        <f t="shared" si="10"/>
        <v>15.9</v>
      </c>
      <c r="AG29" s="35">
        <f t="shared" si="11"/>
        <v>16.100000000000001</v>
      </c>
      <c r="AH29" s="30">
        <f t="shared" si="31"/>
        <v>14.88</v>
      </c>
      <c r="AI29" s="30">
        <f t="shared" si="32"/>
        <v>17.12</v>
      </c>
      <c r="AJ29" s="37">
        <f t="shared" si="33"/>
        <v>14.307692307692308</v>
      </c>
      <c r="AK29" s="37">
        <f t="shared" si="34"/>
        <v>16.461538461538463</v>
      </c>
      <c r="AL29" s="37">
        <f t="shared" si="35"/>
        <v>15.500000000000002</v>
      </c>
      <c r="AM29" s="37">
        <f t="shared" si="36"/>
        <v>17.833333333333336</v>
      </c>
      <c r="AO29" s="30">
        <f t="shared" si="37"/>
        <v>20</v>
      </c>
      <c r="AP29" s="99">
        <f t="shared" si="38"/>
        <v>18.018000000000001</v>
      </c>
      <c r="AQ29" s="99">
        <f t="shared" si="39"/>
        <v>22.471900000000002</v>
      </c>
      <c r="AR29" s="35">
        <f t="shared" si="44"/>
        <v>19.899999999999999</v>
      </c>
      <c r="AS29" s="35">
        <f t="shared" si="12"/>
        <v>20.100000000000001</v>
      </c>
      <c r="AT29" s="30">
        <f t="shared" si="40"/>
        <v>18.600000000000001</v>
      </c>
      <c r="AU29" s="30">
        <f t="shared" si="41"/>
        <v>21.400000000000002</v>
      </c>
      <c r="AV29" s="37">
        <f t="shared" si="42"/>
        <v>17.884615384615387</v>
      </c>
      <c r="AW29" s="37">
        <f t="shared" si="43"/>
        <v>20.57692307692308</v>
      </c>
      <c r="AX29" s="37">
        <f t="shared" si="13"/>
        <v>19.375000000000004</v>
      </c>
      <c r="AY29" s="37">
        <f t="shared" si="14"/>
        <v>22.291666666666671</v>
      </c>
    </row>
    <row r="30" spans="2:51" ht="14.45" x14ac:dyDescent="0.3">
      <c r="B30" s="30"/>
      <c r="C30" s="49">
        <f t="shared" si="15"/>
        <v>0.15</v>
      </c>
      <c r="D30" s="83"/>
      <c r="E30" s="30">
        <f t="shared" si="16"/>
        <v>8</v>
      </c>
      <c r="F30" s="99">
        <f t="shared" si="17"/>
        <v>7.2072000000000003</v>
      </c>
      <c r="G30" s="99">
        <f t="shared" si="18"/>
        <v>8.9887999999999995</v>
      </c>
      <c r="H30" s="40">
        <f t="shared" si="0"/>
        <v>7.9</v>
      </c>
      <c r="I30" s="41">
        <f t="shared" si="1"/>
        <v>8.1</v>
      </c>
      <c r="J30" s="42">
        <f t="shared" si="19"/>
        <v>7.4</v>
      </c>
      <c r="K30" s="43">
        <f t="shared" si="20"/>
        <v>8.6</v>
      </c>
      <c r="L30" s="37">
        <f t="shared" si="21"/>
        <v>7.1153846153846159</v>
      </c>
      <c r="M30" s="37">
        <f t="shared" si="22"/>
        <v>8.2692307692307683</v>
      </c>
      <c r="N30" s="37">
        <f t="shared" si="2"/>
        <v>7.7083333333333339</v>
      </c>
      <c r="O30" s="37">
        <f t="shared" si="3"/>
        <v>8.9583333333333339</v>
      </c>
      <c r="Q30" s="30">
        <f t="shared" si="23"/>
        <v>12</v>
      </c>
      <c r="R30" s="99">
        <f t="shared" si="24"/>
        <v>10.8108</v>
      </c>
      <c r="S30" s="99">
        <f t="shared" si="25"/>
        <v>13.4831</v>
      </c>
      <c r="T30" s="35">
        <f t="shared" si="4"/>
        <v>11.9</v>
      </c>
      <c r="U30" s="35">
        <f t="shared" si="5"/>
        <v>12.1</v>
      </c>
      <c r="V30" s="30">
        <f t="shared" si="26"/>
        <v>11.100000000000001</v>
      </c>
      <c r="W30" s="30">
        <f t="shared" si="27"/>
        <v>12.899999999999999</v>
      </c>
      <c r="X30" s="37">
        <f t="shared" si="6"/>
        <v>10.673076923076925</v>
      </c>
      <c r="Y30" s="37">
        <f t="shared" si="7"/>
        <v>12.403846153846153</v>
      </c>
      <c r="Z30" s="37">
        <f t="shared" si="8"/>
        <v>11.562500000000002</v>
      </c>
      <c r="AA30" s="37">
        <f t="shared" si="9"/>
        <v>13.4375</v>
      </c>
      <c r="AC30" s="30">
        <f t="shared" si="28"/>
        <v>16</v>
      </c>
      <c r="AD30" s="99">
        <f t="shared" si="29"/>
        <v>14.414400000000001</v>
      </c>
      <c r="AE30" s="99">
        <f t="shared" si="30"/>
        <v>17.977499999999999</v>
      </c>
      <c r="AF30" s="35">
        <f t="shared" si="10"/>
        <v>15.9</v>
      </c>
      <c r="AG30" s="35">
        <f t="shared" si="11"/>
        <v>16.100000000000001</v>
      </c>
      <c r="AH30" s="30">
        <f t="shared" si="31"/>
        <v>14.8</v>
      </c>
      <c r="AI30" s="30">
        <f t="shared" si="32"/>
        <v>17.2</v>
      </c>
      <c r="AJ30" s="37">
        <f t="shared" si="33"/>
        <v>14.230769230769232</v>
      </c>
      <c r="AK30" s="37">
        <f t="shared" si="34"/>
        <v>16.538461538461537</v>
      </c>
      <c r="AL30" s="37">
        <f t="shared" si="35"/>
        <v>15.416666666666668</v>
      </c>
      <c r="AM30" s="37">
        <f t="shared" si="36"/>
        <v>17.916666666666668</v>
      </c>
      <c r="AO30" s="30">
        <f t="shared" si="37"/>
        <v>20</v>
      </c>
      <c r="AP30" s="99">
        <f t="shared" si="38"/>
        <v>18.018000000000001</v>
      </c>
      <c r="AQ30" s="99">
        <f t="shared" si="39"/>
        <v>22.471900000000002</v>
      </c>
      <c r="AR30" s="35">
        <f t="shared" si="44"/>
        <v>19.899999999999999</v>
      </c>
      <c r="AS30" s="35">
        <f t="shared" si="12"/>
        <v>20.100000000000001</v>
      </c>
      <c r="AT30" s="30">
        <f t="shared" si="40"/>
        <v>18.5</v>
      </c>
      <c r="AU30" s="30">
        <f t="shared" si="41"/>
        <v>21.5</v>
      </c>
      <c r="AV30" s="37">
        <f t="shared" si="42"/>
        <v>17.78846153846154</v>
      </c>
      <c r="AW30" s="37">
        <f t="shared" si="43"/>
        <v>20.673076923076923</v>
      </c>
      <c r="AX30" s="37">
        <f t="shared" si="13"/>
        <v>19.270833333333336</v>
      </c>
      <c r="AY30" s="37">
        <f t="shared" si="14"/>
        <v>22.395833333333336</v>
      </c>
    </row>
    <row r="31" spans="2:51" ht="14.45" x14ac:dyDescent="0.3">
      <c r="B31" s="30"/>
      <c r="C31" s="49">
        <f t="shared" si="15"/>
        <v>0.16</v>
      </c>
      <c r="D31" s="83"/>
      <c r="E31" s="30">
        <f t="shared" si="16"/>
        <v>8</v>
      </c>
      <c r="F31" s="99">
        <f t="shared" si="17"/>
        <v>7.2072000000000003</v>
      </c>
      <c r="G31" s="99">
        <f t="shared" si="18"/>
        <v>8.9887999999999995</v>
      </c>
      <c r="H31" s="40">
        <f t="shared" si="0"/>
        <v>7.9</v>
      </c>
      <c r="I31" s="41">
        <f t="shared" si="1"/>
        <v>8.1</v>
      </c>
      <c r="J31" s="42">
        <f t="shared" si="19"/>
        <v>7.36</v>
      </c>
      <c r="K31" s="43">
        <f t="shared" si="20"/>
        <v>8.64</v>
      </c>
      <c r="L31" s="37">
        <f t="shared" si="21"/>
        <v>7.0769230769230775</v>
      </c>
      <c r="M31" s="37">
        <f t="shared" si="22"/>
        <v>8.3076923076923084</v>
      </c>
      <c r="N31" s="37">
        <f t="shared" si="2"/>
        <v>7.6666666666666679</v>
      </c>
      <c r="O31" s="37">
        <f t="shared" si="3"/>
        <v>9.0000000000000018</v>
      </c>
      <c r="Q31" s="30">
        <f t="shared" si="23"/>
        <v>12</v>
      </c>
      <c r="R31" s="99">
        <f t="shared" si="24"/>
        <v>10.8108</v>
      </c>
      <c r="S31" s="99">
        <f t="shared" si="25"/>
        <v>13.4831</v>
      </c>
      <c r="T31" s="35">
        <f t="shared" si="4"/>
        <v>11.9</v>
      </c>
      <c r="U31" s="35">
        <f t="shared" si="5"/>
        <v>12.1</v>
      </c>
      <c r="V31" s="30">
        <f t="shared" si="26"/>
        <v>11.040000000000001</v>
      </c>
      <c r="W31" s="30">
        <f t="shared" si="27"/>
        <v>12.96</v>
      </c>
      <c r="X31" s="37">
        <f t="shared" si="6"/>
        <v>10.615384615384617</v>
      </c>
      <c r="Y31" s="37">
        <f t="shared" si="7"/>
        <v>12.461538461538463</v>
      </c>
      <c r="Z31" s="37">
        <f t="shared" si="8"/>
        <v>11.500000000000002</v>
      </c>
      <c r="AA31" s="37">
        <f t="shared" si="9"/>
        <v>13.500000000000002</v>
      </c>
      <c r="AC31" s="30">
        <f t="shared" si="28"/>
        <v>16</v>
      </c>
      <c r="AD31" s="99">
        <f t="shared" si="29"/>
        <v>14.414400000000001</v>
      </c>
      <c r="AE31" s="99">
        <f t="shared" si="30"/>
        <v>17.977499999999999</v>
      </c>
      <c r="AF31" s="35">
        <f t="shared" si="10"/>
        <v>15.9</v>
      </c>
      <c r="AG31" s="35">
        <f t="shared" si="11"/>
        <v>16.100000000000001</v>
      </c>
      <c r="AH31" s="30">
        <f t="shared" si="31"/>
        <v>14.72</v>
      </c>
      <c r="AI31" s="30">
        <f t="shared" si="32"/>
        <v>17.28</v>
      </c>
      <c r="AJ31" s="37">
        <f t="shared" si="33"/>
        <v>14.153846153846155</v>
      </c>
      <c r="AK31" s="37">
        <f t="shared" si="34"/>
        <v>16.615384615384617</v>
      </c>
      <c r="AL31" s="37">
        <f t="shared" si="35"/>
        <v>15.333333333333336</v>
      </c>
      <c r="AM31" s="37">
        <f t="shared" si="36"/>
        <v>18.000000000000004</v>
      </c>
      <c r="AO31" s="30">
        <f t="shared" si="37"/>
        <v>20</v>
      </c>
      <c r="AP31" s="99">
        <f t="shared" si="38"/>
        <v>18.018000000000001</v>
      </c>
      <c r="AQ31" s="99">
        <f t="shared" si="39"/>
        <v>22.471900000000002</v>
      </c>
      <c r="AR31" s="35">
        <f>AO31-$J$4</f>
        <v>19.899999999999999</v>
      </c>
      <c r="AS31" s="35">
        <f t="shared" si="12"/>
        <v>20.100000000000001</v>
      </c>
      <c r="AT31" s="30">
        <f t="shared" si="40"/>
        <v>18.400000000000002</v>
      </c>
      <c r="AU31" s="30">
        <f t="shared" si="41"/>
        <v>21.6</v>
      </c>
      <c r="AV31" s="37">
        <f t="shared" si="42"/>
        <v>17.692307692307693</v>
      </c>
      <c r="AW31" s="37">
        <f t="shared" si="43"/>
        <v>20.76923076923077</v>
      </c>
      <c r="AX31" s="37">
        <f t="shared" si="13"/>
        <v>19.166666666666671</v>
      </c>
      <c r="AY31" s="37">
        <f t="shared" si="14"/>
        <v>22.500000000000004</v>
      </c>
    </row>
    <row r="32" spans="2:51" ht="14.45" x14ac:dyDescent="0.3">
      <c r="B32" s="30"/>
      <c r="C32" s="49">
        <f t="shared" si="15"/>
        <v>0.17</v>
      </c>
      <c r="D32" s="83"/>
      <c r="E32" s="30">
        <f t="shared" si="16"/>
        <v>8</v>
      </c>
      <c r="F32" s="99">
        <f t="shared" si="17"/>
        <v>7.2072000000000003</v>
      </c>
      <c r="G32" s="99">
        <f t="shared" si="18"/>
        <v>8.9887999999999995</v>
      </c>
      <c r="H32" s="40">
        <f t="shared" si="0"/>
        <v>7.9</v>
      </c>
      <c r="I32" s="41">
        <f t="shared" si="1"/>
        <v>8.1</v>
      </c>
      <c r="J32" s="42">
        <f t="shared" si="19"/>
        <v>7.32</v>
      </c>
      <c r="K32" s="43">
        <f t="shared" si="20"/>
        <v>8.68</v>
      </c>
      <c r="L32" s="37">
        <f t="shared" si="21"/>
        <v>7.0384615384615392</v>
      </c>
      <c r="M32" s="37">
        <f t="shared" si="22"/>
        <v>8.3461538461538467</v>
      </c>
      <c r="N32" s="37">
        <f t="shared" si="2"/>
        <v>7.6250000000000009</v>
      </c>
      <c r="O32" s="37">
        <f t="shared" si="3"/>
        <v>9.0416666666666679</v>
      </c>
      <c r="Q32" s="30">
        <f t="shared" si="23"/>
        <v>12</v>
      </c>
      <c r="R32" s="99">
        <f t="shared" si="24"/>
        <v>10.8108</v>
      </c>
      <c r="S32" s="99">
        <f t="shared" si="25"/>
        <v>13.4831</v>
      </c>
      <c r="T32" s="35">
        <f t="shared" si="4"/>
        <v>11.9</v>
      </c>
      <c r="U32" s="35">
        <f t="shared" si="5"/>
        <v>12.1</v>
      </c>
      <c r="V32" s="30">
        <f t="shared" si="26"/>
        <v>10.98</v>
      </c>
      <c r="W32" s="30">
        <f t="shared" si="27"/>
        <v>13.02</v>
      </c>
      <c r="X32" s="37">
        <f t="shared" si="6"/>
        <v>10.557692307692308</v>
      </c>
      <c r="Y32" s="37">
        <f t="shared" si="7"/>
        <v>12.519230769230768</v>
      </c>
      <c r="Z32" s="37">
        <f t="shared" si="8"/>
        <v>11.437500000000002</v>
      </c>
      <c r="AA32" s="37">
        <f t="shared" si="9"/>
        <v>13.5625</v>
      </c>
      <c r="AC32" s="30">
        <f t="shared" si="28"/>
        <v>16</v>
      </c>
      <c r="AD32" s="99">
        <f t="shared" si="29"/>
        <v>14.414400000000001</v>
      </c>
      <c r="AE32" s="99">
        <f t="shared" si="30"/>
        <v>17.977499999999999</v>
      </c>
      <c r="AF32" s="35">
        <f t="shared" si="10"/>
        <v>15.9</v>
      </c>
      <c r="AG32" s="35">
        <f t="shared" si="11"/>
        <v>16.100000000000001</v>
      </c>
      <c r="AH32" s="30">
        <f t="shared" si="31"/>
        <v>14.64</v>
      </c>
      <c r="AI32" s="30">
        <f t="shared" si="32"/>
        <v>17.36</v>
      </c>
      <c r="AJ32" s="37">
        <f t="shared" si="33"/>
        <v>14.076923076923078</v>
      </c>
      <c r="AK32" s="37">
        <f t="shared" si="34"/>
        <v>16.692307692307693</v>
      </c>
      <c r="AL32" s="37">
        <f t="shared" si="35"/>
        <v>15.250000000000002</v>
      </c>
      <c r="AM32" s="37">
        <f t="shared" si="36"/>
        <v>18.083333333333336</v>
      </c>
      <c r="AO32" s="30">
        <f t="shared" si="37"/>
        <v>20</v>
      </c>
      <c r="AP32" s="99">
        <f t="shared" si="38"/>
        <v>18.018000000000001</v>
      </c>
      <c r="AQ32" s="99">
        <f t="shared" si="39"/>
        <v>22.471900000000002</v>
      </c>
      <c r="AR32" s="35">
        <f t="shared" si="44"/>
        <v>19.899999999999999</v>
      </c>
      <c r="AS32" s="35">
        <f t="shared" si="12"/>
        <v>20.100000000000001</v>
      </c>
      <c r="AT32" s="30">
        <f t="shared" si="40"/>
        <v>18.3</v>
      </c>
      <c r="AU32" s="30">
        <f t="shared" si="41"/>
        <v>21.7</v>
      </c>
      <c r="AV32" s="37">
        <f t="shared" si="42"/>
        <v>17.596153846153847</v>
      </c>
      <c r="AW32" s="37">
        <f t="shared" si="43"/>
        <v>20.865384615384617</v>
      </c>
      <c r="AX32" s="37">
        <f t="shared" si="13"/>
        <v>19.062500000000004</v>
      </c>
      <c r="AY32" s="37">
        <f t="shared" si="14"/>
        <v>22.604166666666668</v>
      </c>
    </row>
    <row r="33" spans="2:51" ht="14.45" x14ac:dyDescent="0.3">
      <c r="B33" s="30"/>
      <c r="C33" s="49">
        <f t="shared" si="15"/>
        <v>0.18000000000000002</v>
      </c>
      <c r="D33" s="83"/>
      <c r="E33" s="30">
        <f t="shared" si="16"/>
        <v>8</v>
      </c>
      <c r="F33" s="99">
        <f t="shared" si="17"/>
        <v>7.2072000000000003</v>
      </c>
      <c r="G33" s="99">
        <f t="shared" si="18"/>
        <v>8.9887999999999995</v>
      </c>
      <c r="H33" s="40">
        <f t="shared" si="0"/>
        <v>7.9</v>
      </c>
      <c r="I33" s="41">
        <f t="shared" si="1"/>
        <v>8.1</v>
      </c>
      <c r="J33" s="42">
        <f t="shared" si="19"/>
        <v>7.28</v>
      </c>
      <c r="K33" s="43">
        <f t="shared" si="20"/>
        <v>8.7200000000000006</v>
      </c>
      <c r="L33" s="37">
        <f t="shared" si="21"/>
        <v>7</v>
      </c>
      <c r="M33" s="37">
        <f t="shared" si="22"/>
        <v>8.384615384615385</v>
      </c>
      <c r="N33" s="37">
        <f t="shared" si="2"/>
        <v>7.5833333333333339</v>
      </c>
      <c r="O33" s="37">
        <f t="shared" si="3"/>
        <v>9.0833333333333339</v>
      </c>
      <c r="Q33" s="30">
        <f t="shared" si="23"/>
        <v>12</v>
      </c>
      <c r="R33" s="99">
        <f t="shared" si="24"/>
        <v>10.8108</v>
      </c>
      <c r="S33" s="99">
        <f t="shared" si="25"/>
        <v>13.4831</v>
      </c>
      <c r="T33" s="35">
        <f t="shared" si="4"/>
        <v>11.9</v>
      </c>
      <c r="U33" s="35">
        <f t="shared" si="5"/>
        <v>12.1</v>
      </c>
      <c r="V33" s="30">
        <f t="shared" si="26"/>
        <v>10.92</v>
      </c>
      <c r="W33" s="30">
        <f t="shared" si="27"/>
        <v>13.080000000000002</v>
      </c>
      <c r="X33" s="37">
        <f t="shared" si="6"/>
        <v>10.5</v>
      </c>
      <c r="Y33" s="37">
        <f t="shared" si="7"/>
        <v>12.576923076923078</v>
      </c>
      <c r="Z33" s="37">
        <f t="shared" si="8"/>
        <v>11.375</v>
      </c>
      <c r="AA33" s="37">
        <f t="shared" si="9"/>
        <v>13.625000000000004</v>
      </c>
      <c r="AC33" s="30">
        <f t="shared" si="28"/>
        <v>16</v>
      </c>
      <c r="AD33" s="99">
        <f t="shared" si="29"/>
        <v>14.414400000000001</v>
      </c>
      <c r="AE33" s="99">
        <f t="shared" si="30"/>
        <v>17.977499999999999</v>
      </c>
      <c r="AF33" s="35">
        <f t="shared" si="10"/>
        <v>15.9</v>
      </c>
      <c r="AG33" s="35">
        <f t="shared" si="11"/>
        <v>16.100000000000001</v>
      </c>
      <c r="AH33" s="30">
        <f t="shared" si="31"/>
        <v>14.56</v>
      </c>
      <c r="AI33" s="30">
        <f t="shared" si="32"/>
        <v>17.440000000000001</v>
      </c>
      <c r="AJ33" s="37">
        <f t="shared" si="33"/>
        <v>14</v>
      </c>
      <c r="AK33" s="37">
        <f t="shared" si="34"/>
        <v>16.76923076923077</v>
      </c>
      <c r="AL33" s="37">
        <f t="shared" si="35"/>
        <v>15.166666666666668</v>
      </c>
      <c r="AM33" s="37">
        <f t="shared" si="36"/>
        <v>18.166666666666668</v>
      </c>
      <c r="AO33" s="30">
        <f t="shared" si="37"/>
        <v>20</v>
      </c>
      <c r="AP33" s="99">
        <f t="shared" si="38"/>
        <v>18.018000000000001</v>
      </c>
      <c r="AQ33" s="99">
        <f t="shared" si="39"/>
        <v>22.471900000000002</v>
      </c>
      <c r="AR33" s="35">
        <f t="shared" si="44"/>
        <v>19.899999999999999</v>
      </c>
      <c r="AS33" s="35">
        <f t="shared" si="12"/>
        <v>20.100000000000001</v>
      </c>
      <c r="AT33" s="30">
        <f t="shared" si="40"/>
        <v>18.2</v>
      </c>
      <c r="AU33" s="30">
        <f t="shared" si="41"/>
        <v>21.8</v>
      </c>
      <c r="AV33" s="37">
        <f t="shared" si="42"/>
        <v>17.5</v>
      </c>
      <c r="AW33" s="37">
        <f t="shared" si="43"/>
        <v>20.961538461538463</v>
      </c>
      <c r="AX33" s="37">
        <f t="shared" si="13"/>
        <v>18.958333333333336</v>
      </c>
      <c r="AY33" s="37">
        <f t="shared" si="14"/>
        <v>22.708333333333336</v>
      </c>
    </row>
    <row r="34" spans="2:51" ht="14.45" x14ac:dyDescent="0.3">
      <c r="B34" s="30"/>
      <c r="C34" s="49">
        <f t="shared" si="15"/>
        <v>0.19000000000000003</v>
      </c>
      <c r="D34" s="83"/>
      <c r="E34" s="30">
        <f t="shared" si="16"/>
        <v>8</v>
      </c>
      <c r="F34" s="99">
        <f t="shared" si="17"/>
        <v>7.2072000000000003</v>
      </c>
      <c r="G34" s="99">
        <f t="shared" si="18"/>
        <v>8.9887999999999995</v>
      </c>
      <c r="H34" s="40">
        <f t="shared" si="0"/>
        <v>7.9</v>
      </c>
      <c r="I34" s="41">
        <f t="shared" si="1"/>
        <v>8.1</v>
      </c>
      <c r="J34" s="42">
        <f t="shared" si="19"/>
        <v>7.24</v>
      </c>
      <c r="K34" s="43">
        <f t="shared" si="20"/>
        <v>8.76</v>
      </c>
      <c r="L34" s="37">
        <f t="shared" si="21"/>
        <v>6.9615384615384617</v>
      </c>
      <c r="M34" s="37">
        <f t="shared" si="22"/>
        <v>8.4230769230769234</v>
      </c>
      <c r="N34" s="37">
        <f t="shared" si="2"/>
        <v>7.5416666666666679</v>
      </c>
      <c r="O34" s="37">
        <f t="shared" si="3"/>
        <v>9.125</v>
      </c>
      <c r="Q34" s="30">
        <f t="shared" si="23"/>
        <v>12</v>
      </c>
      <c r="R34" s="99">
        <f t="shared" si="24"/>
        <v>10.8108</v>
      </c>
      <c r="S34" s="99">
        <f t="shared" si="25"/>
        <v>13.4831</v>
      </c>
      <c r="T34" s="35">
        <f t="shared" si="4"/>
        <v>11.9</v>
      </c>
      <c r="U34" s="35">
        <f t="shared" si="5"/>
        <v>12.1</v>
      </c>
      <c r="V34" s="30">
        <f t="shared" si="26"/>
        <v>10.86</v>
      </c>
      <c r="W34" s="30">
        <f t="shared" si="27"/>
        <v>13.14</v>
      </c>
      <c r="X34" s="37">
        <f t="shared" si="6"/>
        <v>10.442307692307692</v>
      </c>
      <c r="Y34" s="37">
        <f t="shared" si="7"/>
        <v>12.634615384615385</v>
      </c>
      <c r="Z34" s="37">
        <f t="shared" si="8"/>
        <v>11.3125</v>
      </c>
      <c r="AA34" s="37">
        <f t="shared" si="9"/>
        <v>13.687500000000002</v>
      </c>
      <c r="AC34" s="30">
        <f t="shared" si="28"/>
        <v>16</v>
      </c>
      <c r="AD34" s="99">
        <f t="shared" si="29"/>
        <v>14.414400000000001</v>
      </c>
      <c r="AE34" s="99">
        <f t="shared" si="30"/>
        <v>17.977499999999999</v>
      </c>
      <c r="AF34" s="35">
        <f t="shared" si="10"/>
        <v>15.9</v>
      </c>
      <c r="AG34" s="35">
        <f t="shared" si="11"/>
        <v>16.100000000000001</v>
      </c>
      <c r="AH34" s="30">
        <f t="shared" si="31"/>
        <v>14.48</v>
      </c>
      <c r="AI34" s="30">
        <f t="shared" si="32"/>
        <v>17.52</v>
      </c>
      <c r="AJ34" s="37">
        <f t="shared" si="33"/>
        <v>13.923076923076923</v>
      </c>
      <c r="AK34" s="37">
        <f t="shared" si="34"/>
        <v>16.846153846153847</v>
      </c>
      <c r="AL34" s="37">
        <f t="shared" si="35"/>
        <v>15.083333333333336</v>
      </c>
      <c r="AM34" s="37">
        <f t="shared" si="36"/>
        <v>18.25</v>
      </c>
      <c r="AO34" s="30">
        <f t="shared" si="37"/>
        <v>20</v>
      </c>
      <c r="AP34" s="99">
        <f t="shared" si="38"/>
        <v>18.018000000000001</v>
      </c>
      <c r="AQ34" s="99">
        <f t="shared" si="39"/>
        <v>22.471900000000002</v>
      </c>
      <c r="AR34" s="35">
        <f t="shared" si="44"/>
        <v>19.899999999999999</v>
      </c>
      <c r="AS34" s="35">
        <f t="shared" si="12"/>
        <v>20.100000000000001</v>
      </c>
      <c r="AT34" s="30">
        <f t="shared" si="40"/>
        <v>18.100000000000001</v>
      </c>
      <c r="AU34" s="30">
        <f t="shared" si="41"/>
        <v>21.9</v>
      </c>
      <c r="AV34" s="37">
        <f t="shared" si="42"/>
        <v>17.403846153846157</v>
      </c>
      <c r="AW34" s="37">
        <f t="shared" si="43"/>
        <v>21.057692307692307</v>
      </c>
      <c r="AX34" s="37">
        <f t="shared" si="13"/>
        <v>18.854166666666668</v>
      </c>
      <c r="AY34" s="37">
        <f t="shared" si="14"/>
        <v>22.8125</v>
      </c>
    </row>
    <row r="35" spans="2:51" ht="14.45" x14ac:dyDescent="0.3">
      <c r="B35" s="30"/>
      <c r="C35" s="49">
        <f t="shared" si="15"/>
        <v>0.20000000000000004</v>
      </c>
      <c r="D35" s="83"/>
      <c r="E35" s="30">
        <f t="shared" si="16"/>
        <v>8</v>
      </c>
      <c r="F35" s="99">
        <f t="shared" si="17"/>
        <v>7.2072000000000003</v>
      </c>
      <c r="G35" s="99">
        <f t="shared" si="18"/>
        <v>8.9887999999999995</v>
      </c>
      <c r="H35" s="40">
        <f t="shared" si="0"/>
        <v>7.9</v>
      </c>
      <c r="I35" s="41">
        <f t="shared" si="1"/>
        <v>8.1</v>
      </c>
      <c r="J35" s="42">
        <f t="shared" si="19"/>
        <v>7.2</v>
      </c>
      <c r="K35" s="43">
        <f t="shared" si="20"/>
        <v>8.8000000000000007</v>
      </c>
      <c r="L35" s="37">
        <f t="shared" si="21"/>
        <v>6.9230769230769234</v>
      </c>
      <c r="M35" s="37">
        <f t="shared" si="22"/>
        <v>8.4615384615384617</v>
      </c>
      <c r="N35" s="37">
        <f t="shared" si="2"/>
        <v>7.5000000000000009</v>
      </c>
      <c r="O35" s="37">
        <f t="shared" si="3"/>
        <v>9.1666666666666679</v>
      </c>
      <c r="Q35" s="30">
        <f t="shared" si="23"/>
        <v>12</v>
      </c>
      <c r="R35" s="99">
        <f t="shared" si="24"/>
        <v>10.8108</v>
      </c>
      <c r="S35" s="99">
        <f t="shared" si="25"/>
        <v>13.4831</v>
      </c>
      <c r="T35" s="35">
        <f t="shared" si="4"/>
        <v>11.9</v>
      </c>
      <c r="U35" s="35">
        <f t="shared" si="5"/>
        <v>12.1</v>
      </c>
      <c r="V35" s="30">
        <f t="shared" si="26"/>
        <v>10.8</v>
      </c>
      <c r="W35" s="30">
        <f t="shared" si="27"/>
        <v>13.200000000000001</v>
      </c>
      <c r="X35" s="37">
        <f t="shared" si="6"/>
        <v>10.384615384615385</v>
      </c>
      <c r="Y35" s="37">
        <f t="shared" si="7"/>
        <v>12.692307692307693</v>
      </c>
      <c r="Z35" s="37">
        <f t="shared" si="8"/>
        <v>11.250000000000002</v>
      </c>
      <c r="AA35" s="37">
        <f t="shared" si="9"/>
        <v>13.750000000000002</v>
      </c>
      <c r="AC35" s="30">
        <f t="shared" si="28"/>
        <v>16</v>
      </c>
      <c r="AD35" s="99">
        <f t="shared" si="29"/>
        <v>14.414400000000001</v>
      </c>
      <c r="AE35" s="99">
        <f t="shared" si="30"/>
        <v>17.977499999999999</v>
      </c>
      <c r="AF35" s="35">
        <f t="shared" si="10"/>
        <v>15.9</v>
      </c>
      <c r="AG35" s="35">
        <f t="shared" si="11"/>
        <v>16.100000000000001</v>
      </c>
      <c r="AH35" s="30">
        <f t="shared" si="31"/>
        <v>14.4</v>
      </c>
      <c r="AI35" s="30">
        <f t="shared" si="32"/>
        <v>17.600000000000001</v>
      </c>
      <c r="AJ35" s="37">
        <f t="shared" si="33"/>
        <v>13.846153846153847</v>
      </c>
      <c r="AK35" s="37">
        <f t="shared" si="34"/>
        <v>16.923076923076923</v>
      </c>
      <c r="AL35" s="37">
        <f t="shared" si="35"/>
        <v>15.000000000000002</v>
      </c>
      <c r="AM35" s="37">
        <f t="shared" si="36"/>
        <v>18.333333333333336</v>
      </c>
      <c r="AO35" s="30">
        <f t="shared" si="37"/>
        <v>20</v>
      </c>
      <c r="AP35" s="99">
        <f t="shared" si="38"/>
        <v>18.018000000000001</v>
      </c>
      <c r="AQ35" s="99">
        <f t="shared" si="39"/>
        <v>22.471900000000002</v>
      </c>
      <c r="AR35" s="35">
        <f t="shared" si="44"/>
        <v>19.899999999999999</v>
      </c>
      <c r="AS35" s="35">
        <f t="shared" si="12"/>
        <v>20.100000000000001</v>
      </c>
      <c r="AT35" s="30">
        <f t="shared" si="40"/>
        <v>18</v>
      </c>
      <c r="AU35" s="30">
        <f t="shared" si="41"/>
        <v>22</v>
      </c>
      <c r="AV35" s="37">
        <f t="shared" si="42"/>
        <v>17.307692307692307</v>
      </c>
      <c r="AW35" s="37">
        <f t="shared" si="43"/>
        <v>21.153846153846153</v>
      </c>
      <c r="AX35" s="37">
        <f t="shared" si="13"/>
        <v>18.75</v>
      </c>
      <c r="AY35" s="37">
        <f t="shared" si="14"/>
        <v>22.916666666666668</v>
      </c>
    </row>
    <row r="36" spans="2:51" ht="14.45" x14ac:dyDescent="0.3">
      <c r="B36" s="30"/>
      <c r="C36" s="30"/>
      <c r="D36" s="36"/>
      <c r="E36" s="30"/>
      <c r="F36" s="30"/>
      <c r="G36" s="30"/>
      <c r="H36" s="30"/>
      <c r="I36" s="30"/>
      <c r="J36" s="30"/>
      <c r="K36" s="30"/>
    </row>
    <row r="37" spans="2:51" ht="14.45" x14ac:dyDescent="0.3">
      <c r="B37" s="30"/>
      <c r="C37" s="30"/>
      <c r="D37" s="36"/>
      <c r="E37" s="30"/>
      <c r="F37" s="30"/>
      <c r="G37" s="30"/>
      <c r="H37" s="30"/>
      <c r="I37" s="30"/>
      <c r="J37" s="30"/>
      <c r="K37" s="30"/>
    </row>
    <row r="38" spans="2:51" ht="14.45" x14ac:dyDescent="0.3">
      <c r="B38" s="30"/>
      <c r="C38" s="30"/>
      <c r="D38" s="36"/>
      <c r="E38" s="30"/>
      <c r="F38" s="30"/>
      <c r="G38" s="30"/>
      <c r="H38" s="30"/>
      <c r="I38" s="169" t="s">
        <v>46</v>
      </c>
      <c r="J38" s="169"/>
      <c r="K38" s="169"/>
      <c r="L38" s="169"/>
    </row>
    <row r="39" spans="2:51" ht="14.45" x14ac:dyDescent="0.3">
      <c r="B39" s="30"/>
      <c r="C39" s="30"/>
      <c r="D39" s="36"/>
      <c r="E39" s="30"/>
      <c r="F39" s="30"/>
      <c r="G39" s="30"/>
      <c r="H39" s="30"/>
      <c r="I39" s="32">
        <v>4</v>
      </c>
      <c r="J39" s="32">
        <v>6</v>
      </c>
      <c r="K39" s="32">
        <v>8</v>
      </c>
      <c r="L39" s="32">
        <v>10</v>
      </c>
      <c r="R39" t="s">
        <v>52</v>
      </c>
    </row>
    <row r="40" spans="2:51" ht="15" customHeight="1" x14ac:dyDescent="0.25">
      <c r="B40" s="30"/>
      <c r="C40" s="30"/>
      <c r="D40" s="36"/>
      <c r="E40" s="30"/>
      <c r="F40" s="30"/>
      <c r="G40" s="170" t="s">
        <v>47</v>
      </c>
      <c r="H40" s="32">
        <v>2</v>
      </c>
      <c r="I40" s="93">
        <f>I39*$H$40*2</f>
        <v>16</v>
      </c>
      <c r="J40" s="93">
        <f>J39*$H$40*2</f>
        <v>24</v>
      </c>
      <c r="K40" s="93">
        <f>K39*$H$40*2</f>
        <v>32</v>
      </c>
      <c r="L40" s="93">
        <f>L39*$H$40*2</f>
        <v>40</v>
      </c>
      <c r="R40" s="139" t="s">
        <v>53</v>
      </c>
    </row>
    <row r="41" spans="2:51" ht="15" customHeight="1" x14ac:dyDescent="0.25">
      <c r="B41" s="30"/>
      <c r="C41" s="30"/>
      <c r="D41" s="36"/>
      <c r="G41" s="171"/>
      <c r="H41" s="32">
        <v>4</v>
      </c>
      <c r="I41" s="93">
        <f>I39*$H$41*2</f>
        <v>32</v>
      </c>
      <c r="J41" s="93">
        <f>J39*$H$41*2</f>
        <v>48</v>
      </c>
      <c r="K41" s="93">
        <f>K39*$H$41*2</f>
        <v>64</v>
      </c>
      <c r="L41" s="93">
        <f>L39*$H$41*2</f>
        <v>80</v>
      </c>
    </row>
    <row r="42" spans="2:51" ht="15" customHeight="1" x14ac:dyDescent="0.25">
      <c r="B42" s="30"/>
      <c r="C42" s="30"/>
      <c r="D42" s="36"/>
      <c r="G42" s="171"/>
      <c r="H42" s="32">
        <v>6</v>
      </c>
      <c r="I42" s="93">
        <f>I39*$H$42*2</f>
        <v>48</v>
      </c>
      <c r="J42" s="93">
        <f>J39*$H$42*2</f>
        <v>72</v>
      </c>
      <c r="K42" s="93">
        <f>K39*$H$42*2</f>
        <v>96</v>
      </c>
      <c r="L42" s="138">
        <f>L39*$H$42*2</f>
        <v>120</v>
      </c>
    </row>
    <row r="43" spans="2:51" ht="15" customHeight="1" x14ac:dyDescent="0.25">
      <c r="B43" s="30"/>
      <c r="C43" s="30"/>
      <c r="D43" s="36"/>
      <c r="G43" s="171"/>
      <c r="H43" s="32">
        <v>8</v>
      </c>
      <c r="I43" s="93">
        <f>I39*$H$43*2</f>
        <v>64</v>
      </c>
      <c r="J43" s="93">
        <f>J39*$H$43*2</f>
        <v>96</v>
      </c>
      <c r="K43" s="93">
        <f>K39*$H$43*2</f>
        <v>128</v>
      </c>
      <c r="L43" s="93">
        <f>L39*$H$43*2</f>
        <v>160</v>
      </c>
    </row>
    <row r="44" spans="2:51" x14ac:dyDescent="0.25">
      <c r="B44" s="30"/>
      <c r="C44" s="30"/>
      <c r="D44" s="36"/>
      <c r="G44" s="172"/>
      <c r="H44" s="32">
        <v>10</v>
      </c>
      <c r="I44" s="93">
        <f>I39*$H$44*2</f>
        <v>80</v>
      </c>
      <c r="J44" s="93">
        <f>J39*$H$44*2</f>
        <v>120</v>
      </c>
      <c r="K44" s="93">
        <f>K39*$H$44*2</f>
        <v>160</v>
      </c>
      <c r="L44" s="93">
        <f>L39*$H$44*2</f>
        <v>200</v>
      </c>
    </row>
    <row r="45" spans="2:51" x14ac:dyDescent="0.25">
      <c r="B45" s="30"/>
      <c r="C45" s="30"/>
      <c r="D45" s="36"/>
      <c r="K45" s="30"/>
    </row>
    <row r="46" spans="2:51" x14ac:dyDescent="0.25">
      <c r="B46" s="30"/>
      <c r="C46" s="30"/>
      <c r="D46" s="36"/>
      <c r="K46" s="30"/>
    </row>
    <row r="47" spans="2:51" x14ac:dyDescent="0.25">
      <c r="B47" s="30"/>
      <c r="C47" s="30"/>
      <c r="D47" s="36"/>
      <c r="E47" s="30"/>
      <c r="F47" s="30"/>
      <c r="G47" s="30"/>
      <c r="H47" s="30"/>
      <c r="I47" s="30"/>
      <c r="J47" s="30"/>
      <c r="K47" s="30"/>
    </row>
    <row r="48" spans="2:51" x14ac:dyDescent="0.25">
      <c r="B48" s="30"/>
      <c r="C48" s="30"/>
      <c r="D48" s="36"/>
      <c r="E48" s="30"/>
      <c r="F48" s="30"/>
      <c r="G48" s="47"/>
      <c r="H48" s="177" t="s">
        <v>32</v>
      </c>
      <c r="I48" s="177"/>
      <c r="J48" s="173" t="s">
        <v>51</v>
      </c>
      <c r="K48" s="174"/>
      <c r="L48" s="156" t="s">
        <v>45</v>
      </c>
      <c r="M48" s="158"/>
      <c r="N48" s="167" t="s">
        <v>27</v>
      </c>
      <c r="O48" s="168"/>
      <c r="P48" s="167" t="s">
        <v>26</v>
      </c>
      <c r="Q48" s="168"/>
    </row>
    <row r="49" spans="2:34" s="30" customFormat="1" ht="45" x14ac:dyDescent="0.25">
      <c r="D49" s="36"/>
      <c r="E49" s="32" t="s">
        <v>42</v>
      </c>
      <c r="F49" s="32" t="s">
        <v>43</v>
      </c>
      <c r="G49" s="31" t="s">
        <v>15</v>
      </c>
      <c r="H49" s="31" t="s">
        <v>33</v>
      </c>
      <c r="I49" s="31" t="s">
        <v>34</v>
      </c>
      <c r="J49" s="31" t="s">
        <v>31</v>
      </c>
      <c r="K49" s="31" t="s">
        <v>30</v>
      </c>
      <c r="L49" s="31" t="s">
        <v>21</v>
      </c>
      <c r="M49" s="31" t="s">
        <v>24</v>
      </c>
      <c r="N49" s="31" t="s">
        <v>20</v>
      </c>
      <c r="O49" s="31" t="s">
        <v>23</v>
      </c>
      <c r="P49" s="31" t="s">
        <v>22</v>
      </c>
      <c r="Q49" s="31" t="s">
        <v>25</v>
      </c>
      <c r="AH49" s="122"/>
    </row>
    <row r="50" spans="2:34" s="122" customFormat="1" x14ac:dyDescent="0.25">
      <c r="D50" s="123"/>
      <c r="E50" s="96">
        <v>10</v>
      </c>
      <c r="F50" s="96">
        <v>0.12</v>
      </c>
      <c r="G50" s="49">
        <f>E50*2</f>
        <v>20</v>
      </c>
      <c r="H50" s="49">
        <f>G50/(1-$S$4)</f>
        <v>18.018018018018015</v>
      </c>
      <c r="I50" s="49">
        <f>G50/(1-$U$4)</f>
        <v>22.471910112359549</v>
      </c>
      <c r="J50" s="49">
        <f>G50-$J$4</f>
        <v>19.899999999999999</v>
      </c>
      <c r="K50" s="49">
        <f>G50+$J$4</f>
        <v>20.100000000000001</v>
      </c>
      <c r="L50" s="49">
        <f>(E50)*(2-F50)</f>
        <v>18.799999999999997</v>
      </c>
      <c r="M50" s="49">
        <f>(E50)*(2+F50)</f>
        <v>21.200000000000003</v>
      </c>
      <c r="N50" s="124">
        <f>L50*(100%+$K$6)</f>
        <v>18.076923076923073</v>
      </c>
      <c r="O50" s="124">
        <f>M50*(100%+$K$6)</f>
        <v>20.384615384615387</v>
      </c>
      <c r="P50" s="124">
        <f>L50*(100%+$I$6)</f>
        <v>19.583333333333332</v>
      </c>
      <c r="Q50" s="124">
        <f>M50*(100%+$I$6)</f>
        <v>22.083333333333339</v>
      </c>
    </row>
    <row r="51" spans="2:34" x14ac:dyDescent="0.25">
      <c r="B51" s="30"/>
      <c r="C51" s="30"/>
      <c r="D51" s="36"/>
      <c r="E51" s="30"/>
      <c r="F51" s="30"/>
      <c r="G51" s="30"/>
      <c r="H51" s="30"/>
      <c r="I51" s="30"/>
      <c r="J51" s="30"/>
      <c r="K51" s="30"/>
    </row>
    <row r="52" spans="2:34" x14ac:dyDescent="0.25">
      <c r="B52" s="30"/>
      <c r="C52" s="30"/>
      <c r="D52" s="36"/>
      <c r="E52" s="30"/>
      <c r="F52" s="30"/>
      <c r="G52" s="30"/>
      <c r="H52" s="30"/>
      <c r="I52" s="30"/>
      <c r="J52" s="30"/>
      <c r="K52" s="30"/>
    </row>
    <row r="53" spans="2:34" x14ac:dyDescent="0.25">
      <c r="B53" s="30"/>
      <c r="C53" s="30"/>
      <c r="D53" s="36"/>
      <c r="E53" s="175" t="s">
        <v>35</v>
      </c>
      <c r="F53" s="176"/>
      <c r="G53" s="176"/>
      <c r="H53" s="50"/>
      <c r="I53" s="50"/>
      <c r="J53" s="12"/>
      <c r="K53" s="12"/>
      <c r="L53" s="51"/>
      <c r="M53" s="51"/>
      <c r="N53" s="51"/>
      <c r="O53" s="52"/>
      <c r="P53" s="52"/>
      <c r="Q53" s="52"/>
      <c r="R53" s="53"/>
    </row>
    <row r="54" spans="2:34" x14ac:dyDescent="0.25">
      <c r="B54" s="30"/>
      <c r="C54" s="30"/>
      <c r="D54" s="36"/>
      <c r="E54" s="54"/>
      <c r="F54" s="55"/>
      <c r="G54" s="55"/>
      <c r="H54" s="55"/>
      <c r="I54" s="55"/>
      <c r="J54" s="18"/>
      <c r="K54" s="18"/>
      <c r="L54" s="56"/>
      <c r="M54" s="56"/>
      <c r="N54" s="56"/>
      <c r="O54" s="57"/>
      <c r="P54" s="57"/>
      <c r="Q54" s="57"/>
      <c r="R54" s="58"/>
    </row>
    <row r="55" spans="2:34" x14ac:dyDescent="0.25">
      <c r="B55" s="30"/>
      <c r="C55" s="30"/>
      <c r="D55" s="36"/>
      <c r="E55" s="54"/>
      <c r="F55" s="55"/>
      <c r="G55" s="55"/>
      <c r="H55" s="55"/>
      <c r="I55" s="55"/>
      <c r="J55" s="18"/>
      <c r="K55" s="18"/>
      <c r="L55" s="56"/>
      <c r="M55" s="56"/>
      <c r="N55" s="56"/>
      <c r="O55" s="57"/>
      <c r="P55" s="57"/>
      <c r="Q55" s="57"/>
      <c r="R55" s="58"/>
    </row>
    <row r="56" spans="2:34" x14ac:dyDescent="0.25">
      <c r="B56" s="30"/>
      <c r="C56" s="30"/>
      <c r="D56" s="36"/>
      <c r="E56" s="54"/>
      <c r="F56" s="55"/>
      <c r="G56" s="55"/>
      <c r="H56" s="55"/>
      <c r="I56" s="55"/>
      <c r="J56" s="18"/>
      <c r="K56" s="18"/>
      <c r="L56" s="56"/>
      <c r="M56" s="56"/>
      <c r="N56" s="56"/>
      <c r="O56" s="57"/>
      <c r="P56" s="57"/>
      <c r="Q56" s="57"/>
      <c r="R56" s="58"/>
    </row>
    <row r="57" spans="2:34" s="110" customFormat="1" x14ac:dyDescent="0.25">
      <c r="B57" s="100"/>
      <c r="C57" s="100"/>
      <c r="D57" s="101"/>
      <c r="E57" s="102" t="s">
        <v>6</v>
      </c>
      <c r="F57" s="113">
        <f>(F61-K60)/K60</f>
        <v>-9.9099099099099239E-2</v>
      </c>
      <c r="G57" s="97">
        <f>(G61-K60)/K60</f>
        <v>-9.615384615384634E-2</v>
      </c>
      <c r="H57" s="114"/>
      <c r="I57" s="97">
        <f>(I61-K60)/K60</f>
        <v>-2.0833333333333391E-2</v>
      </c>
      <c r="J57" s="114"/>
      <c r="K57" s="111">
        <f>(K61-K60)/K60</f>
        <v>-5.0000000000000712E-3</v>
      </c>
      <c r="L57" s="112">
        <f>(L61-K60)/K60</f>
        <v>5.0000000000000712E-3</v>
      </c>
      <c r="M57" s="115"/>
      <c r="N57" s="97">
        <f>(N61-K60)/K60</f>
        <v>1.9230769230769339E-2</v>
      </c>
      <c r="O57" s="114"/>
      <c r="P57" s="97">
        <f>(P61-K60)/K60</f>
        <v>0.10416666666666696</v>
      </c>
      <c r="Q57" s="116">
        <f>(Q61-K60)/K60</f>
        <v>0.12359550561797743</v>
      </c>
      <c r="R57" s="109" t="s">
        <v>48</v>
      </c>
    </row>
    <row r="58" spans="2:34" x14ac:dyDescent="0.25">
      <c r="B58" s="30"/>
      <c r="C58" s="30"/>
      <c r="D58" s="36"/>
      <c r="E58" s="15"/>
      <c r="F58" s="55"/>
      <c r="G58" s="55"/>
      <c r="H58" s="55"/>
      <c r="I58" s="55"/>
      <c r="J58" s="18"/>
      <c r="K58" s="18"/>
      <c r="L58" s="56"/>
      <c r="M58" s="56"/>
      <c r="N58" s="56"/>
      <c r="O58" s="57"/>
      <c r="P58" s="57"/>
      <c r="Q58" s="57"/>
      <c r="R58" s="59"/>
    </row>
    <row r="59" spans="2:34" ht="3" customHeight="1" x14ac:dyDescent="0.25">
      <c r="B59" s="30"/>
      <c r="C59" s="30"/>
      <c r="D59" s="36"/>
      <c r="E59" s="60"/>
      <c r="F59" s="61"/>
      <c r="G59" s="61"/>
      <c r="H59" s="61"/>
      <c r="I59" s="61"/>
      <c r="J59" s="62"/>
      <c r="K59" s="62"/>
      <c r="L59" s="63"/>
      <c r="M59" s="63"/>
      <c r="N59" s="63"/>
      <c r="O59" s="64"/>
      <c r="P59" s="64"/>
      <c r="Q59" s="64"/>
      <c r="R59" s="65"/>
    </row>
    <row r="60" spans="2:34" x14ac:dyDescent="0.25">
      <c r="B60" s="30"/>
      <c r="C60" s="30"/>
      <c r="D60" s="36"/>
      <c r="E60" s="15"/>
      <c r="F60" s="55"/>
      <c r="G60" s="55"/>
      <c r="H60" s="55"/>
      <c r="I60" s="55"/>
      <c r="J60" s="18"/>
      <c r="K60" s="164">
        <f>E50*2</f>
        <v>20</v>
      </c>
      <c r="L60" s="164"/>
      <c r="M60" s="56"/>
      <c r="N60" s="56"/>
      <c r="O60" s="57"/>
      <c r="P60" s="57"/>
      <c r="Q60" s="57"/>
      <c r="R60" s="59"/>
    </row>
    <row r="61" spans="2:34" s="110" customFormat="1" x14ac:dyDescent="0.25">
      <c r="B61" s="100"/>
      <c r="C61" s="100"/>
      <c r="D61" s="101"/>
      <c r="E61" s="102" t="s">
        <v>0</v>
      </c>
      <c r="F61" s="103">
        <f>H50</f>
        <v>18.018018018018015</v>
      </c>
      <c r="G61" s="104">
        <f>N50</f>
        <v>18.076923076923073</v>
      </c>
      <c r="H61" s="104"/>
      <c r="I61" s="104">
        <f>P50</f>
        <v>19.583333333333332</v>
      </c>
      <c r="J61" s="104"/>
      <c r="K61" s="105">
        <f>J50</f>
        <v>19.899999999999999</v>
      </c>
      <c r="L61" s="106">
        <f>K50</f>
        <v>20.100000000000001</v>
      </c>
      <c r="M61" s="107"/>
      <c r="N61" s="104">
        <f>O50</f>
        <v>20.384615384615387</v>
      </c>
      <c r="O61" s="104"/>
      <c r="P61" s="104">
        <f>Q50</f>
        <v>22.083333333333339</v>
      </c>
      <c r="Q61" s="108">
        <f>I50</f>
        <v>22.471910112359549</v>
      </c>
      <c r="R61" s="109" t="s">
        <v>0</v>
      </c>
      <c r="X61" s="136" t="s">
        <v>4</v>
      </c>
      <c r="Y61" s="137"/>
      <c r="Z61" s="5"/>
      <c r="AA61" s="6">
        <v>0.1</v>
      </c>
      <c r="AB61" s="7"/>
      <c r="AC61" s="8" t="s">
        <v>0</v>
      </c>
    </row>
    <row r="62" spans="2:34" x14ac:dyDescent="0.25">
      <c r="B62" s="30"/>
      <c r="C62" s="30"/>
      <c r="D62" s="36"/>
      <c r="E62" s="54"/>
      <c r="F62" s="55"/>
      <c r="G62" s="55"/>
      <c r="H62" s="55"/>
      <c r="I62" s="55"/>
      <c r="J62" s="18"/>
      <c r="K62" s="18"/>
      <c r="L62" s="56"/>
      <c r="M62" s="56"/>
      <c r="N62" s="56"/>
      <c r="O62" s="57"/>
      <c r="P62" s="57"/>
      <c r="Q62" s="57"/>
      <c r="R62" s="58"/>
      <c r="X62" s="9"/>
      <c r="Y62" s="10" t="s">
        <v>5</v>
      </c>
      <c r="Z62" s="11">
        <f>I5</f>
        <v>-0.04</v>
      </c>
      <c r="AA62" s="12" t="s">
        <v>6</v>
      </c>
      <c r="AB62" s="11">
        <f>K5</f>
        <v>0.04</v>
      </c>
      <c r="AC62" s="13" t="s">
        <v>7</v>
      </c>
    </row>
    <row r="63" spans="2:34" x14ac:dyDescent="0.25">
      <c r="B63" s="30"/>
      <c r="C63" s="30"/>
      <c r="D63" s="36"/>
      <c r="E63" s="54"/>
      <c r="F63" s="55"/>
      <c r="G63" s="55"/>
      <c r="H63" s="55"/>
      <c r="I63" s="55"/>
      <c r="J63" s="18"/>
      <c r="K63" s="18"/>
      <c r="L63" s="56"/>
      <c r="M63" s="56"/>
      <c r="N63" s="56"/>
      <c r="O63" s="57"/>
      <c r="P63" s="57"/>
      <c r="Q63" s="57"/>
      <c r="R63" s="58"/>
      <c r="X63" s="15"/>
      <c r="Y63" s="16"/>
      <c r="Z63" s="17">
        <f>AA63*(1+Z62)</f>
        <v>120</v>
      </c>
      <c r="AA63" s="18">
        <v>125</v>
      </c>
      <c r="AB63" s="17">
        <f>AA63*(1+AB62)</f>
        <v>130</v>
      </c>
      <c r="AC63" s="19" t="s">
        <v>7</v>
      </c>
    </row>
    <row r="64" spans="2:34" x14ac:dyDescent="0.25">
      <c r="B64" s="30"/>
      <c r="C64" s="30"/>
      <c r="D64" s="36"/>
      <c r="E64" s="54"/>
      <c r="F64" s="55"/>
      <c r="G64" s="55"/>
      <c r="H64" s="55"/>
      <c r="I64" s="55"/>
      <c r="J64" s="18"/>
      <c r="K64" s="18"/>
      <c r="L64" s="56"/>
      <c r="M64" s="56"/>
      <c r="N64" s="56"/>
      <c r="O64" s="57"/>
      <c r="P64" s="57"/>
      <c r="Q64" s="57"/>
      <c r="R64" s="58"/>
      <c r="X64" s="15"/>
      <c r="Y64" s="16"/>
      <c r="Z64" s="17">
        <f>1000/Z63</f>
        <v>8.3333333333333339</v>
      </c>
      <c r="AA64" s="18">
        <v>8</v>
      </c>
      <c r="AB64" s="17">
        <f>1000/AB63</f>
        <v>7.6923076923076925</v>
      </c>
      <c r="AC64" s="19" t="s">
        <v>0</v>
      </c>
    </row>
    <row r="65" spans="2:29" x14ac:dyDescent="0.25">
      <c r="B65" s="30"/>
      <c r="C65" s="30"/>
      <c r="D65" s="36"/>
      <c r="E65" s="66"/>
      <c r="F65" s="67"/>
      <c r="G65" s="67"/>
      <c r="H65" s="67"/>
      <c r="I65" s="67"/>
      <c r="J65" s="23"/>
      <c r="K65" s="23"/>
      <c r="L65" s="68"/>
      <c r="M65" s="68"/>
      <c r="N65" s="68"/>
      <c r="O65" s="69"/>
      <c r="P65" s="69"/>
      <c r="Q65" s="69"/>
      <c r="R65" s="70"/>
      <c r="X65" s="20"/>
      <c r="Y65" s="21" t="s">
        <v>9</v>
      </c>
      <c r="Z65" s="22">
        <f>(Z64-AA64)/AA64</f>
        <v>4.1666666666666741E-2</v>
      </c>
      <c r="AA65" s="23" t="s">
        <v>6</v>
      </c>
      <c r="AB65" s="22">
        <f>(AB64-AA64)/AA64</f>
        <v>-3.8461538461538436E-2</v>
      </c>
      <c r="AC65" s="24" t="s">
        <v>0</v>
      </c>
    </row>
    <row r="66" spans="2:29" x14ac:dyDescent="0.25">
      <c r="B66" s="30"/>
      <c r="C66" s="30"/>
      <c r="D66" s="36"/>
      <c r="E66" s="3"/>
      <c r="F66" s="3"/>
      <c r="G66" s="3"/>
      <c r="H66" s="3"/>
      <c r="I66" s="1"/>
      <c r="J66" s="1"/>
      <c r="K66" s="1"/>
      <c r="L66" s="1"/>
      <c r="M66" s="3"/>
      <c r="N66" s="3"/>
      <c r="O66" s="71"/>
      <c r="P66" s="71"/>
      <c r="Q66" s="71"/>
      <c r="R66" s="72" t="s">
        <v>36</v>
      </c>
    </row>
    <row r="67" spans="2:29" x14ac:dyDescent="0.25">
      <c r="B67" s="30"/>
      <c r="C67" s="30"/>
      <c r="D67" s="36"/>
      <c r="E67" s="30"/>
      <c r="F67" s="30"/>
      <c r="G67" s="30"/>
      <c r="H67" s="30"/>
      <c r="I67" s="30"/>
      <c r="J67" s="30"/>
      <c r="K67" s="30"/>
    </row>
    <row r="68" spans="2:29" x14ac:dyDescent="0.25">
      <c r="B68" s="30"/>
      <c r="C68" s="30"/>
      <c r="D68" s="36"/>
      <c r="E68" s="30"/>
      <c r="F68" s="30"/>
      <c r="G68" s="30"/>
      <c r="H68" s="30"/>
      <c r="I68" s="30"/>
      <c r="J68" s="30"/>
      <c r="K68" s="122"/>
      <c r="L68" s="121"/>
      <c r="M68" s="121"/>
      <c r="N68" s="121"/>
      <c r="O68" s="121"/>
      <c r="P68" s="121"/>
      <c r="Q68" s="121"/>
      <c r="R68" s="121"/>
      <c r="S68" s="121"/>
      <c r="T68" s="121"/>
    </row>
    <row r="69" spans="2:29" x14ac:dyDescent="0.25">
      <c r="B69" s="30"/>
      <c r="C69" s="30"/>
      <c r="D69" s="36"/>
      <c r="E69" s="30"/>
      <c r="F69" s="30"/>
      <c r="G69" s="30"/>
      <c r="H69" s="44"/>
      <c r="I69" s="30"/>
      <c r="J69" s="30"/>
      <c r="K69" s="122"/>
      <c r="L69" s="121"/>
      <c r="M69" s="121"/>
      <c r="N69" s="121"/>
      <c r="O69" s="121"/>
      <c r="P69" s="121"/>
      <c r="Q69" s="121"/>
      <c r="R69" s="121"/>
      <c r="S69" s="121"/>
      <c r="T69" s="121"/>
    </row>
    <row r="70" spans="2:29" x14ac:dyDescent="0.25">
      <c r="B70" s="30"/>
      <c r="C70" s="30"/>
      <c r="D70" s="36"/>
      <c r="E70" s="30"/>
      <c r="F70" s="30"/>
      <c r="G70" s="30"/>
      <c r="H70" s="44"/>
      <c r="I70" s="30"/>
      <c r="J70" s="30"/>
      <c r="K70" s="122"/>
      <c r="L70" s="121"/>
      <c r="M70" s="121"/>
      <c r="N70" s="121"/>
      <c r="O70" s="121"/>
      <c r="P70" s="121"/>
      <c r="Q70" s="121"/>
      <c r="R70" s="121"/>
      <c r="S70" s="121"/>
      <c r="T70" s="121"/>
    </row>
    <row r="71" spans="2:29" x14ac:dyDescent="0.25">
      <c r="B71" s="30"/>
      <c r="C71" s="30"/>
      <c r="D71" s="36"/>
      <c r="E71" s="30"/>
      <c r="F71" s="30"/>
      <c r="G71" s="30"/>
      <c r="H71" s="146" t="s">
        <v>49</v>
      </c>
      <c r="I71" s="30"/>
      <c r="J71" s="30"/>
      <c r="K71" s="122"/>
      <c r="L71" s="121"/>
      <c r="M71" s="121"/>
      <c r="N71" s="121"/>
      <c r="O71" s="121"/>
      <c r="P71" s="121"/>
      <c r="Q71" s="121"/>
      <c r="R71" s="121"/>
      <c r="S71" s="121"/>
      <c r="T71" s="121"/>
    </row>
    <row r="72" spans="2:29" x14ac:dyDescent="0.25">
      <c r="B72" s="30"/>
      <c r="C72" s="30"/>
      <c r="D72" s="36"/>
      <c r="E72" s="30"/>
      <c r="H72" s="147"/>
      <c r="K72" s="121"/>
      <c r="L72" s="121"/>
      <c r="M72" s="121"/>
      <c r="N72" s="121"/>
      <c r="O72" s="121"/>
      <c r="P72" s="121"/>
      <c r="Q72" s="121"/>
      <c r="R72" s="121"/>
      <c r="S72" s="121"/>
      <c r="T72" s="121"/>
    </row>
    <row r="73" spans="2:29" x14ac:dyDescent="0.25">
      <c r="B73" s="30"/>
      <c r="C73" s="30"/>
      <c r="D73" s="36"/>
      <c r="E73" s="30"/>
      <c r="H73" s="117"/>
      <c r="K73" s="121"/>
      <c r="L73" s="121"/>
      <c r="M73" s="121"/>
      <c r="N73" s="121"/>
      <c r="O73" s="121"/>
      <c r="P73" s="121"/>
      <c r="Q73" s="121"/>
      <c r="R73" s="121"/>
      <c r="S73" s="121"/>
      <c r="T73" s="121"/>
    </row>
    <row r="74" spans="2:29" x14ac:dyDescent="0.25">
      <c r="B74" s="30"/>
      <c r="C74" s="30"/>
      <c r="D74" s="36"/>
      <c r="E74" s="30"/>
      <c r="I74" s="120"/>
      <c r="J74" s="118"/>
      <c r="K74" s="145">
        <f>G61</f>
        <v>18.076923076923073</v>
      </c>
      <c r="L74" s="145"/>
      <c r="M74" s="145">
        <f>I61</f>
        <v>19.583333333333332</v>
      </c>
      <c r="N74" s="145"/>
      <c r="O74" s="121"/>
      <c r="P74" s="121"/>
      <c r="Q74" s="121"/>
      <c r="R74" s="121"/>
      <c r="S74" s="121"/>
      <c r="T74" s="121"/>
    </row>
    <row r="75" spans="2:29" x14ac:dyDescent="0.25">
      <c r="B75" s="30"/>
      <c r="C75" s="30"/>
      <c r="D75" s="36"/>
      <c r="E75" s="30"/>
      <c r="I75" s="118"/>
      <c r="J75" s="118"/>
      <c r="K75" s="121"/>
      <c r="L75" s="121"/>
      <c r="M75" s="121"/>
      <c r="N75" s="121"/>
      <c r="O75" s="121"/>
      <c r="P75" s="121"/>
      <c r="Q75" s="121"/>
      <c r="R75" s="121"/>
      <c r="S75" s="121"/>
      <c r="T75" s="121"/>
    </row>
    <row r="76" spans="2:29" x14ac:dyDescent="0.25">
      <c r="B76" s="30"/>
      <c r="C76" s="30"/>
      <c r="D76" s="36"/>
      <c r="E76" s="30"/>
      <c r="F76" s="30"/>
      <c r="G76" s="30"/>
      <c r="H76" s="44"/>
      <c r="I76" s="119"/>
      <c r="J76" s="119"/>
      <c r="K76" s="122"/>
      <c r="L76" s="121"/>
      <c r="M76" s="121"/>
      <c r="N76" s="121"/>
      <c r="O76" s="121"/>
      <c r="P76" s="121"/>
      <c r="Q76" s="121"/>
      <c r="R76" s="121"/>
      <c r="S76" s="121"/>
      <c r="T76" s="121"/>
    </row>
    <row r="77" spans="2:29" x14ac:dyDescent="0.25">
      <c r="B77" s="30"/>
      <c r="C77" s="30"/>
      <c r="D77" s="36"/>
      <c r="E77" s="30"/>
      <c r="F77" s="30"/>
      <c r="G77" s="30"/>
      <c r="H77" s="44"/>
      <c r="I77" s="119"/>
      <c r="J77" s="119"/>
      <c r="K77" s="122"/>
      <c r="L77" s="121"/>
      <c r="M77" s="121"/>
      <c r="N77" s="121"/>
      <c r="O77" s="121"/>
      <c r="P77" s="121"/>
      <c r="Q77" s="121"/>
      <c r="R77" s="121"/>
      <c r="S77" s="121"/>
      <c r="T77" s="121"/>
    </row>
    <row r="78" spans="2:29" x14ac:dyDescent="0.25">
      <c r="B78" s="30"/>
      <c r="C78" s="30"/>
      <c r="D78" s="36"/>
      <c r="E78" s="30"/>
      <c r="F78" s="30"/>
      <c r="G78" s="30"/>
      <c r="H78" s="146" t="s">
        <v>50</v>
      </c>
      <c r="I78" s="119"/>
      <c r="J78" s="119"/>
      <c r="K78" s="122"/>
      <c r="L78" s="121"/>
      <c r="M78" s="121"/>
      <c r="N78" s="121"/>
      <c r="O78" s="121"/>
      <c r="P78" s="121"/>
      <c r="Q78" s="121"/>
      <c r="R78" s="121"/>
      <c r="S78" s="121"/>
      <c r="T78" s="121"/>
    </row>
    <row r="79" spans="2:29" x14ac:dyDescent="0.25">
      <c r="B79" s="30"/>
      <c r="C79" s="30"/>
      <c r="D79" s="36"/>
      <c r="E79" s="30"/>
      <c r="F79" s="30"/>
      <c r="G79" s="30"/>
      <c r="H79" s="147"/>
      <c r="I79" s="119"/>
      <c r="J79" s="119"/>
      <c r="K79" s="122"/>
      <c r="L79" s="121"/>
      <c r="M79" s="121"/>
      <c r="N79" s="121"/>
      <c r="O79" s="121"/>
      <c r="P79" s="121"/>
      <c r="Q79" s="121"/>
      <c r="R79" s="121"/>
      <c r="S79" s="121"/>
      <c r="T79" s="121"/>
    </row>
    <row r="80" spans="2:29" x14ac:dyDescent="0.25">
      <c r="B80" s="30"/>
      <c r="C80" s="30"/>
      <c r="D80" s="36"/>
      <c r="E80" s="30"/>
      <c r="F80" s="30"/>
      <c r="G80" s="30"/>
      <c r="H80" s="44"/>
      <c r="I80" s="119"/>
      <c r="J80" s="119"/>
      <c r="K80" s="122"/>
      <c r="L80" s="121"/>
      <c r="M80" s="121"/>
      <c r="N80" s="121"/>
      <c r="O80" s="121"/>
      <c r="P80" s="121"/>
      <c r="Q80" s="121"/>
      <c r="R80" s="121"/>
      <c r="S80" s="121"/>
      <c r="T80" s="121"/>
    </row>
    <row r="81" spans="2:21" x14ac:dyDescent="0.25">
      <c r="B81" s="30"/>
      <c r="C81" s="30"/>
      <c r="D81" s="36"/>
      <c r="E81" s="30"/>
      <c r="F81" s="30"/>
      <c r="G81" s="30"/>
      <c r="H81" s="30"/>
      <c r="I81" s="119"/>
      <c r="J81" s="119"/>
      <c r="K81" s="122"/>
      <c r="L81" s="121"/>
      <c r="M81" s="121"/>
      <c r="N81" s="121"/>
      <c r="O81" s="121"/>
      <c r="P81" s="121"/>
      <c r="Q81" s="121"/>
      <c r="R81" s="121"/>
      <c r="S81" s="121"/>
      <c r="T81" s="121"/>
    </row>
    <row r="82" spans="2:21" x14ac:dyDescent="0.25">
      <c r="B82" s="30"/>
      <c r="C82" s="30"/>
      <c r="D82" s="36"/>
      <c r="E82" s="30"/>
      <c r="F82" s="30"/>
      <c r="G82" s="30"/>
      <c r="H82" s="30"/>
      <c r="I82" s="30"/>
      <c r="J82" s="30"/>
      <c r="K82" s="122"/>
      <c r="L82" s="121"/>
      <c r="M82" s="121"/>
      <c r="N82" s="121"/>
      <c r="O82" s="121"/>
      <c r="P82" s="121"/>
      <c r="Q82" s="145">
        <f>N61</f>
        <v>20.384615384615387</v>
      </c>
      <c r="R82" s="145"/>
      <c r="S82" s="145">
        <f>P61</f>
        <v>22.083333333333339</v>
      </c>
      <c r="T82" s="145"/>
    </row>
    <row r="83" spans="2:21" x14ac:dyDescent="0.25">
      <c r="B83" s="30"/>
      <c r="C83" s="30"/>
      <c r="D83" s="36"/>
      <c r="E83" s="30"/>
      <c r="F83" s="30"/>
      <c r="G83" s="30"/>
      <c r="H83" s="30"/>
      <c r="I83" s="30"/>
      <c r="J83" s="30"/>
      <c r="K83" s="122"/>
      <c r="L83" s="121"/>
      <c r="M83" s="121"/>
      <c r="N83" s="145">
        <f>K61</f>
        <v>19.899999999999999</v>
      </c>
      <c r="O83" s="145"/>
      <c r="P83" s="121"/>
      <c r="Q83" s="121"/>
      <c r="R83" s="121"/>
      <c r="S83" s="121"/>
      <c r="T83" s="121"/>
    </row>
    <row r="84" spans="2:21" x14ac:dyDescent="0.25">
      <c r="B84" s="30"/>
      <c r="C84" s="30"/>
      <c r="D84" s="36"/>
      <c r="E84" s="30"/>
      <c r="F84" s="30"/>
      <c r="G84" s="30"/>
      <c r="H84" s="30"/>
      <c r="I84" s="30"/>
      <c r="J84" s="30"/>
      <c r="K84" s="122"/>
      <c r="L84" s="121"/>
      <c r="M84" s="121"/>
      <c r="N84" s="121"/>
      <c r="O84" s="121"/>
      <c r="P84" s="121"/>
      <c r="Q84" s="121"/>
      <c r="R84" s="121"/>
      <c r="S84" s="121"/>
      <c r="T84" s="121"/>
    </row>
    <row r="85" spans="2:21" x14ac:dyDescent="0.25">
      <c r="B85" s="30"/>
      <c r="C85" s="30"/>
      <c r="D85" s="36"/>
      <c r="E85" s="30"/>
      <c r="F85" s="30"/>
      <c r="G85" s="30"/>
      <c r="H85" s="30"/>
      <c r="I85" s="30"/>
      <c r="J85" s="30"/>
      <c r="K85" s="122"/>
      <c r="L85" s="121"/>
      <c r="M85" s="121"/>
      <c r="N85" s="121"/>
      <c r="O85" s="145">
        <f>L61</f>
        <v>20.100000000000001</v>
      </c>
      <c r="P85" s="145"/>
      <c r="Q85" s="121"/>
      <c r="R85" s="121"/>
      <c r="S85" s="121"/>
      <c r="T85" s="121"/>
    </row>
    <row r="86" spans="2:21" x14ac:dyDescent="0.25">
      <c r="B86" s="30"/>
      <c r="C86" s="30"/>
      <c r="D86" s="36"/>
      <c r="E86" s="30"/>
      <c r="F86" s="30"/>
      <c r="G86" s="30"/>
      <c r="H86" s="30"/>
      <c r="I86" s="30"/>
      <c r="J86" s="30"/>
      <c r="K86" s="30"/>
    </row>
    <row r="87" spans="2:21" s="127" customFormat="1" x14ac:dyDescent="0.25">
      <c r="B87" s="125"/>
      <c r="C87" s="125"/>
      <c r="D87" s="126"/>
      <c r="E87" s="125"/>
      <c r="F87" s="125"/>
      <c r="G87" s="125"/>
      <c r="H87" s="125"/>
      <c r="I87" s="125"/>
      <c r="J87" s="150">
        <f>F61</f>
        <v>18.018018018018015</v>
      </c>
      <c r="K87" s="151"/>
      <c r="T87" s="148">
        <f>Q61</f>
        <v>22.471910112359549</v>
      </c>
      <c r="U87" s="149"/>
    </row>
    <row r="88" spans="2:21" x14ac:dyDescent="0.25">
      <c r="B88" s="30"/>
      <c r="C88" s="30"/>
      <c r="D88" s="36"/>
      <c r="E88" s="30"/>
      <c r="F88" s="30"/>
      <c r="G88" s="30"/>
      <c r="H88" s="30"/>
      <c r="I88" s="30"/>
      <c r="J88" s="30"/>
      <c r="K88" s="30"/>
    </row>
    <row r="89" spans="2:21" x14ac:dyDescent="0.25">
      <c r="B89" s="30"/>
      <c r="C89" s="30"/>
      <c r="D89" s="36"/>
      <c r="E89" s="30"/>
      <c r="F89" s="30"/>
      <c r="G89" s="30"/>
      <c r="H89" s="30"/>
      <c r="I89" s="30"/>
      <c r="J89" s="30"/>
      <c r="K89" s="30"/>
    </row>
    <row r="90" spans="2:21" x14ac:dyDescent="0.25">
      <c r="B90" s="30"/>
      <c r="C90" s="30"/>
      <c r="D90" s="36"/>
      <c r="E90" s="30"/>
      <c r="F90" s="30"/>
      <c r="G90" s="30"/>
      <c r="H90" s="30"/>
      <c r="I90" s="30"/>
      <c r="J90" s="30"/>
      <c r="K90" s="30"/>
    </row>
    <row r="91" spans="2:21" x14ac:dyDescent="0.25">
      <c r="B91" s="30"/>
      <c r="C91" s="30"/>
      <c r="D91" s="36"/>
      <c r="E91" s="30"/>
      <c r="F91" s="30"/>
      <c r="G91" s="30"/>
      <c r="H91" s="30"/>
      <c r="I91" s="30"/>
      <c r="J91" s="30"/>
      <c r="K91" s="30"/>
    </row>
    <row r="92" spans="2:21" x14ac:dyDescent="0.25">
      <c r="B92" s="30"/>
      <c r="C92" s="30"/>
      <c r="D92" s="36"/>
      <c r="E92" s="30"/>
      <c r="F92" s="30"/>
      <c r="G92" s="30"/>
      <c r="H92" s="30"/>
      <c r="I92" s="30"/>
      <c r="J92" s="30"/>
      <c r="K92" s="30"/>
    </row>
    <row r="93" spans="2:21" x14ac:dyDescent="0.25">
      <c r="B93" s="30"/>
      <c r="C93" s="30"/>
      <c r="D93" s="36"/>
      <c r="E93" s="30"/>
      <c r="F93" s="30"/>
      <c r="G93" s="30"/>
      <c r="H93" s="30"/>
      <c r="I93" s="30"/>
      <c r="J93" s="30"/>
      <c r="K93" s="30"/>
    </row>
    <row r="94" spans="2:21" x14ac:dyDescent="0.25">
      <c r="B94" s="30"/>
      <c r="C94" s="30"/>
      <c r="D94" s="36"/>
      <c r="E94" s="30"/>
      <c r="F94" s="30"/>
      <c r="G94" s="30"/>
      <c r="H94" s="30"/>
      <c r="I94" s="30"/>
      <c r="J94" s="30"/>
      <c r="K94" s="30"/>
    </row>
    <row r="95" spans="2:21" x14ac:dyDescent="0.25">
      <c r="B95" s="30"/>
      <c r="C95" s="30"/>
      <c r="D95" s="36"/>
      <c r="E95" s="30"/>
      <c r="F95" s="30"/>
      <c r="G95" s="30"/>
      <c r="H95" s="30"/>
      <c r="I95" s="30"/>
      <c r="J95" s="30"/>
      <c r="K95" s="30"/>
    </row>
    <row r="96" spans="2:21" x14ac:dyDescent="0.25">
      <c r="B96" s="30"/>
      <c r="C96" s="30"/>
      <c r="D96" s="36"/>
      <c r="E96" s="30"/>
      <c r="F96" s="30"/>
      <c r="G96" s="30"/>
      <c r="H96" s="30"/>
      <c r="I96" s="30"/>
      <c r="J96" s="30"/>
      <c r="K96" s="30"/>
    </row>
    <row r="97" spans="2:11" x14ac:dyDescent="0.25">
      <c r="B97" s="30"/>
      <c r="C97" s="30"/>
      <c r="D97" s="36"/>
      <c r="E97" s="30"/>
      <c r="F97" s="30"/>
      <c r="G97" s="30"/>
      <c r="H97" s="30"/>
      <c r="I97" s="30"/>
      <c r="J97" s="30"/>
      <c r="K97" s="30"/>
    </row>
    <row r="98" spans="2:11" x14ac:dyDescent="0.25">
      <c r="B98" s="30"/>
      <c r="C98" s="30"/>
      <c r="D98" s="36"/>
      <c r="E98" s="30"/>
      <c r="F98" s="30"/>
      <c r="G98" s="30"/>
      <c r="H98" s="30"/>
      <c r="I98" s="30"/>
      <c r="J98" s="30"/>
      <c r="K98" s="30"/>
    </row>
    <row r="99" spans="2:11" x14ac:dyDescent="0.25">
      <c r="B99" s="30"/>
      <c r="C99" s="30"/>
      <c r="D99" s="36"/>
      <c r="E99" s="30"/>
      <c r="F99" s="30"/>
      <c r="G99" s="30"/>
      <c r="H99" s="30"/>
      <c r="I99" s="30"/>
      <c r="J99" s="30"/>
      <c r="K99" s="30"/>
    </row>
    <row r="100" spans="2:11" x14ac:dyDescent="0.25">
      <c r="B100" s="30"/>
      <c r="C100" s="30"/>
      <c r="D100" s="36"/>
      <c r="E100" s="30"/>
      <c r="F100" s="30"/>
      <c r="G100" s="30"/>
      <c r="H100" s="30"/>
      <c r="I100" s="30"/>
      <c r="J100" s="30"/>
      <c r="K100" s="30"/>
    </row>
    <row r="101" spans="2:11" x14ac:dyDescent="0.25">
      <c r="B101" s="30"/>
      <c r="C101" s="30"/>
      <c r="D101" s="36"/>
      <c r="E101" s="30"/>
      <c r="F101" s="30"/>
      <c r="G101" s="30"/>
      <c r="H101" s="30"/>
      <c r="I101" s="30"/>
      <c r="J101" s="30"/>
      <c r="K101" s="30"/>
    </row>
    <row r="102" spans="2:11" x14ac:dyDescent="0.25">
      <c r="B102" s="30"/>
      <c r="C102" s="30"/>
      <c r="D102" s="36"/>
      <c r="E102" s="30"/>
      <c r="F102" s="30"/>
      <c r="G102" s="30"/>
      <c r="H102" s="30"/>
      <c r="I102" s="30"/>
      <c r="J102" s="30"/>
      <c r="K102" s="30"/>
    </row>
    <row r="103" spans="2:11" x14ac:dyDescent="0.25">
      <c r="B103" s="30"/>
      <c r="C103" s="30"/>
      <c r="D103" s="36"/>
      <c r="E103" s="30"/>
      <c r="F103" s="30"/>
      <c r="G103" s="30"/>
      <c r="H103" s="30"/>
      <c r="I103" s="30"/>
      <c r="J103" s="30"/>
      <c r="K103" s="30"/>
    </row>
    <row r="104" spans="2:11" x14ac:dyDescent="0.25">
      <c r="B104" s="30"/>
      <c r="C104" s="30"/>
      <c r="D104" s="36"/>
      <c r="E104" s="30"/>
      <c r="F104" s="30"/>
      <c r="G104" s="30"/>
      <c r="H104" s="30"/>
      <c r="I104" s="30"/>
      <c r="J104" s="30"/>
      <c r="K104" s="30"/>
    </row>
    <row r="105" spans="2:11" x14ac:dyDescent="0.25">
      <c r="B105" s="30"/>
      <c r="C105" s="30"/>
      <c r="D105" s="36"/>
      <c r="E105" s="30"/>
      <c r="F105" s="30"/>
      <c r="G105" s="30"/>
      <c r="H105" s="30"/>
      <c r="I105" s="30"/>
      <c r="J105" s="30"/>
      <c r="K105" s="30"/>
    </row>
    <row r="106" spans="2:11" x14ac:dyDescent="0.25">
      <c r="B106" s="30"/>
      <c r="C106" s="30"/>
      <c r="D106" s="36"/>
      <c r="E106" s="30"/>
      <c r="F106" s="30"/>
      <c r="G106" s="30"/>
      <c r="H106" s="30"/>
      <c r="I106" s="30"/>
      <c r="J106" s="30"/>
      <c r="K106" s="30"/>
    </row>
    <row r="107" spans="2:11" x14ac:dyDescent="0.25">
      <c r="B107" s="30"/>
      <c r="C107" s="30"/>
      <c r="D107" s="36"/>
      <c r="E107" s="30"/>
      <c r="F107" s="30"/>
      <c r="G107" s="30"/>
      <c r="H107" s="30"/>
      <c r="I107" s="30"/>
      <c r="J107" s="30"/>
      <c r="K107" s="30"/>
    </row>
    <row r="108" spans="2:11" x14ac:dyDescent="0.25">
      <c r="B108" s="30"/>
      <c r="C108" s="30"/>
      <c r="D108" s="36"/>
      <c r="E108" s="30"/>
      <c r="F108" s="30"/>
      <c r="G108" s="30"/>
      <c r="H108" s="30"/>
      <c r="I108" s="30"/>
      <c r="J108" s="30"/>
      <c r="K108" s="30"/>
    </row>
    <row r="109" spans="2:11" x14ac:dyDescent="0.25">
      <c r="B109" s="30"/>
      <c r="C109" s="30"/>
      <c r="D109" s="36"/>
      <c r="E109" s="30"/>
      <c r="F109" s="30"/>
      <c r="G109" s="30"/>
      <c r="H109" s="30"/>
      <c r="I109" s="30"/>
      <c r="J109" s="30"/>
      <c r="K109" s="30"/>
    </row>
    <row r="110" spans="2:11" x14ac:dyDescent="0.25">
      <c r="B110" s="30"/>
      <c r="C110" s="30"/>
      <c r="D110" s="36"/>
      <c r="E110" s="30"/>
      <c r="F110" s="30"/>
      <c r="G110" s="30"/>
      <c r="H110" s="30"/>
      <c r="I110" s="30"/>
      <c r="J110" s="30"/>
      <c r="K110" s="30"/>
    </row>
    <row r="111" spans="2:11" x14ac:dyDescent="0.25">
      <c r="B111" s="30"/>
      <c r="C111" s="30"/>
      <c r="D111" s="36"/>
      <c r="E111" s="30"/>
      <c r="F111" s="30"/>
      <c r="G111" s="30"/>
      <c r="H111" s="30"/>
      <c r="I111" s="30"/>
      <c r="J111" s="30"/>
      <c r="K111" s="30"/>
    </row>
    <row r="112" spans="2:11" x14ac:dyDescent="0.25">
      <c r="B112" s="30"/>
      <c r="C112" s="30"/>
      <c r="D112" s="36"/>
      <c r="E112" s="30"/>
      <c r="F112" s="30"/>
      <c r="G112" s="30"/>
      <c r="H112" s="30"/>
      <c r="I112" s="30"/>
      <c r="J112" s="30"/>
      <c r="K112" s="30"/>
    </row>
    <row r="113" spans="2:11" x14ac:dyDescent="0.25">
      <c r="B113" s="30"/>
      <c r="C113" s="30"/>
      <c r="D113" s="36"/>
      <c r="E113" s="30"/>
      <c r="F113" s="30"/>
      <c r="G113" s="30"/>
      <c r="H113" s="30"/>
      <c r="I113" s="30"/>
      <c r="J113" s="30"/>
      <c r="K113" s="30"/>
    </row>
    <row r="114" spans="2:11" x14ac:dyDescent="0.25">
      <c r="B114" s="30"/>
      <c r="C114" s="30"/>
      <c r="D114" s="36"/>
      <c r="E114" s="30"/>
      <c r="F114" s="30"/>
      <c r="G114" s="30"/>
      <c r="H114" s="30"/>
      <c r="I114" s="30"/>
      <c r="J114" s="30"/>
      <c r="K114" s="30"/>
    </row>
    <row r="115" spans="2:11" x14ac:dyDescent="0.25">
      <c r="B115" s="30"/>
      <c r="C115" s="30"/>
      <c r="D115" s="36"/>
      <c r="E115" s="30"/>
      <c r="F115" s="30"/>
      <c r="G115" s="30"/>
      <c r="H115" s="30"/>
      <c r="I115" s="30"/>
      <c r="J115" s="30"/>
      <c r="K115" s="30"/>
    </row>
    <row r="116" spans="2:11" x14ac:dyDescent="0.25">
      <c r="B116" s="30"/>
      <c r="C116" s="30"/>
      <c r="D116" s="36"/>
      <c r="E116" s="30"/>
      <c r="F116" s="30"/>
      <c r="G116" s="30"/>
      <c r="H116" s="30"/>
      <c r="I116" s="30"/>
      <c r="J116" s="30"/>
      <c r="K116" s="30"/>
    </row>
    <row r="117" spans="2:11" x14ac:dyDescent="0.25">
      <c r="B117" s="30"/>
      <c r="C117" s="30"/>
      <c r="D117" s="36"/>
      <c r="E117" s="30"/>
      <c r="F117" s="30"/>
      <c r="G117" s="30"/>
      <c r="H117" s="30"/>
      <c r="I117" s="30"/>
      <c r="J117" s="30"/>
      <c r="K117" s="30"/>
    </row>
    <row r="118" spans="2:11" x14ac:dyDescent="0.25">
      <c r="B118" s="30"/>
      <c r="C118" s="30"/>
      <c r="D118" s="36"/>
      <c r="E118" s="30"/>
      <c r="F118" s="30"/>
      <c r="G118" s="30"/>
      <c r="H118" s="30"/>
      <c r="I118" s="30"/>
      <c r="J118" s="30"/>
      <c r="K118" s="30"/>
    </row>
    <row r="119" spans="2:11" x14ac:dyDescent="0.25">
      <c r="B119" s="30"/>
      <c r="C119" s="30"/>
      <c r="D119" s="36"/>
      <c r="E119" s="30"/>
      <c r="F119" s="30"/>
      <c r="G119" s="30"/>
      <c r="H119" s="30"/>
      <c r="I119" s="30"/>
      <c r="J119" s="30"/>
      <c r="K119" s="30"/>
    </row>
    <row r="120" spans="2:11" x14ac:dyDescent="0.25">
      <c r="B120" s="30"/>
      <c r="C120" s="30"/>
      <c r="D120" s="36"/>
      <c r="E120" s="30"/>
      <c r="F120" s="30"/>
      <c r="G120" s="30"/>
      <c r="H120" s="30"/>
      <c r="I120" s="30"/>
      <c r="J120" s="30"/>
      <c r="K120" s="30"/>
    </row>
    <row r="121" spans="2:11" x14ac:dyDescent="0.25">
      <c r="B121" s="30"/>
      <c r="C121" s="30"/>
      <c r="D121" s="36"/>
      <c r="E121" s="30"/>
      <c r="F121" s="30"/>
      <c r="G121" s="30"/>
      <c r="H121" s="30"/>
      <c r="I121" s="30"/>
      <c r="J121" s="30"/>
      <c r="K121" s="30"/>
    </row>
    <row r="122" spans="2:11" x14ac:dyDescent="0.25">
      <c r="B122" s="30"/>
      <c r="C122" s="30"/>
      <c r="D122" s="36"/>
      <c r="E122" s="30"/>
      <c r="F122" s="30"/>
      <c r="G122" s="30"/>
      <c r="H122" s="30"/>
      <c r="I122" s="30"/>
      <c r="J122" s="30"/>
      <c r="K122" s="30"/>
    </row>
    <row r="123" spans="2:11" x14ac:dyDescent="0.25">
      <c r="B123" s="30"/>
      <c r="C123" s="30"/>
      <c r="D123" s="36"/>
      <c r="E123" s="30"/>
      <c r="F123" s="30"/>
      <c r="G123" s="30"/>
      <c r="H123" s="30"/>
      <c r="I123" s="30"/>
      <c r="J123" s="30"/>
      <c r="K123" s="30"/>
    </row>
    <row r="124" spans="2:11" x14ac:dyDescent="0.25">
      <c r="B124" s="30"/>
      <c r="C124" s="30"/>
      <c r="D124" s="36"/>
      <c r="E124" s="30"/>
      <c r="F124" s="30"/>
      <c r="G124" s="30"/>
      <c r="H124" s="30"/>
      <c r="I124" s="30"/>
      <c r="J124" s="30"/>
      <c r="K124" s="30"/>
    </row>
    <row r="125" spans="2:11" x14ac:dyDescent="0.25">
      <c r="B125" s="30"/>
      <c r="C125" s="30"/>
      <c r="D125" s="36"/>
      <c r="E125" s="30"/>
      <c r="F125" s="30"/>
      <c r="G125" s="30"/>
      <c r="H125" s="30"/>
      <c r="I125" s="30"/>
      <c r="J125" s="30"/>
      <c r="K125" s="30"/>
    </row>
    <row r="126" spans="2:11" x14ac:dyDescent="0.25">
      <c r="B126" s="30"/>
      <c r="C126" s="30"/>
      <c r="D126" s="36"/>
      <c r="E126" s="30"/>
      <c r="F126" s="30"/>
      <c r="G126" s="30"/>
      <c r="H126" s="30"/>
      <c r="I126" s="30"/>
      <c r="J126" s="30"/>
      <c r="K126" s="30"/>
    </row>
    <row r="127" spans="2:11" x14ac:dyDescent="0.25">
      <c r="B127" s="30"/>
      <c r="C127" s="30"/>
      <c r="D127" s="36"/>
      <c r="E127" s="30"/>
      <c r="F127" s="30"/>
      <c r="G127" s="30"/>
      <c r="H127" s="30"/>
      <c r="I127" s="30"/>
      <c r="J127" s="30"/>
      <c r="K127" s="30"/>
    </row>
    <row r="128" spans="2:11" x14ac:dyDescent="0.25">
      <c r="B128" s="30"/>
      <c r="C128" s="30"/>
      <c r="D128" s="36"/>
      <c r="E128" s="30"/>
      <c r="F128" s="30"/>
      <c r="G128" s="30"/>
      <c r="H128" s="30"/>
      <c r="I128" s="30"/>
      <c r="J128" s="30"/>
      <c r="K128" s="30"/>
    </row>
    <row r="129" spans="2:11" x14ac:dyDescent="0.25">
      <c r="B129" s="30"/>
      <c r="C129" s="30"/>
      <c r="D129" s="36"/>
      <c r="E129" s="30"/>
      <c r="F129" s="30"/>
      <c r="G129" s="30"/>
      <c r="H129" s="30"/>
      <c r="I129" s="30"/>
      <c r="J129" s="30"/>
      <c r="K129" s="30"/>
    </row>
    <row r="130" spans="2:11" x14ac:dyDescent="0.25">
      <c r="B130" s="30"/>
      <c r="C130" s="30"/>
      <c r="D130" s="36"/>
      <c r="E130" s="30"/>
      <c r="F130" s="30"/>
      <c r="G130" s="30"/>
      <c r="H130" s="30"/>
      <c r="I130" s="30"/>
      <c r="J130" s="30"/>
      <c r="K130" s="30"/>
    </row>
    <row r="131" spans="2:11" x14ac:dyDescent="0.25">
      <c r="B131" s="30"/>
      <c r="C131" s="30"/>
      <c r="D131" s="36"/>
      <c r="E131" s="30"/>
      <c r="F131" s="30"/>
      <c r="G131" s="30"/>
      <c r="H131" s="30"/>
      <c r="I131" s="30"/>
      <c r="J131" s="30"/>
      <c r="K131" s="30"/>
    </row>
    <row r="132" spans="2:11" x14ac:dyDescent="0.25">
      <c r="B132" s="30"/>
      <c r="C132" s="30"/>
      <c r="D132" s="36"/>
      <c r="E132" s="30"/>
      <c r="F132" s="30"/>
      <c r="G132" s="30"/>
      <c r="H132" s="30"/>
      <c r="I132" s="30"/>
      <c r="J132" s="30"/>
      <c r="K132" s="30"/>
    </row>
    <row r="133" spans="2:11" x14ac:dyDescent="0.25">
      <c r="B133" s="30"/>
      <c r="C133" s="30"/>
      <c r="D133" s="36"/>
      <c r="E133" s="30"/>
      <c r="F133" s="30"/>
      <c r="G133" s="30"/>
      <c r="H133" s="30"/>
      <c r="I133" s="30"/>
      <c r="J133" s="30"/>
      <c r="K133" s="30"/>
    </row>
    <row r="134" spans="2:11" x14ac:dyDescent="0.25">
      <c r="B134" s="30"/>
      <c r="C134" s="30"/>
      <c r="D134" s="36"/>
      <c r="E134" s="30"/>
      <c r="F134" s="30"/>
      <c r="G134" s="30"/>
      <c r="H134" s="30"/>
      <c r="I134" s="30"/>
      <c r="J134" s="30"/>
      <c r="K134" s="30"/>
    </row>
    <row r="135" spans="2:11" x14ac:dyDescent="0.25">
      <c r="B135" s="30"/>
      <c r="C135" s="30"/>
      <c r="D135" s="36"/>
      <c r="E135" s="30"/>
      <c r="F135" s="30"/>
      <c r="G135" s="30"/>
      <c r="H135" s="30"/>
      <c r="I135" s="30"/>
      <c r="J135" s="30"/>
      <c r="K135" s="30"/>
    </row>
    <row r="136" spans="2:11" x14ac:dyDescent="0.25">
      <c r="B136" s="30"/>
      <c r="C136" s="30"/>
      <c r="D136" s="36"/>
      <c r="E136" s="30"/>
      <c r="F136" s="30"/>
      <c r="G136" s="30"/>
      <c r="H136" s="30"/>
      <c r="I136" s="30"/>
      <c r="J136" s="30"/>
      <c r="K136" s="30"/>
    </row>
    <row r="137" spans="2:11" x14ac:dyDescent="0.25">
      <c r="B137" s="30"/>
      <c r="C137" s="30"/>
      <c r="D137" s="36"/>
      <c r="E137" s="30"/>
      <c r="F137" s="30"/>
      <c r="G137" s="30"/>
      <c r="H137" s="30"/>
      <c r="I137" s="30"/>
      <c r="J137" s="30"/>
      <c r="K137" s="30"/>
    </row>
    <row r="138" spans="2:11" x14ac:dyDescent="0.25">
      <c r="B138" s="30"/>
      <c r="C138" s="30"/>
      <c r="D138" s="36"/>
      <c r="E138" s="30"/>
      <c r="F138" s="30"/>
      <c r="G138" s="30"/>
      <c r="H138" s="30"/>
      <c r="I138" s="30"/>
      <c r="J138" s="30"/>
      <c r="K138" s="30"/>
    </row>
    <row r="139" spans="2:11" x14ac:dyDescent="0.25">
      <c r="B139" s="30"/>
      <c r="C139" s="30"/>
      <c r="D139" s="36"/>
      <c r="E139" s="30"/>
      <c r="F139" s="30"/>
      <c r="G139" s="30"/>
      <c r="H139" s="30"/>
      <c r="I139" s="30"/>
      <c r="J139" s="30"/>
      <c r="K139" s="30"/>
    </row>
    <row r="140" spans="2:11" x14ac:dyDescent="0.25">
      <c r="B140" s="30"/>
      <c r="C140" s="30"/>
      <c r="D140" s="36"/>
      <c r="E140" s="30"/>
      <c r="F140" s="30"/>
      <c r="G140" s="30"/>
      <c r="H140" s="30"/>
      <c r="I140" s="30"/>
      <c r="J140" s="30"/>
      <c r="K140" s="30"/>
    </row>
    <row r="141" spans="2:11" x14ac:dyDescent="0.25">
      <c r="B141" s="30"/>
      <c r="C141" s="30"/>
      <c r="D141" s="36"/>
      <c r="E141" s="30"/>
      <c r="F141" s="30"/>
      <c r="G141" s="30"/>
      <c r="H141" s="30"/>
      <c r="I141" s="30"/>
      <c r="J141" s="30"/>
      <c r="K141" s="30"/>
    </row>
    <row r="142" spans="2:11" x14ac:dyDescent="0.25">
      <c r="B142" s="30"/>
      <c r="C142" s="30"/>
      <c r="D142" s="36"/>
      <c r="E142" s="30"/>
      <c r="F142" s="30"/>
      <c r="G142" s="30"/>
      <c r="H142" s="30"/>
      <c r="I142" s="30"/>
      <c r="J142" s="30"/>
      <c r="K142" s="30"/>
    </row>
    <row r="143" spans="2:11" x14ac:dyDescent="0.25">
      <c r="B143" s="30"/>
      <c r="C143" s="30"/>
      <c r="D143" s="36"/>
      <c r="E143" s="30"/>
      <c r="F143" s="30"/>
      <c r="G143" s="30"/>
      <c r="H143" s="30"/>
      <c r="I143" s="30"/>
      <c r="J143" s="30"/>
      <c r="K143" s="30"/>
    </row>
    <row r="144" spans="2:11" x14ac:dyDescent="0.25">
      <c r="B144" s="30"/>
      <c r="C144" s="30"/>
      <c r="D144" s="36"/>
      <c r="E144" s="30"/>
      <c r="F144" s="30"/>
      <c r="G144" s="30"/>
      <c r="H144" s="30"/>
      <c r="I144" s="30"/>
      <c r="J144" s="30"/>
      <c r="K144" s="30"/>
    </row>
    <row r="145" spans="2:11" x14ac:dyDescent="0.25">
      <c r="B145" s="30"/>
      <c r="C145" s="30"/>
      <c r="D145" s="36"/>
      <c r="E145" s="30"/>
      <c r="F145" s="30"/>
      <c r="G145" s="30"/>
      <c r="H145" s="30"/>
      <c r="I145" s="30"/>
      <c r="J145" s="30"/>
      <c r="K145" s="30"/>
    </row>
    <row r="146" spans="2:11" x14ac:dyDescent="0.25">
      <c r="B146" s="30"/>
      <c r="C146" s="30"/>
      <c r="D146" s="36"/>
      <c r="E146" s="30"/>
      <c r="F146" s="30"/>
      <c r="G146" s="30"/>
      <c r="H146" s="30"/>
      <c r="I146" s="30"/>
      <c r="J146" s="30"/>
      <c r="K146" s="30"/>
    </row>
    <row r="147" spans="2:11" x14ac:dyDescent="0.25">
      <c r="B147" s="30"/>
      <c r="C147" s="30"/>
      <c r="D147" s="36"/>
      <c r="E147" s="30"/>
      <c r="F147" s="30"/>
      <c r="G147" s="30"/>
      <c r="H147" s="30"/>
      <c r="I147" s="30"/>
      <c r="J147" s="30"/>
      <c r="K147" s="30"/>
    </row>
    <row r="148" spans="2:11" x14ac:dyDescent="0.25">
      <c r="B148" s="30"/>
      <c r="C148" s="30"/>
      <c r="D148" s="36"/>
      <c r="E148" s="30"/>
      <c r="F148" s="30"/>
      <c r="G148" s="30"/>
      <c r="H148" s="30"/>
      <c r="I148" s="30"/>
      <c r="J148" s="30"/>
      <c r="K148" s="30"/>
    </row>
    <row r="149" spans="2:11" x14ac:dyDescent="0.25">
      <c r="B149" s="30"/>
      <c r="C149" s="30"/>
      <c r="D149" s="36"/>
      <c r="E149" s="30"/>
      <c r="F149" s="30"/>
      <c r="G149" s="30"/>
      <c r="H149" s="30"/>
      <c r="I149" s="30"/>
      <c r="J149" s="30"/>
      <c r="K149" s="30"/>
    </row>
    <row r="150" spans="2:11" x14ac:dyDescent="0.25">
      <c r="B150" s="30"/>
      <c r="C150" s="30"/>
      <c r="D150" s="36"/>
      <c r="E150" s="30"/>
      <c r="F150" s="30"/>
      <c r="G150" s="30"/>
      <c r="H150" s="30"/>
      <c r="I150" s="30"/>
      <c r="J150" s="30"/>
      <c r="K150" s="30"/>
    </row>
    <row r="151" spans="2:11" x14ac:dyDescent="0.25">
      <c r="B151" s="30"/>
      <c r="C151" s="30"/>
      <c r="D151" s="36"/>
      <c r="E151" s="30"/>
      <c r="F151" s="30"/>
      <c r="G151" s="30"/>
      <c r="H151" s="30"/>
      <c r="I151" s="30"/>
      <c r="J151" s="30"/>
      <c r="K151" s="30"/>
    </row>
    <row r="152" spans="2:11" x14ac:dyDescent="0.25">
      <c r="B152" s="30"/>
      <c r="C152" s="30"/>
      <c r="D152" s="36"/>
      <c r="E152" s="30"/>
      <c r="F152" s="30"/>
      <c r="G152" s="30"/>
      <c r="H152" s="30"/>
      <c r="I152" s="30"/>
      <c r="J152" s="30"/>
      <c r="K152" s="30"/>
    </row>
    <row r="153" spans="2:11" x14ac:dyDescent="0.25">
      <c r="B153" s="30"/>
      <c r="C153" s="30"/>
      <c r="D153" s="36"/>
      <c r="E153" s="30"/>
      <c r="F153" s="30"/>
      <c r="G153" s="30"/>
      <c r="H153" s="30"/>
      <c r="I153" s="30"/>
      <c r="J153" s="30"/>
      <c r="K153" s="30"/>
    </row>
    <row r="154" spans="2:11" x14ac:dyDescent="0.25">
      <c r="B154" s="30"/>
      <c r="C154" s="30"/>
      <c r="D154" s="36"/>
      <c r="E154" s="30"/>
      <c r="F154" s="30"/>
      <c r="G154" s="30"/>
      <c r="H154" s="30"/>
      <c r="I154" s="30"/>
      <c r="J154" s="30"/>
      <c r="K154" s="30"/>
    </row>
    <row r="155" spans="2:11" x14ac:dyDescent="0.25">
      <c r="B155" s="30"/>
      <c r="C155" s="30"/>
      <c r="D155" s="36"/>
      <c r="E155" s="30"/>
      <c r="F155" s="30"/>
      <c r="G155" s="30"/>
      <c r="H155" s="30"/>
      <c r="I155" s="30"/>
      <c r="J155" s="30"/>
      <c r="K155" s="30"/>
    </row>
    <row r="156" spans="2:11" x14ac:dyDescent="0.25">
      <c r="B156" s="30"/>
      <c r="C156" s="30"/>
      <c r="D156" s="36"/>
      <c r="E156" s="30"/>
      <c r="F156" s="30"/>
      <c r="G156" s="30"/>
      <c r="H156" s="30"/>
      <c r="I156" s="30"/>
      <c r="J156" s="30"/>
      <c r="K156" s="30"/>
    </row>
    <row r="157" spans="2:11" x14ac:dyDescent="0.25">
      <c r="B157" s="30"/>
      <c r="C157" s="30"/>
      <c r="D157" s="36"/>
      <c r="E157" s="30"/>
      <c r="F157" s="30"/>
      <c r="G157" s="30"/>
      <c r="H157" s="30"/>
      <c r="I157" s="30"/>
      <c r="J157" s="30"/>
      <c r="K157" s="30"/>
    </row>
    <row r="158" spans="2:11" x14ac:dyDescent="0.25">
      <c r="B158" s="30"/>
      <c r="C158" s="30"/>
      <c r="D158" s="36"/>
      <c r="E158" s="30"/>
      <c r="F158" s="30"/>
      <c r="G158" s="30"/>
      <c r="H158" s="30"/>
      <c r="I158" s="30"/>
      <c r="J158" s="30"/>
      <c r="K158" s="30"/>
    </row>
    <row r="159" spans="2:11" x14ac:dyDescent="0.25">
      <c r="B159" s="30"/>
      <c r="C159" s="30"/>
      <c r="D159" s="36"/>
      <c r="E159" s="30"/>
      <c r="F159" s="30"/>
      <c r="G159" s="30"/>
      <c r="H159" s="30"/>
      <c r="I159" s="30"/>
      <c r="J159" s="30"/>
      <c r="K159" s="30"/>
    </row>
    <row r="160" spans="2:11" x14ac:dyDescent="0.25">
      <c r="B160" s="30"/>
      <c r="C160" s="30"/>
      <c r="D160" s="36"/>
      <c r="E160" s="30"/>
      <c r="F160" s="30"/>
      <c r="G160" s="30"/>
      <c r="H160" s="30"/>
      <c r="I160" s="30"/>
      <c r="J160" s="30"/>
      <c r="K160" s="30"/>
    </row>
    <row r="161" spans="2:11" x14ac:dyDescent="0.25">
      <c r="B161" s="30"/>
      <c r="C161" s="30"/>
      <c r="D161" s="36"/>
      <c r="E161" s="30"/>
      <c r="F161" s="30"/>
      <c r="G161" s="30"/>
      <c r="H161" s="30"/>
      <c r="I161" s="30"/>
      <c r="J161" s="30"/>
      <c r="K161" s="30"/>
    </row>
    <row r="162" spans="2:11" x14ac:dyDescent="0.25">
      <c r="B162" s="30"/>
      <c r="C162" s="30"/>
      <c r="D162" s="36"/>
      <c r="E162" s="30"/>
      <c r="F162" s="30"/>
      <c r="G162" s="30"/>
      <c r="H162" s="30"/>
      <c r="I162" s="30"/>
      <c r="J162" s="30"/>
      <c r="K162" s="30"/>
    </row>
    <row r="163" spans="2:11" x14ac:dyDescent="0.25">
      <c r="B163" s="30"/>
      <c r="C163" s="30"/>
      <c r="D163" s="36"/>
      <c r="E163" s="30"/>
      <c r="F163" s="30"/>
      <c r="G163" s="30"/>
      <c r="H163" s="30"/>
      <c r="I163" s="30"/>
      <c r="J163" s="30"/>
      <c r="K163" s="30"/>
    </row>
    <row r="164" spans="2:11" x14ac:dyDescent="0.25">
      <c r="B164" s="30"/>
      <c r="C164" s="30"/>
      <c r="D164" s="36"/>
      <c r="E164" s="30"/>
      <c r="F164" s="30"/>
      <c r="G164" s="30"/>
      <c r="H164" s="30"/>
      <c r="I164" s="30"/>
      <c r="J164" s="30"/>
      <c r="K164" s="30"/>
    </row>
    <row r="165" spans="2:11" x14ac:dyDescent="0.25">
      <c r="B165" s="30"/>
      <c r="C165" s="30"/>
      <c r="D165" s="36"/>
      <c r="E165" s="30"/>
      <c r="F165" s="30"/>
      <c r="G165" s="30"/>
      <c r="H165" s="30"/>
      <c r="I165" s="30"/>
      <c r="J165" s="30"/>
      <c r="K165" s="30"/>
    </row>
    <row r="166" spans="2:11" x14ac:dyDescent="0.25">
      <c r="B166" s="30"/>
      <c r="C166" s="30"/>
      <c r="D166" s="36"/>
      <c r="E166" s="30"/>
      <c r="F166" s="30"/>
      <c r="G166" s="30"/>
      <c r="H166" s="30"/>
      <c r="I166" s="30"/>
      <c r="J166" s="30"/>
      <c r="K166" s="30"/>
    </row>
    <row r="167" spans="2:11" x14ac:dyDescent="0.25">
      <c r="B167" s="30"/>
      <c r="C167" s="30"/>
      <c r="D167" s="36"/>
      <c r="E167" s="30"/>
      <c r="F167" s="30"/>
      <c r="G167" s="30"/>
      <c r="H167" s="30"/>
      <c r="I167" s="30"/>
      <c r="J167" s="30"/>
      <c r="K167" s="30"/>
    </row>
    <row r="168" spans="2:11" x14ac:dyDescent="0.25">
      <c r="B168" s="30"/>
      <c r="C168" s="30"/>
      <c r="D168" s="36"/>
      <c r="E168" s="30"/>
      <c r="F168" s="30"/>
      <c r="G168" s="30"/>
      <c r="H168" s="30"/>
      <c r="I168" s="30"/>
      <c r="J168" s="30"/>
      <c r="K168" s="30"/>
    </row>
    <row r="169" spans="2:11" x14ac:dyDescent="0.25">
      <c r="B169" s="30"/>
      <c r="C169" s="30"/>
      <c r="D169" s="36"/>
      <c r="E169" s="30"/>
      <c r="F169" s="30"/>
      <c r="G169" s="30"/>
      <c r="H169" s="30"/>
      <c r="I169" s="30"/>
      <c r="J169" s="30"/>
      <c r="K169" s="30"/>
    </row>
    <row r="170" spans="2:11" x14ac:dyDescent="0.25">
      <c r="B170" s="30"/>
      <c r="C170" s="30"/>
      <c r="D170" s="36"/>
      <c r="E170" s="30"/>
      <c r="F170" s="30"/>
      <c r="G170" s="30"/>
      <c r="H170" s="30"/>
      <c r="I170" s="30"/>
      <c r="J170" s="30"/>
      <c r="K170" s="30"/>
    </row>
    <row r="171" spans="2:11" x14ac:dyDescent="0.25">
      <c r="B171" s="30"/>
      <c r="C171" s="30"/>
      <c r="D171" s="36"/>
      <c r="E171" s="30"/>
      <c r="F171" s="30"/>
      <c r="G171" s="30"/>
      <c r="H171" s="30"/>
      <c r="I171" s="30"/>
      <c r="J171" s="30"/>
      <c r="K171" s="30"/>
    </row>
    <row r="172" spans="2:11" x14ac:dyDescent="0.25">
      <c r="B172" s="30"/>
      <c r="C172" s="30"/>
      <c r="D172" s="36"/>
      <c r="E172" s="30"/>
      <c r="F172" s="30"/>
      <c r="G172" s="30"/>
      <c r="H172" s="30"/>
      <c r="I172" s="30"/>
      <c r="J172" s="30"/>
      <c r="K172" s="30"/>
    </row>
    <row r="173" spans="2:11" x14ac:dyDescent="0.25">
      <c r="B173" s="30"/>
      <c r="C173" s="30"/>
      <c r="D173" s="36"/>
      <c r="E173" s="30"/>
      <c r="F173" s="30"/>
      <c r="G173" s="30"/>
      <c r="H173" s="30"/>
      <c r="I173" s="30"/>
      <c r="J173" s="30"/>
      <c r="K173" s="30"/>
    </row>
    <row r="174" spans="2:11" x14ac:dyDescent="0.25">
      <c r="B174" s="30"/>
      <c r="C174" s="30"/>
      <c r="D174" s="36"/>
      <c r="E174" s="30"/>
      <c r="F174" s="30"/>
      <c r="G174" s="30"/>
      <c r="H174" s="30"/>
      <c r="I174" s="30"/>
      <c r="J174" s="30"/>
      <c r="K174" s="30"/>
    </row>
    <row r="175" spans="2:11" x14ac:dyDescent="0.25">
      <c r="B175" s="30"/>
      <c r="C175" s="30"/>
      <c r="D175" s="36"/>
      <c r="E175" s="30"/>
      <c r="F175" s="30"/>
      <c r="G175" s="30"/>
      <c r="H175" s="30"/>
      <c r="I175" s="30"/>
      <c r="J175" s="30"/>
      <c r="K175" s="30"/>
    </row>
    <row r="176" spans="2:11" x14ac:dyDescent="0.25">
      <c r="B176" s="30"/>
      <c r="C176" s="30"/>
      <c r="D176" s="36"/>
      <c r="E176" s="30"/>
      <c r="F176" s="30"/>
      <c r="G176" s="30"/>
      <c r="H176" s="30"/>
      <c r="I176" s="30"/>
      <c r="J176" s="30"/>
      <c r="K176" s="30"/>
    </row>
    <row r="177" spans="2:11" x14ac:dyDescent="0.25">
      <c r="B177" s="30"/>
      <c r="C177" s="30"/>
      <c r="D177" s="36"/>
      <c r="E177" s="30"/>
      <c r="F177" s="30"/>
      <c r="G177" s="30"/>
      <c r="H177" s="30"/>
      <c r="I177" s="30"/>
      <c r="J177" s="30"/>
      <c r="K177" s="30"/>
    </row>
    <row r="178" spans="2:11" x14ac:dyDescent="0.25">
      <c r="B178" s="30"/>
      <c r="C178" s="30"/>
      <c r="D178" s="36"/>
      <c r="E178" s="30"/>
      <c r="F178" s="30"/>
      <c r="G178" s="30"/>
      <c r="H178" s="30"/>
      <c r="I178" s="30"/>
      <c r="J178" s="30"/>
      <c r="K178" s="30"/>
    </row>
    <row r="179" spans="2:11" x14ac:dyDescent="0.25">
      <c r="B179" s="30"/>
      <c r="C179" s="30"/>
      <c r="D179" s="36"/>
      <c r="E179" s="30"/>
      <c r="F179" s="30"/>
      <c r="G179" s="30"/>
      <c r="H179" s="30"/>
      <c r="I179" s="30"/>
      <c r="J179" s="30"/>
      <c r="K179" s="30"/>
    </row>
    <row r="180" spans="2:11" x14ac:dyDescent="0.25">
      <c r="B180" s="30"/>
      <c r="C180" s="30"/>
      <c r="D180" s="36"/>
      <c r="E180" s="30"/>
      <c r="F180" s="30"/>
      <c r="G180" s="30"/>
      <c r="H180" s="30"/>
      <c r="I180" s="30"/>
      <c r="J180" s="30"/>
      <c r="K180" s="30"/>
    </row>
    <row r="181" spans="2:11" x14ac:dyDescent="0.25">
      <c r="B181" s="30"/>
      <c r="C181" s="30"/>
      <c r="D181" s="36"/>
      <c r="E181" s="30"/>
      <c r="F181" s="30"/>
      <c r="G181" s="30"/>
      <c r="H181" s="30"/>
      <c r="I181" s="30"/>
      <c r="J181" s="30"/>
      <c r="K181" s="30"/>
    </row>
    <row r="182" spans="2:11" x14ac:dyDescent="0.25">
      <c r="B182" s="30"/>
      <c r="C182" s="30"/>
      <c r="D182" s="36"/>
      <c r="E182" s="30"/>
      <c r="F182" s="30"/>
      <c r="G182" s="30"/>
      <c r="H182" s="30"/>
      <c r="I182" s="30"/>
      <c r="J182" s="30"/>
      <c r="K182" s="30"/>
    </row>
    <row r="183" spans="2:11" x14ac:dyDescent="0.25">
      <c r="B183" s="30"/>
      <c r="C183" s="30"/>
      <c r="D183" s="36"/>
      <c r="E183" s="30"/>
      <c r="F183" s="30"/>
      <c r="G183" s="30"/>
      <c r="H183" s="30"/>
      <c r="I183" s="30"/>
      <c r="J183" s="30"/>
      <c r="K183" s="30"/>
    </row>
    <row r="184" spans="2:11" x14ac:dyDescent="0.25">
      <c r="B184" s="30"/>
      <c r="C184" s="30"/>
      <c r="D184" s="36"/>
      <c r="E184" s="30"/>
      <c r="F184" s="30"/>
      <c r="G184" s="30"/>
      <c r="H184" s="30"/>
      <c r="I184" s="30"/>
      <c r="J184" s="30"/>
      <c r="K184" s="30"/>
    </row>
    <row r="185" spans="2:11" x14ac:dyDescent="0.25">
      <c r="B185" s="30"/>
      <c r="C185" s="30"/>
      <c r="D185" s="36"/>
      <c r="E185" s="30"/>
      <c r="F185" s="30"/>
      <c r="G185" s="30"/>
      <c r="H185" s="30"/>
      <c r="I185" s="30"/>
      <c r="J185" s="30"/>
      <c r="K185" s="30"/>
    </row>
    <row r="186" spans="2:11" x14ac:dyDescent="0.25">
      <c r="B186" s="30"/>
      <c r="C186" s="30"/>
      <c r="D186" s="36"/>
      <c r="E186" s="30"/>
      <c r="F186" s="30"/>
      <c r="G186" s="30"/>
      <c r="H186" s="30"/>
      <c r="I186" s="30"/>
      <c r="J186" s="30"/>
      <c r="K186" s="30"/>
    </row>
    <row r="187" spans="2:11" x14ac:dyDescent="0.25">
      <c r="B187" s="30"/>
      <c r="C187" s="30"/>
      <c r="D187" s="36"/>
      <c r="E187" s="30"/>
      <c r="F187" s="30"/>
      <c r="G187" s="30"/>
      <c r="H187" s="30"/>
      <c r="I187" s="30"/>
      <c r="J187" s="30"/>
      <c r="K187" s="30"/>
    </row>
    <row r="188" spans="2:11" x14ac:dyDescent="0.25">
      <c r="B188" s="30"/>
      <c r="C188" s="30"/>
      <c r="D188" s="36"/>
      <c r="E188" s="30"/>
      <c r="F188" s="30"/>
      <c r="G188" s="30"/>
      <c r="H188" s="30"/>
      <c r="I188" s="30"/>
      <c r="J188" s="30"/>
      <c r="K188" s="30"/>
    </row>
    <row r="189" spans="2:11" x14ac:dyDescent="0.25">
      <c r="B189" s="30"/>
      <c r="C189" s="30"/>
      <c r="D189" s="36"/>
      <c r="E189" s="30"/>
      <c r="F189" s="30"/>
      <c r="G189" s="30"/>
      <c r="H189" s="30"/>
      <c r="I189" s="30"/>
      <c r="J189" s="30"/>
      <c r="K189" s="30"/>
    </row>
    <row r="190" spans="2:11" x14ac:dyDescent="0.25">
      <c r="B190" s="30"/>
      <c r="C190" s="30"/>
      <c r="D190" s="36"/>
      <c r="E190" s="30"/>
      <c r="F190" s="30"/>
      <c r="G190" s="30"/>
      <c r="H190" s="30"/>
      <c r="I190" s="30"/>
      <c r="J190" s="30"/>
      <c r="K190" s="30"/>
    </row>
    <row r="191" spans="2:11" x14ac:dyDescent="0.25">
      <c r="B191" s="30"/>
      <c r="C191" s="30"/>
      <c r="D191" s="36"/>
      <c r="E191" s="30"/>
      <c r="F191" s="30"/>
      <c r="G191" s="30"/>
      <c r="H191" s="30"/>
      <c r="I191" s="30"/>
      <c r="J191" s="30"/>
      <c r="K191" s="30"/>
    </row>
    <row r="192" spans="2:11" x14ac:dyDescent="0.25">
      <c r="B192" s="30"/>
      <c r="C192" s="30"/>
      <c r="D192" s="36"/>
      <c r="E192" s="30"/>
      <c r="F192" s="30"/>
      <c r="G192" s="30"/>
      <c r="H192" s="30"/>
      <c r="I192" s="30"/>
      <c r="J192" s="30"/>
      <c r="K192" s="30"/>
    </row>
    <row r="193" spans="2:11" x14ac:dyDescent="0.25">
      <c r="B193" s="30"/>
      <c r="C193" s="30"/>
      <c r="D193" s="36"/>
      <c r="E193" s="30"/>
      <c r="F193" s="30"/>
      <c r="G193" s="30"/>
      <c r="H193" s="30"/>
      <c r="I193" s="30"/>
      <c r="J193" s="30"/>
      <c r="K193" s="30"/>
    </row>
    <row r="194" spans="2:11" x14ac:dyDescent="0.25">
      <c r="B194" s="30"/>
      <c r="C194" s="30"/>
      <c r="D194" s="36"/>
      <c r="E194" s="30"/>
      <c r="F194" s="30"/>
      <c r="G194" s="30"/>
      <c r="H194" s="30"/>
      <c r="I194" s="30"/>
      <c r="J194" s="30"/>
      <c r="K194" s="30"/>
    </row>
    <row r="195" spans="2:11" x14ac:dyDescent="0.25">
      <c r="B195" s="30"/>
      <c r="C195" s="30"/>
      <c r="D195" s="36"/>
      <c r="E195" s="30"/>
      <c r="F195" s="30"/>
      <c r="G195" s="30"/>
      <c r="H195" s="30"/>
      <c r="I195" s="30"/>
      <c r="J195" s="30"/>
      <c r="K195" s="30"/>
    </row>
    <row r="196" spans="2:11" x14ac:dyDescent="0.25">
      <c r="B196" s="30"/>
      <c r="C196" s="30"/>
      <c r="D196" s="36"/>
      <c r="E196" s="30"/>
      <c r="F196" s="30"/>
      <c r="G196" s="30"/>
      <c r="H196" s="30"/>
      <c r="I196" s="30"/>
      <c r="J196" s="30"/>
      <c r="K196" s="30"/>
    </row>
    <row r="197" spans="2:11" x14ac:dyDescent="0.25">
      <c r="B197" s="30"/>
      <c r="C197" s="30"/>
      <c r="D197" s="36"/>
      <c r="E197" s="30"/>
      <c r="F197" s="30"/>
      <c r="G197" s="30"/>
      <c r="H197" s="30"/>
      <c r="I197" s="30"/>
      <c r="J197" s="30"/>
      <c r="K197" s="30"/>
    </row>
    <row r="198" spans="2:11" x14ac:dyDescent="0.25">
      <c r="B198" s="30"/>
      <c r="C198" s="30"/>
      <c r="D198" s="36"/>
      <c r="E198" s="30"/>
      <c r="F198" s="30"/>
      <c r="G198" s="30"/>
      <c r="H198" s="30"/>
      <c r="I198" s="30"/>
      <c r="J198" s="30"/>
      <c r="K198" s="30"/>
    </row>
    <row r="199" spans="2:11" x14ac:dyDescent="0.25">
      <c r="B199" s="30"/>
      <c r="C199" s="30"/>
      <c r="D199" s="36"/>
      <c r="E199" s="30"/>
      <c r="F199" s="30"/>
      <c r="G199" s="30"/>
      <c r="H199" s="30"/>
      <c r="I199" s="30"/>
      <c r="J199" s="30"/>
      <c r="K199" s="30"/>
    </row>
    <row r="200" spans="2:11" x14ac:dyDescent="0.25">
      <c r="B200" s="30"/>
      <c r="C200" s="30"/>
      <c r="D200" s="36"/>
      <c r="E200" s="30"/>
      <c r="F200" s="30"/>
      <c r="G200" s="30"/>
      <c r="H200" s="30"/>
      <c r="I200" s="30"/>
      <c r="J200" s="30"/>
      <c r="K200" s="30"/>
    </row>
    <row r="201" spans="2:11" x14ac:dyDescent="0.25">
      <c r="B201" s="30"/>
      <c r="C201" s="30"/>
      <c r="D201" s="36"/>
      <c r="E201" s="30"/>
      <c r="F201" s="30"/>
      <c r="G201" s="30"/>
      <c r="H201" s="30"/>
      <c r="I201" s="30"/>
      <c r="J201" s="30"/>
      <c r="K201" s="30"/>
    </row>
    <row r="202" spans="2:11" x14ac:dyDescent="0.25">
      <c r="B202" s="30"/>
      <c r="C202" s="30"/>
      <c r="D202" s="36"/>
      <c r="E202" s="30"/>
      <c r="F202" s="30"/>
      <c r="G202" s="30"/>
      <c r="H202" s="30"/>
      <c r="I202" s="30"/>
      <c r="J202" s="30"/>
      <c r="K202" s="30"/>
    </row>
    <row r="203" spans="2:11" x14ac:dyDescent="0.25">
      <c r="B203" s="30"/>
      <c r="C203" s="30"/>
      <c r="D203" s="36"/>
      <c r="E203" s="30"/>
      <c r="F203" s="30"/>
      <c r="G203" s="30"/>
      <c r="H203" s="30"/>
      <c r="I203" s="30"/>
      <c r="J203" s="30"/>
      <c r="K203" s="30"/>
    </row>
    <row r="204" spans="2:11" x14ac:dyDescent="0.25">
      <c r="B204" s="30"/>
      <c r="C204" s="30"/>
      <c r="D204" s="36"/>
      <c r="E204" s="30"/>
      <c r="F204" s="30"/>
      <c r="G204" s="30"/>
      <c r="H204" s="30"/>
      <c r="I204" s="30"/>
      <c r="J204" s="30"/>
      <c r="K204" s="30"/>
    </row>
    <row r="205" spans="2:11" x14ac:dyDescent="0.25">
      <c r="B205" s="30"/>
      <c r="C205" s="30"/>
      <c r="D205" s="36"/>
      <c r="E205" s="30"/>
      <c r="F205" s="30"/>
      <c r="G205" s="30"/>
      <c r="H205" s="30"/>
      <c r="I205" s="30"/>
      <c r="J205" s="30"/>
      <c r="K205" s="30"/>
    </row>
    <row r="206" spans="2:11" x14ac:dyDescent="0.25">
      <c r="B206" s="30"/>
      <c r="C206" s="30"/>
      <c r="D206" s="36"/>
      <c r="E206" s="30"/>
      <c r="F206" s="30"/>
      <c r="G206" s="30"/>
      <c r="H206" s="30"/>
      <c r="I206" s="30"/>
      <c r="J206" s="30"/>
      <c r="K206" s="30"/>
    </row>
    <row r="207" spans="2:11" x14ac:dyDescent="0.25">
      <c r="B207" s="30"/>
      <c r="C207" s="30"/>
      <c r="D207" s="36"/>
      <c r="E207" s="30"/>
      <c r="F207" s="30"/>
      <c r="G207" s="30"/>
      <c r="H207" s="30"/>
      <c r="I207" s="30"/>
      <c r="J207" s="30"/>
      <c r="K207" s="30"/>
    </row>
    <row r="208" spans="2:11" x14ac:dyDescent="0.25">
      <c r="B208" s="30"/>
      <c r="C208" s="30"/>
      <c r="D208" s="36"/>
      <c r="E208" s="30"/>
      <c r="F208" s="30"/>
      <c r="G208" s="30"/>
      <c r="H208" s="30"/>
      <c r="I208" s="30"/>
      <c r="J208" s="30"/>
      <c r="K208" s="30"/>
    </row>
    <row r="209" spans="2:11" x14ac:dyDescent="0.25">
      <c r="B209" s="30"/>
      <c r="C209" s="30"/>
      <c r="D209" s="36"/>
      <c r="E209" s="30"/>
      <c r="F209" s="30"/>
      <c r="G209" s="30"/>
      <c r="H209" s="30"/>
      <c r="I209" s="30"/>
      <c r="J209" s="30"/>
      <c r="K209" s="30"/>
    </row>
    <row r="210" spans="2:11" x14ac:dyDescent="0.25">
      <c r="B210" s="30"/>
      <c r="C210" s="30"/>
      <c r="D210" s="36"/>
      <c r="E210" s="30"/>
      <c r="F210" s="30"/>
      <c r="G210" s="30"/>
      <c r="H210" s="30"/>
      <c r="I210" s="30"/>
      <c r="J210" s="30"/>
      <c r="K210" s="30"/>
    </row>
    <row r="211" spans="2:11" x14ac:dyDescent="0.25">
      <c r="B211" s="30"/>
      <c r="C211" s="30"/>
      <c r="D211" s="36"/>
      <c r="E211" s="30"/>
      <c r="F211" s="30"/>
      <c r="G211" s="30"/>
      <c r="H211" s="30"/>
      <c r="I211" s="30"/>
      <c r="J211" s="30"/>
      <c r="K211" s="30"/>
    </row>
    <row r="212" spans="2:11" x14ac:dyDescent="0.25">
      <c r="B212" s="30"/>
      <c r="C212" s="30"/>
      <c r="D212" s="36"/>
      <c r="E212" s="30"/>
      <c r="F212" s="30"/>
      <c r="G212" s="30"/>
      <c r="H212" s="30"/>
      <c r="I212" s="30"/>
      <c r="J212" s="30"/>
      <c r="K212" s="30"/>
    </row>
    <row r="213" spans="2:11" x14ac:dyDescent="0.25">
      <c r="B213" s="30"/>
      <c r="C213" s="30"/>
      <c r="D213" s="36"/>
      <c r="E213" s="30"/>
      <c r="F213" s="30"/>
      <c r="G213" s="30"/>
      <c r="H213" s="30"/>
      <c r="I213" s="30"/>
      <c r="J213" s="30"/>
      <c r="K213" s="30"/>
    </row>
    <row r="214" spans="2:11" x14ac:dyDescent="0.25">
      <c r="B214" s="30"/>
      <c r="C214" s="30"/>
      <c r="D214" s="36"/>
      <c r="E214" s="30"/>
      <c r="F214" s="30"/>
      <c r="G214" s="30"/>
      <c r="H214" s="30"/>
      <c r="I214" s="30"/>
      <c r="J214" s="30"/>
      <c r="K214" s="30"/>
    </row>
    <row r="215" spans="2:11" x14ac:dyDescent="0.25">
      <c r="B215" s="30"/>
      <c r="C215" s="30"/>
      <c r="D215" s="36"/>
      <c r="E215" s="30"/>
      <c r="F215" s="30"/>
      <c r="G215" s="30"/>
      <c r="H215" s="30"/>
      <c r="I215" s="30"/>
      <c r="J215" s="30"/>
      <c r="K215" s="30"/>
    </row>
    <row r="216" spans="2:11" x14ac:dyDescent="0.25">
      <c r="B216" s="30"/>
      <c r="C216" s="30"/>
      <c r="D216" s="36"/>
      <c r="E216" s="30"/>
      <c r="F216" s="30"/>
      <c r="G216" s="30"/>
      <c r="H216" s="30"/>
      <c r="I216" s="30"/>
      <c r="J216" s="30"/>
      <c r="K216" s="30"/>
    </row>
    <row r="217" spans="2:11" x14ac:dyDescent="0.25">
      <c r="B217" s="30"/>
      <c r="C217" s="30"/>
      <c r="D217" s="36"/>
      <c r="E217" s="30"/>
      <c r="F217" s="30"/>
      <c r="G217" s="30"/>
      <c r="H217" s="30"/>
      <c r="I217" s="30"/>
      <c r="J217" s="30"/>
      <c r="K217" s="30"/>
    </row>
    <row r="218" spans="2:11" x14ac:dyDescent="0.25">
      <c r="B218" s="30"/>
      <c r="C218" s="30"/>
      <c r="D218" s="36"/>
      <c r="E218" s="30"/>
      <c r="F218" s="30"/>
      <c r="G218" s="30"/>
      <c r="H218" s="30"/>
      <c r="I218" s="30"/>
      <c r="J218" s="30"/>
      <c r="K218" s="30"/>
    </row>
    <row r="219" spans="2:11" x14ac:dyDescent="0.25">
      <c r="B219" s="30"/>
      <c r="C219" s="30"/>
      <c r="D219" s="36"/>
      <c r="E219" s="30"/>
      <c r="F219" s="30"/>
      <c r="G219" s="30"/>
      <c r="H219" s="30"/>
      <c r="I219" s="30"/>
      <c r="J219" s="30"/>
      <c r="K219" s="30"/>
    </row>
    <row r="220" spans="2:11" x14ac:dyDescent="0.25">
      <c r="B220" s="30"/>
      <c r="C220" s="30"/>
      <c r="D220" s="36"/>
      <c r="E220" s="30"/>
      <c r="F220" s="30"/>
      <c r="G220" s="30"/>
      <c r="H220" s="30"/>
      <c r="I220" s="30"/>
      <c r="J220" s="30"/>
      <c r="K220" s="30"/>
    </row>
    <row r="221" spans="2:11" x14ac:dyDescent="0.25">
      <c r="B221" s="30"/>
      <c r="C221" s="30"/>
      <c r="D221" s="36"/>
      <c r="E221" s="30"/>
      <c r="F221" s="30"/>
      <c r="G221" s="30"/>
      <c r="H221" s="30"/>
      <c r="I221" s="30"/>
      <c r="J221" s="30"/>
      <c r="K221" s="30"/>
    </row>
    <row r="222" spans="2:11" x14ac:dyDescent="0.25">
      <c r="B222" s="30"/>
      <c r="C222" s="30"/>
      <c r="D222" s="36"/>
      <c r="E222" s="30"/>
      <c r="F222" s="30"/>
      <c r="G222" s="30"/>
      <c r="H222" s="30"/>
      <c r="I222" s="30"/>
      <c r="J222" s="30"/>
      <c r="K222" s="30"/>
    </row>
    <row r="223" spans="2:11" x14ac:dyDescent="0.25">
      <c r="B223" s="30"/>
      <c r="C223" s="30"/>
      <c r="D223" s="36"/>
      <c r="E223" s="30"/>
      <c r="F223" s="30"/>
      <c r="G223" s="30"/>
      <c r="H223" s="30"/>
      <c r="I223" s="30"/>
      <c r="J223" s="30"/>
      <c r="K223" s="30"/>
    </row>
    <row r="224" spans="2:11" x14ac:dyDescent="0.25">
      <c r="B224" s="30"/>
      <c r="C224" s="30"/>
      <c r="D224" s="36"/>
      <c r="E224" s="30"/>
      <c r="F224" s="30"/>
      <c r="G224" s="30"/>
      <c r="H224" s="30"/>
      <c r="I224" s="30"/>
      <c r="J224" s="30"/>
      <c r="K224" s="30"/>
    </row>
    <row r="225" spans="2:11" x14ac:dyDescent="0.25">
      <c r="B225" s="30"/>
      <c r="C225" s="30"/>
      <c r="D225" s="36"/>
      <c r="E225" s="30"/>
      <c r="F225" s="30"/>
      <c r="G225" s="30"/>
      <c r="H225" s="30"/>
      <c r="I225" s="30"/>
      <c r="J225" s="30"/>
      <c r="K225" s="30"/>
    </row>
    <row r="226" spans="2:11" x14ac:dyDescent="0.25">
      <c r="B226" s="30"/>
      <c r="C226" s="30"/>
      <c r="D226" s="36"/>
      <c r="E226" s="30"/>
      <c r="F226" s="30"/>
      <c r="G226" s="30"/>
      <c r="H226" s="30"/>
      <c r="I226" s="30"/>
      <c r="J226" s="30"/>
      <c r="K226" s="30"/>
    </row>
    <row r="227" spans="2:11" x14ac:dyDescent="0.25">
      <c r="B227" s="30"/>
      <c r="C227" s="30"/>
      <c r="D227" s="36"/>
      <c r="E227" s="30"/>
      <c r="F227" s="30"/>
      <c r="G227" s="30"/>
      <c r="H227" s="30"/>
      <c r="I227" s="30"/>
      <c r="J227" s="30"/>
      <c r="K227" s="30"/>
    </row>
    <row r="228" spans="2:11" x14ac:dyDescent="0.25">
      <c r="B228" s="30"/>
      <c r="C228" s="30"/>
      <c r="D228" s="36"/>
      <c r="E228" s="30"/>
      <c r="F228" s="30"/>
      <c r="G228" s="30"/>
      <c r="H228" s="30"/>
      <c r="I228" s="30"/>
      <c r="J228" s="30"/>
      <c r="K228" s="30"/>
    </row>
    <row r="229" spans="2:11" x14ac:dyDescent="0.25">
      <c r="B229" s="30"/>
      <c r="C229" s="30"/>
      <c r="D229" s="36"/>
      <c r="E229" s="30"/>
      <c r="F229" s="30"/>
      <c r="G229" s="30"/>
      <c r="H229" s="30"/>
      <c r="I229" s="30"/>
      <c r="J229" s="30"/>
      <c r="K229" s="30"/>
    </row>
    <row r="230" spans="2:11" x14ac:dyDescent="0.25">
      <c r="B230" s="30"/>
      <c r="C230" s="30"/>
      <c r="D230" s="36"/>
      <c r="E230" s="30"/>
      <c r="F230" s="30"/>
      <c r="G230" s="30"/>
      <c r="H230" s="30"/>
      <c r="I230" s="30"/>
      <c r="J230" s="30"/>
      <c r="K230" s="30"/>
    </row>
    <row r="231" spans="2:11" x14ac:dyDescent="0.25">
      <c r="B231" s="30"/>
      <c r="C231" s="30"/>
      <c r="D231" s="36"/>
      <c r="E231" s="30"/>
      <c r="F231" s="30"/>
      <c r="G231" s="30"/>
      <c r="H231" s="30"/>
      <c r="I231" s="30"/>
      <c r="J231" s="30"/>
      <c r="K231" s="30"/>
    </row>
    <row r="232" spans="2:11" x14ac:dyDescent="0.25">
      <c r="B232" s="30"/>
      <c r="C232" s="30"/>
      <c r="D232" s="36"/>
      <c r="E232" s="30"/>
      <c r="F232" s="30"/>
      <c r="G232" s="30"/>
      <c r="H232" s="30"/>
      <c r="I232" s="30"/>
      <c r="J232" s="30"/>
      <c r="K232" s="30"/>
    </row>
    <row r="233" spans="2:11" x14ac:dyDescent="0.25">
      <c r="B233" s="30"/>
      <c r="C233" s="30"/>
      <c r="D233" s="36"/>
      <c r="E233" s="30"/>
      <c r="F233" s="30"/>
      <c r="G233" s="30"/>
      <c r="H233" s="30"/>
      <c r="I233" s="30"/>
      <c r="J233" s="30"/>
      <c r="K233" s="30"/>
    </row>
    <row r="234" spans="2:11" x14ac:dyDescent="0.25">
      <c r="B234" s="30"/>
      <c r="C234" s="30"/>
      <c r="D234" s="36"/>
      <c r="E234" s="30"/>
      <c r="F234" s="30"/>
      <c r="G234" s="30"/>
      <c r="H234" s="30"/>
      <c r="I234" s="30"/>
      <c r="J234" s="30"/>
      <c r="K234" s="30"/>
    </row>
    <row r="235" spans="2:11" x14ac:dyDescent="0.25">
      <c r="B235" s="30"/>
      <c r="C235" s="30"/>
      <c r="D235" s="36"/>
      <c r="E235" s="30"/>
      <c r="F235" s="30"/>
      <c r="G235" s="30"/>
      <c r="H235" s="30"/>
      <c r="I235" s="30"/>
      <c r="J235" s="30"/>
      <c r="K235" s="30"/>
    </row>
    <row r="236" spans="2:11" x14ac:dyDescent="0.25">
      <c r="B236" s="30"/>
      <c r="C236" s="30"/>
      <c r="D236" s="36"/>
      <c r="E236" s="30"/>
      <c r="F236" s="30"/>
      <c r="G236" s="30"/>
      <c r="H236" s="30"/>
      <c r="I236" s="30"/>
      <c r="J236" s="30"/>
      <c r="K236" s="30"/>
    </row>
    <row r="237" spans="2:11" x14ac:dyDescent="0.25">
      <c r="B237" s="30"/>
      <c r="C237" s="30"/>
      <c r="D237" s="36"/>
      <c r="E237" s="30"/>
      <c r="F237" s="30"/>
      <c r="G237" s="30"/>
      <c r="H237" s="30"/>
      <c r="I237" s="30"/>
      <c r="J237" s="30"/>
      <c r="K237" s="30"/>
    </row>
    <row r="238" spans="2:11" x14ac:dyDescent="0.25">
      <c r="B238" s="30"/>
      <c r="C238" s="30"/>
      <c r="D238" s="36"/>
      <c r="E238" s="30"/>
      <c r="F238" s="30"/>
      <c r="G238" s="30"/>
      <c r="H238" s="30"/>
      <c r="I238" s="30"/>
      <c r="J238" s="30"/>
      <c r="K238" s="30"/>
    </row>
    <row r="239" spans="2:11" x14ac:dyDescent="0.25">
      <c r="B239" s="30"/>
      <c r="C239" s="30"/>
      <c r="D239" s="36"/>
      <c r="E239" s="30"/>
      <c r="F239" s="30"/>
      <c r="G239" s="30"/>
      <c r="H239" s="30"/>
      <c r="I239" s="30"/>
      <c r="J239" s="30"/>
      <c r="K239" s="30"/>
    </row>
    <row r="240" spans="2:11" x14ac:dyDescent="0.25">
      <c r="B240" s="30"/>
      <c r="C240" s="30"/>
      <c r="D240" s="36"/>
      <c r="E240" s="30"/>
      <c r="F240" s="30"/>
      <c r="G240" s="30"/>
      <c r="H240" s="30"/>
      <c r="I240" s="30"/>
      <c r="J240" s="30"/>
      <c r="K240" s="30"/>
    </row>
    <row r="241" spans="2:11" x14ac:dyDescent="0.25">
      <c r="B241" s="30"/>
      <c r="C241" s="30"/>
      <c r="D241" s="36"/>
      <c r="E241" s="30"/>
      <c r="F241" s="30"/>
      <c r="G241" s="30"/>
      <c r="H241" s="30"/>
      <c r="I241" s="30"/>
      <c r="J241" s="30"/>
      <c r="K241" s="30"/>
    </row>
    <row r="242" spans="2:11" x14ac:dyDescent="0.25">
      <c r="B242" s="30"/>
      <c r="C242" s="30"/>
      <c r="D242" s="36"/>
      <c r="E242" s="30"/>
      <c r="F242" s="30"/>
      <c r="G242" s="30"/>
      <c r="H242" s="30"/>
      <c r="I242" s="30"/>
      <c r="J242" s="30"/>
      <c r="K242" s="30"/>
    </row>
    <row r="243" spans="2:11" x14ac:dyDescent="0.25">
      <c r="B243" s="30"/>
      <c r="C243" s="30"/>
      <c r="D243" s="36"/>
      <c r="E243" s="30"/>
      <c r="F243" s="30"/>
      <c r="G243" s="30"/>
      <c r="H243" s="30"/>
      <c r="I243" s="30"/>
      <c r="J243" s="30"/>
      <c r="K243" s="30"/>
    </row>
    <row r="244" spans="2:11" x14ac:dyDescent="0.25">
      <c r="B244" s="30"/>
      <c r="C244" s="30"/>
      <c r="D244" s="36"/>
      <c r="E244" s="30"/>
      <c r="F244" s="30"/>
      <c r="G244" s="30"/>
      <c r="H244" s="30"/>
      <c r="I244" s="30"/>
      <c r="J244" s="30"/>
      <c r="K244" s="30"/>
    </row>
    <row r="245" spans="2:11" x14ac:dyDescent="0.25">
      <c r="B245" s="30"/>
      <c r="C245" s="30"/>
      <c r="D245" s="36"/>
      <c r="E245" s="30"/>
      <c r="F245" s="30"/>
      <c r="G245" s="30"/>
      <c r="H245" s="30"/>
      <c r="I245" s="30"/>
      <c r="J245" s="30"/>
      <c r="K245" s="30"/>
    </row>
    <row r="246" spans="2:11" x14ac:dyDescent="0.25">
      <c r="B246" s="30"/>
      <c r="C246" s="30"/>
      <c r="D246" s="36"/>
      <c r="E246" s="30"/>
      <c r="F246" s="30"/>
      <c r="G246" s="30"/>
      <c r="H246" s="30"/>
      <c r="I246" s="30"/>
      <c r="J246" s="30"/>
      <c r="K246" s="30"/>
    </row>
    <row r="247" spans="2:11" x14ac:dyDescent="0.25">
      <c r="B247" s="30"/>
      <c r="C247" s="30"/>
      <c r="D247" s="36"/>
      <c r="E247" s="30"/>
      <c r="F247" s="30"/>
      <c r="G247" s="30"/>
      <c r="H247" s="30"/>
      <c r="I247" s="30"/>
      <c r="J247" s="30"/>
      <c r="K247" s="30"/>
    </row>
    <row r="248" spans="2:11" x14ac:dyDescent="0.25">
      <c r="B248" s="30"/>
      <c r="C248" s="30"/>
      <c r="D248" s="36"/>
      <c r="E248" s="30"/>
      <c r="F248" s="30"/>
      <c r="G248" s="30"/>
      <c r="H248" s="30"/>
      <c r="I248" s="30"/>
      <c r="J248" s="30"/>
      <c r="K248" s="30"/>
    </row>
    <row r="249" spans="2:11" x14ac:dyDescent="0.25">
      <c r="B249" s="30"/>
      <c r="C249" s="30"/>
      <c r="D249" s="36"/>
      <c r="E249" s="30"/>
      <c r="F249" s="30"/>
      <c r="G249" s="30"/>
      <c r="H249" s="30"/>
      <c r="I249" s="30"/>
      <c r="J249" s="30"/>
      <c r="K249" s="30"/>
    </row>
    <row r="250" spans="2:11" x14ac:dyDescent="0.25">
      <c r="B250" s="30"/>
      <c r="C250" s="30"/>
      <c r="D250" s="36"/>
      <c r="E250" s="30"/>
      <c r="F250" s="30"/>
      <c r="G250" s="30"/>
      <c r="H250" s="30"/>
      <c r="I250" s="30"/>
      <c r="J250" s="30"/>
      <c r="K250" s="30"/>
    </row>
    <row r="251" spans="2:11" x14ac:dyDescent="0.25">
      <c r="B251" s="30"/>
      <c r="C251" s="30"/>
      <c r="D251" s="36"/>
      <c r="E251" s="30"/>
      <c r="F251" s="30"/>
      <c r="G251" s="30"/>
      <c r="H251" s="30"/>
      <c r="I251" s="30"/>
      <c r="J251" s="30"/>
      <c r="K251" s="30"/>
    </row>
    <row r="252" spans="2:11" x14ac:dyDescent="0.25">
      <c r="B252" s="30"/>
      <c r="C252" s="30"/>
      <c r="D252" s="36"/>
      <c r="E252" s="30"/>
      <c r="F252" s="30"/>
      <c r="G252" s="30"/>
      <c r="H252" s="30"/>
      <c r="I252" s="30"/>
      <c r="J252" s="30"/>
      <c r="K252" s="30"/>
    </row>
    <row r="253" spans="2:11" x14ac:dyDescent="0.25">
      <c r="B253" s="30"/>
      <c r="C253" s="30"/>
      <c r="D253" s="36"/>
      <c r="E253" s="30"/>
      <c r="F253" s="30"/>
      <c r="G253" s="30"/>
      <c r="H253" s="30"/>
      <c r="I253" s="30"/>
      <c r="J253" s="30"/>
      <c r="K253" s="30"/>
    </row>
    <row r="254" spans="2:11" x14ac:dyDescent="0.25">
      <c r="B254" s="30"/>
      <c r="C254" s="30"/>
      <c r="D254" s="36"/>
      <c r="E254" s="30"/>
      <c r="F254" s="30"/>
      <c r="G254" s="30"/>
      <c r="H254" s="30"/>
      <c r="I254" s="30"/>
      <c r="J254" s="30"/>
      <c r="K254" s="30"/>
    </row>
    <row r="255" spans="2:11" x14ac:dyDescent="0.25">
      <c r="B255" s="30"/>
      <c r="C255" s="30"/>
      <c r="D255" s="36"/>
      <c r="E255" s="30"/>
      <c r="F255" s="30"/>
      <c r="G255" s="30"/>
      <c r="H255" s="30"/>
      <c r="I255" s="30"/>
      <c r="J255" s="30"/>
      <c r="K255" s="30"/>
    </row>
    <row r="256" spans="2:11" x14ac:dyDescent="0.25">
      <c r="B256" s="30"/>
      <c r="C256" s="30"/>
      <c r="D256" s="36"/>
      <c r="E256" s="30"/>
      <c r="F256" s="30"/>
      <c r="G256" s="30"/>
      <c r="H256" s="30"/>
      <c r="I256" s="30"/>
      <c r="J256" s="30"/>
      <c r="K256" s="30"/>
    </row>
    <row r="257" spans="2:11" x14ac:dyDescent="0.25">
      <c r="B257" s="30"/>
      <c r="C257" s="30"/>
      <c r="D257" s="36"/>
      <c r="E257" s="30"/>
      <c r="F257" s="30"/>
      <c r="G257" s="30"/>
      <c r="H257" s="30"/>
      <c r="I257" s="30"/>
      <c r="J257" s="30"/>
      <c r="K257" s="30"/>
    </row>
    <row r="258" spans="2:11" x14ac:dyDescent="0.25">
      <c r="B258" s="30"/>
      <c r="C258" s="30"/>
      <c r="D258" s="36"/>
      <c r="E258" s="30"/>
      <c r="F258" s="30"/>
      <c r="G258" s="30"/>
      <c r="H258" s="30"/>
      <c r="I258" s="30"/>
      <c r="J258" s="30"/>
      <c r="K258" s="30"/>
    </row>
    <row r="259" spans="2:11" x14ac:dyDescent="0.25">
      <c r="B259" s="30"/>
      <c r="C259" s="30"/>
      <c r="D259" s="36"/>
      <c r="E259" s="30"/>
      <c r="F259" s="30"/>
      <c r="G259" s="30"/>
      <c r="H259" s="30"/>
      <c r="I259" s="30"/>
      <c r="J259" s="30"/>
      <c r="K259" s="30"/>
    </row>
    <row r="260" spans="2:11" x14ac:dyDescent="0.25">
      <c r="B260" s="30"/>
      <c r="C260" s="30"/>
      <c r="D260" s="36"/>
      <c r="E260" s="30"/>
      <c r="F260" s="30"/>
      <c r="G260" s="30"/>
      <c r="H260" s="30"/>
      <c r="I260" s="30"/>
      <c r="J260" s="30"/>
      <c r="K260" s="30"/>
    </row>
    <row r="261" spans="2:11" x14ac:dyDescent="0.25">
      <c r="B261" s="30"/>
      <c r="C261" s="30"/>
      <c r="D261" s="36"/>
      <c r="E261" s="30"/>
      <c r="F261" s="30"/>
      <c r="G261" s="30"/>
      <c r="H261" s="30"/>
      <c r="I261" s="30"/>
      <c r="J261" s="30"/>
      <c r="K261" s="30"/>
    </row>
    <row r="262" spans="2:11" x14ac:dyDescent="0.25">
      <c r="B262" s="30"/>
      <c r="C262" s="30"/>
      <c r="D262" s="36"/>
      <c r="E262" s="30"/>
      <c r="F262" s="30"/>
      <c r="G262" s="30"/>
      <c r="H262" s="30"/>
      <c r="I262" s="30"/>
      <c r="J262" s="30"/>
      <c r="K262" s="30"/>
    </row>
    <row r="263" spans="2:11" x14ac:dyDescent="0.25">
      <c r="B263" s="30"/>
      <c r="C263" s="30"/>
      <c r="D263" s="36"/>
      <c r="E263" s="30"/>
      <c r="F263" s="30"/>
      <c r="G263" s="30"/>
      <c r="H263" s="30"/>
      <c r="I263" s="30"/>
      <c r="J263" s="30"/>
      <c r="K263" s="30"/>
    </row>
    <row r="264" spans="2:11" x14ac:dyDescent="0.25">
      <c r="B264" s="30"/>
      <c r="C264" s="30"/>
      <c r="D264" s="36"/>
      <c r="E264" s="30"/>
      <c r="F264" s="30"/>
      <c r="G264" s="30"/>
      <c r="H264" s="30"/>
      <c r="I264" s="30"/>
      <c r="J264" s="30"/>
      <c r="K264" s="30"/>
    </row>
    <row r="265" spans="2:11" x14ac:dyDescent="0.25">
      <c r="B265" s="30"/>
      <c r="C265" s="30"/>
      <c r="D265" s="36"/>
      <c r="E265" s="30"/>
      <c r="F265" s="30"/>
      <c r="G265" s="30"/>
      <c r="H265" s="30"/>
      <c r="I265" s="30"/>
      <c r="J265" s="30"/>
      <c r="K265" s="30"/>
    </row>
    <row r="266" spans="2:11" x14ac:dyDescent="0.25">
      <c r="B266" s="30"/>
      <c r="C266" s="30"/>
      <c r="D266" s="36"/>
      <c r="E266" s="30"/>
      <c r="F266" s="30"/>
      <c r="G266" s="30"/>
      <c r="H266" s="30"/>
      <c r="I266" s="30"/>
      <c r="J266" s="30"/>
      <c r="K266" s="30"/>
    </row>
    <row r="267" spans="2:11" x14ac:dyDescent="0.25">
      <c r="B267" s="30"/>
      <c r="C267" s="30"/>
      <c r="D267" s="36"/>
      <c r="E267" s="30"/>
      <c r="F267" s="30"/>
      <c r="G267" s="30"/>
      <c r="H267" s="30"/>
      <c r="I267" s="30"/>
      <c r="J267" s="30"/>
      <c r="K267" s="30"/>
    </row>
    <row r="268" spans="2:11" x14ac:dyDescent="0.25">
      <c r="B268" s="30"/>
      <c r="C268" s="30"/>
      <c r="D268" s="36"/>
      <c r="E268" s="30"/>
      <c r="F268" s="30"/>
      <c r="G268" s="30"/>
      <c r="H268" s="30"/>
      <c r="I268" s="30"/>
      <c r="J268" s="30"/>
      <c r="K268" s="30"/>
    </row>
    <row r="269" spans="2:11" x14ac:dyDescent="0.25">
      <c r="B269" s="30"/>
      <c r="C269" s="30"/>
      <c r="D269" s="36"/>
      <c r="E269" s="30"/>
      <c r="F269" s="30"/>
      <c r="G269" s="30"/>
      <c r="H269" s="30"/>
      <c r="I269" s="30"/>
      <c r="J269" s="30"/>
      <c r="K269" s="30"/>
    </row>
    <row r="270" spans="2:11" x14ac:dyDescent="0.25">
      <c r="B270" s="30"/>
      <c r="C270" s="30"/>
      <c r="D270" s="36"/>
      <c r="E270" s="30"/>
      <c r="F270" s="30"/>
      <c r="G270" s="30"/>
      <c r="H270" s="30"/>
      <c r="I270" s="30"/>
      <c r="J270" s="30"/>
      <c r="K270" s="30"/>
    </row>
    <row r="271" spans="2:11" x14ac:dyDescent="0.25">
      <c r="B271" s="30"/>
      <c r="C271" s="30"/>
      <c r="D271" s="36"/>
      <c r="E271" s="30"/>
      <c r="F271" s="30"/>
      <c r="G271" s="30"/>
      <c r="H271" s="30"/>
      <c r="I271" s="30"/>
      <c r="J271" s="30"/>
      <c r="K271" s="30"/>
    </row>
    <row r="272" spans="2:11" x14ac:dyDescent="0.25">
      <c r="B272" s="30"/>
      <c r="C272" s="30"/>
      <c r="D272" s="36"/>
      <c r="E272" s="30"/>
      <c r="F272" s="30"/>
      <c r="G272" s="30"/>
      <c r="H272" s="30"/>
      <c r="I272" s="30"/>
      <c r="J272" s="30"/>
      <c r="K272" s="30"/>
    </row>
    <row r="273" spans="2:11" x14ac:dyDescent="0.25">
      <c r="B273" s="30"/>
      <c r="C273" s="30"/>
      <c r="D273" s="36"/>
      <c r="E273" s="30"/>
      <c r="F273" s="30"/>
      <c r="G273" s="30"/>
      <c r="H273" s="30"/>
      <c r="I273" s="30"/>
      <c r="J273" s="30"/>
      <c r="K273" s="30"/>
    </row>
    <row r="274" spans="2:11" x14ac:dyDescent="0.25">
      <c r="B274" s="30"/>
      <c r="C274" s="30"/>
      <c r="D274" s="36"/>
      <c r="E274" s="30"/>
      <c r="F274" s="30"/>
      <c r="G274" s="30"/>
      <c r="H274" s="30"/>
      <c r="I274" s="30"/>
      <c r="J274" s="30"/>
      <c r="K274" s="30"/>
    </row>
    <row r="275" spans="2:11" x14ac:dyDescent="0.25">
      <c r="B275" s="30"/>
      <c r="C275" s="30"/>
      <c r="D275" s="36"/>
      <c r="E275" s="30"/>
      <c r="F275" s="30"/>
      <c r="G275" s="30"/>
      <c r="H275" s="30"/>
      <c r="I275" s="30"/>
      <c r="J275" s="30"/>
      <c r="K275" s="30"/>
    </row>
    <row r="276" spans="2:11" x14ac:dyDescent="0.25">
      <c r="B276" s="30"/>
      <c r="C276" s="30"/>
      <c r="D276" s="36"/>
      <c r="E276" s="30"/>
      <c r="F276" s="30"/>
      <c r="G276" s="30"/>
      <c r="H276" s="30"/>
      <c r="I276" s="30"/>
      <c r="J276" s="30"/>
      <c r="K276" s="30"/>
    </row>
    <row r="277" spans="2:11" x14ac:dyDescent="0.25">
      <c r="B277" s="30"/>
      <c r="C277" s="30"/>
      <c r="D277" s="36"/>
      <c r="E277" s="30"/>
      <c r="F277" s="30"/>
      <c r="G277" s="30"/>
      <c r="H277" s="30"/>
      <c r="I277" s="30"/>
      <c r="J277" s="30"/>
      <c r="K277" s="30"/>
    </row>
    <row r="278" spans="2:11" x14ac:dyDescent="0.25">
      <c r="B278" s="30"/>
      <c r="C278" s="30"/>
      <c r="D278" s="36"/>
      <c r="E278" s="30"/>
      <c r="F278" s="30"/>
      <c r="G278" s="30"/>
      <c r="H278" s="30"/>
      <c r="I278" s="30"/>
      <c r="J278" s="30"/>
      <c r="K278" s="30"/>
    </row>
    <row r="279" spans="2:11" x14ac:dyDescent="0.25">
      <c r="B279" s="30"/>
      <c r="C279" s="30"/>
      <c r="D279" s="36"/>
      <c r="E279" s="30"/>
      <c r="F279" s="30"/>
      <c r="G279" s="30"/>
      <c r="H279" s="30"/>
      <c r="I279" s="30"/>
      <c r="J279" s="30"/>
      <c r="K279" s="30"/>
    </row>
    <row r="280" spans="2:11" x14ac:dyDescent="0.25">
      <c r="B280" s="30"/>
      <c r="C280" s="30"/>
      <c r="D280" s="36"/>
      <c r="E280" s="30"/>
      <c r="F280" s="30"/>
      <c r="G280" s="30"/>
      <c r="H280" s="30"/>
      <c r="I280" s="30"/>
      <c r="J280" s="30"/>
      <c r="K280" s="30"/>
    </row>
    <row r="281" spans="2:11" x14ac:dyDescent="0.25">
      <c r="B281" s="30"/>
      <c r="C281" s="30"/>
      <c r="D281" s="36"/>
      <c r="E281" s="30"/>
      <c r="F281" s="30"/>
      <c r="G281" s="30"/>
      <c r="H281" s="30"/>
      <c r="I281" s="30"/>
      <c r="J281" s="30"/>
      <c r="K281" s="30"/>
    </row>
    <row r="282" spans="2:11" x14ac:dyDescent="0.25">
      <c r="B282" s="30"/>
      <c r="C282" s="30"/>
      <c r="D282" s="36"/>
      <c r="E282" s="30"/>
      <c r="F282" s="30"/>
      <c r="G282" s="30"/>
      <c r="H282" s="30"/>
      <c r="I282" s="30"/>
      <c r="J282" s="30"/>
      <c r="K282" s="30"/>
    </row>
    <row r="283" spans="2:11" x14ac:dyDescent="0.25">
      <c r="B283" s="30"/>
      <c r="C283" s="30"/>
      <c r="D283" s="36"/>
      <c r="E283" s="30"/>
      <c r="F283" s="30"/>
      <c r="G283" s="30"/>
      <c r="H283" s="30"/>
      <c r="I283" s="30"/>
      <c r="J283" s="30"/>
      <c r="K283" s="30"/>
    </row>
    <row r="284" spans="2:11" x14ac:dyDescent="0.25">
      <c r="B284" s="30"/>
      <c r="C284" s="30"/>
      <c r="D284" s="36"/>
      <c r="E284" s="30"/>
      <c r="F284" s="30"/>
      <c r="G284" s="30"/>
      <c r="H284" s="30"/>
      <c r="I284" s="30"/>
      <c r="J284" s="30"/>
      <c r="K284" s="30"/>
    </row>
    <row r="285" spans="2:11" x14ac:dyDescent="0.25">
      <c r="B285" s="30"/>
      <c r="C285" s="30"/>
      <c r="D285" s="36"/>
      <c r="E285" s="30"/>
      <c r="F285" s="30"/>
      <c r="G285" s="30"/>
      <c r="H285" s="30"/>
      <c r="I285" s="30"/>
      <c r="J285" s="30"/>
      <c r="K285" s="30"/>
    </row>
    <row r="286" spans="2:11" x14ac:dyDescent="0.25">
      <c r="B286" s="30"/>
      <c r="C286" s="30"/>
      <c r="D286" s="36"/>
      <c r="E286" s="30"/>
      <c r="F286" s="30"/>
      <c r="G286" s="30"/>
      <c r="H286" s="30"/>
      <c r="I286" s="30"/>
      <c r="J286" s="30"/>
      <c r="K286" s="30"/>
    </row>
    <row r="287" spans="2:11" x14ac:dyDescent="0.25">
      <c r="B287" s="30"/>
      <c r="C287" s="30"/>
      <c r="D287" s="36"/>
      <c r="E287" s="30"/>
      <c r="F287" s="30"/>
      <c r="G287" s="30"/>
      <c r="H287" s="30"/>
      <c r="I287" s="30"/>
      <c r="J287" s="30"/>
      <c r="K287" s="30"/>
    </row>
    <row r="288" spans="2:11" x14ac:dyDescent="0.25">
      <c r="B288" s="30"/>
      <c r="C288" s="30"/>
      <c r="D288" s="36"/>
      <c r="E288" s="30"/>
      <c r="F288" s="30"/>
      <c r="G288" s="30"/>
      <c r="H288" s="30"/>
      <c r="I288" s="30"/>
      <c r="J288" s="30"/>
      <c r="K288" s="30"/>
    </row>
    <row r="289" spans="2:11" x14ac:dyDescent="0.25">
      <c r="B289" s="30"/>
      <c r="C289" s="30"/>
      <c r="D289" s="36"/>
      <c r="E289" s="30"/>
      <c r="F289" s="30"/>
      <c r="G289" s="30"/>
      <c r="H289" s="30"/>
      <c r="I289" s="30"/>
      <c r="J289" s="30"/>
      <c r="K289" s="30"/>
    </row>
    <row r="290" spans="2:11" x14ac:dyDescent="0.25">
      <c r="B290" s="30"/>
      <c r="C290" s="30"/>
      <c r="D290" s="36"/>
      <c r="E290" s="30"/>
      <c r="F290" s="30"/>
      <c r="G290" s="30"/>
      <c r="H290" s="30"/>
      <c r="I290" s="30"/>
      <c r="J290" s="30"/>
      <c r="K290" s="30"/>
    </row>
    <row r="291" spans="2:11" x14ac:dyDescent="0.25">
      <c r="B291" s="30"/>
      <c r="C291" s="30"/>
      <c r="D291" s="36"/>
      <c r="E291" s="30"/>
      <c r="F291" s="30"/>
      <c r="G291" s="30"/>
      <c r="H291" s="30"/>
      <c r="I291" s="30"/>
      <c r="J291" s="30"/>
      <c r="K291" s="30"/>
    </row>
    <row r="292" spans="2:11" x14ac:dyDescent="0.25">
      <c r="B292" s="30"/>
      <c r="C292" s="30"/>
      <c r="D292" s="36"/>
      <c r="E292" s="30"/>
      <c r="F292" s="30"/>
      <c r="G292" s="30"/>
      <c r="H292" s="30"/>
      <c r="I292" s="30"/>
      <c r="J292" s="30"/>
      <c r="K292" s="30"/>
    </row>
    <row r="293" spans="2:11" x14ac:dyDescent="0.25">
      <c r="B293" s="30"/>
      <c r="C293" s="30"/>
      <c r="D293" s="36"/>
      <c r="E293" s="30"/>
      <c r="F293" s="30"/>
      <c r="G293" s="30"/>
      <c r="H293" s="30"/>
      <c r="I293" s="30"/>
      <c r="J293" s="30"/>
      <c r="K293" s="30"/>
    </row>
    <row r="294" spans="2:11" x14ac:dyDescent="0.25">
      <c r="B294" s="30"/>
      <c r="C294" s="30"/>
      <c r="D294" s="36"/>
      <c r="E294" s="30"/>
      <c r="F294" s="30"/>
      <c r="G294" s="30"/>
      <c r="H294" s="30"/>
      <c r="I294" s="30"/>
      <c r="J294" s="30"/>
      <c r="K294" s="30"/>
    </row>
    <row r="295" spans="2:11" x14ac:dyDescent="0.25">
      <c r="B295" s="30"/>
      <c r="C295" s="30"/>
      <c r="D295" s="36"/>
      <c r="E295" s="30"/>
      <c r="F295" s="30"/>
      <c r="G295" s="30"/>
      <c r="H295" s="30"/>
      <c r="I295" s="30"/>
      <c r="J295" s="30"/>
      <c r="K295" s="30"/>
    </row>
    <row r="296" spans="2:11" x14ac:dyDescent="0.25">
      <c r="B296" s="30"/>
      <c r="C296" s="30"/>
      <c r="D296" s="36"/>
      <c r="E296" s="30"/>
      <c r="F296" s="30"/>
      <c r="G296" s="30"/>
      <c r="H296" s="30"/>
      <c r="I296" s="30"/>
      <c r="J296" s="30"/>
      <c r="K296" s="30"/>
    </row>
    <row r="297" spans="2:11" x14ac:dyDescent="0.25">
      <c r="B297" s="30"/>
      <c r="C297" s="30"/>
      <c r="D297" s="36"/>
      <c r="E297" s="30"/>
      <c r="F297" s="30"/>
      <c r="G297" s="30"/>
      <c r="H297" s="30"/>
      <c r="I297" s="30"/>
      <c r="J297" s="30"/>
      <c r="K297" s="30"/>
    </row>
    <row r="298" spans="2:11" x14ac:dyDescent="0.25">
      <c r="B298" s="30"/>
      <c r="C298" s="30"/>
      <c r="D298" s="36"/>
      <c r="E298" s="30"/>
      <c r="F298" s="30"/>
      <c r="G298" s="30"/>
      <c r="H298" s="30"/>
      <c r="I298" s="30"/>
      <c r="J298" s="30"/>
      <c r="K298" s="30"/>
    </row>
    <row r="299" spans="2:11" x14ac:dyDescent="0.25">
      <c r="B299" s="30"/>
      <c r="C299" s="30"/>
      <c r="D299" s="36"/>
      <c r="E299" s="30"/>
      <c r="F299" s="30"/>
      <c r="G299" s="30"/>
      <c r="H299" s="30"/>
      <c r="I299" s="30"/>
      <c r="J299" s="30"/>
      <c r="K299" s="30"/>
    </row>
    <row r="300" spans="2:11" x14ac:dyDescent="0.25">
      <c r="B300" s="30"/>
      <c r="C300" s="30"/>
      <c r="D300" s="36"/>
      <c r="E300" s="30"/>
      <c r="F300" s="30"/>
      <c r="G300" s="30"/>
      <c r="H300" s="30"/>
      <c r="I300" s="30"/>
      <c r="J300" s="30"/>
      <c r="K300" s="30"/>
    </row>
    <row r="301" spans="2:11" x14ac:dyDescent="0.25">
      <c r="B301" s="30"/>
      <c r="C301" s="30"/>
      <c r="D301" s="36"/>
      <c r="E301" s="30"/>
      <c r="F301" s="30"/>
      <c r="G301" s="30"/>
      <c r="H301" s="30"/>
      <c r="I301" s="30"/>
      <c r="J301" s="30"/>
      <c r="K301" s="30"/>
    </row>
    <row r="302" spans="2:11" x14ac:dyDescent="0.25">
      <c r="B302" s="30"/>
      <c r="C302" s="30"/>
      <c r="D302" s="36"/>
      <c r="E302" s="30"/>
      <c r="F302" s="30"/>
      <c r="G302" s="30"/>
      <c r="H302" s="30"/>
      <c r="I302" s="30"/>
      <c r="J302" s="30"/>
      <c r="K302" s="30"/>
    </row>
    <row r="303" spans="2:11" x14ac:dyDescent="0.25">
      <c r="B303" s="30"/>
      <c r="C303" s="30"/>
      <c r="D303" s="36"/>
      <c r="E303" s="30"/>
      <c r="F303" s="30"/>
      <c r="G303" s="30"/>
      <c r="H303" s="30"/>
      <c r="I303" s="30"/>
      <c r="J303" s="30"/>
      <c r="K303" s="30"/>
    </row>
    <row r="304" spans="2:11" x14ac:dyDescent="0.25">
      <c r="B304" s="30"/>
      <c r="C304" s="30"/>
      <c r="D304" s="36"/>
      <c r="E304" s="30"/>
      <c r="F304" s="30"/>
      <c r="G304" s="30"/>
      <c r="H304" s="30"/>
      <c r="I304" s="30"/>
      <c r="J304" s="30"/>
      <c r="K304" s="30"/>
    </row>
    <row r="305" spans="2:11" x14ac:dyDescent="0.25">
      <c r="B305" s="30"/>
      <c r="C305" s="30"/>
      <c r="D305" s="36"/>
      <c r="E305" s="30"/>
      <c r="F305" s="30"/>
      <c r="G305" s="30"/>
      <c r="H305" s="30"/>
      <c r="I305" s="30"/>
      <c r="J305" s="30"/>
      <c r="K305" s="30"/>
    </row>
    <row r="306" spans="2:11" x14ac:dyDescent="0.25">
      <c r="B306" s="30"/>
      <c r="C306" s="30"/>
      <c r="D306" s="36"/>
      <c r="E306" s="30"/>
      <c r="F306" s="30"/>
      <c r="G306" s="30"/>
      <c r="H306" s="30"/>
      <c r="I306" s="30"/>
      <c r="J306" s="30"/>
      <c r="K306" s="30"/>
    </row>
    <row r="307" spans="2:11" x14ac:dyDescent="0.25">
      <c r="B307" s="30"/>
      <c r="C307" s="30"/>
      <c r="D307" s="36"/>
      <c r="E307" s="30"/>
      <c r="F307" s="30"/>
      <c r="G307" s="30"/>
      <c r="H307" s="30"/>
      <c r="I307" s="30"/>
      <c r="J307" s="30"/>
      <c r="K307" s="30"/>
    </row>
    <row r="308" spans="2:11" x14ac:dyDescent="0.25">
      <c r="B308" s="30"/>
      <c r="C308" s="30"/>
      <c r="D308" s="36"/>
      <c r="E308" s="30"/>
      <c r="F308" s="30"/>
      <c r="G308" s="30"/>
      <c r="H308" s="30"/>
      <c r="I308" s="30"/>
      <c r="J308" s="30"/>
      <c r="K308" s="30"/>
    </row>
    <row r="309" spans="2:11" x14ac:dyDescent="0.25">
      <c r="B309" s="30"/>
      <c r="C309" s="30"/>
      <c r="D309" s="36"/>
      <c r="E309" s="30"/>
      <c r="F309" s="30"/>
      <c r="G309" s="30"/>
      <c r="H309" s="30"/>
      <c r="I309" s="30"/>
      <c r="J309" s="30"/>
      <c r="K309" s="30"/>
    </row>
    <row r="310" spans="2:11" x14ac:dyDescent="0.25">
      <c r="B310" s="30"/>
      <c r="C310" s="30"/>
      <c r="D310" s="36"/>
      <c r="E310" s="30"/>
      <c r="F310" s="30"/>
      <c r="G310" s="30"/>
      <c r="H310" s="30"/>
      <c r="I310" s="30"/>
      <c r="J310" s="30"/>
      <c r="K310" s="30"/>
    </row>
    <row r="311" spans="2:11" x14ac:dyDescent="0.25">
      <c r="B311" s="30"/>
      <c r="C311" s="30"/>
      <c r="D311" s="36"/>
      <c r="E311" s="30"/>
      <c r="F311" s="30"/>
      <c r="G311" s="30"/>
      <c r="H311" s="30"/>
      <c r="I311" s="30"/>
      <c r="J311" s="30"/>
      <c r="K311" s="30"/>
    </row>
    <row r="312" spans="2:11" x14ac:dyDescent="0.25">
      <c r="B312" s="30"/>
      <c r="C312" s="30"/>
      <c r="D312" s="36"/>
      <c r="E312" s="30"/>
      <c r="F312" s="30"/>
      <c r="G312" s="30"/>
      <c r="H312" s="30"/>
      <c r="I312" s="30"/>
      <c r="J312" s="30"/>
      <c r="K312" s="30"/>
    </row>
    <row r="313" spans="2:11" x14ac:dyDescent="0.25">
      <c r="B313" s="30"/>
      <c r="C313" s="30"/>
      <c r="D313" s="36"/>
      <c r="E313" s="30"/>
      <c r="F313" s="30"/>
      <c r="G313" s="30"/>
      <c r="H313" s="30"/>
      <c r="I313" s="30"/>
      <c r="J313" s="30"/>
      <c r="K313" s="30"/>
    </row>
    <row r="314" spans="2:11" x14ac:dyDescent="0.25">
      <c r="B314" s="30"/>
      <c r="C314" s="30"/>
      <c r="D314" s="36"/>
      <c r="E314" s="30"/>
      <c r="F314" s="30"/>
      <c r="G314" s="30"/>
      <c r="H314" s="30"/>
      <c r="I314" s="30"/>
      <c r="J314" s="30"/>
      <c r="K314" s="30"/>
    </row>
    <row r="315" spans="2:11" x14ac:dyDescent="0.25">
      <c r="B315" s="30"/>
      <c r="C315" s="30"/>
      <c r="D315" s="36"/>
      <c r="E315" s="30"/>
      <c r="F315" s="30"/>
      <c r="G315" s="30"/>
      <c r="H315" s="30"/>
      <c r="I315" s="30"/>
      <c r="J315" s="30"/>
      <c r="K315" s="30"/>
    </row>
    <row r="316" spans="2:11" x14ac:dyDescent="0.25">
      <c r="B316" s="30"/>
      <c r="C316" s="30"/>
      <c r="D316" s="36"/>
      <c r="E316" s="30"/>
      <c r="F316" s="30"/>
      <c r="G316" s="30"/>
      <c r="H316" s="30"/>
      <c r="I316" s="30"/>
      <c r="J316" s="30"/>
      <c r="K316" s="30"/>
    </row>
    <row r="317" spans="2:11" x14ac:dyDescent="0.25">
      <c r="B317" s="30"/>
      <c r="C317" s="30"/>
      <c r="D317" s="36"/>
      <c r="E317" s="30"/>
      <c r="F317" s="30"/>
      <c r="G317" s="30"/>
      <c r="H317" s="30"/>
      <c r="I317" s="30"/>
      <c r="J317" s="30"/>
      <c r="K317" s="30"/>
    </row>
    <row r="318" spans="2:11" x14ac:dyDescent="0.25">
      <c r="B318" s="30"/>
      <c r="C318" s="30"/>
      <c r="D318" s="36"/>
      <c r="E318" s="30"/>
      <c r="F318" s="30"/>
      <c r="G318" s="30"/>
      <c r="H318" s="30"/>
      <c r="I318" s="30"/>
      <c r="J318" s="30"/>
      <c r="K318" s="30"/>
    </row>
    <row r="319" spans="2:11" x14ac:dyDescent="0.25">
      <c r="B319" s="30"/>
      <c r="C319" s="30"/>
      <c r="D319" s="36"/>
      <c r="E319" s="30"/>
      <c r="F319" s="30"/>
      <c r="G319" s="30"/>
      <c r="H319" s="30"/>
      <c r="I319" s="30"/>
      <c r="J319" s="30"/>
      <c r="K319" s="30"/>
    </row>
    <row r="320" spans="2:11" x14ac:dyDescent="0.25">
      <c r="B320" s="30"/>
      <c r="C320" s="30"/>
      <c r="D320" s="36"/>
      <c r="E320" s="30"/>
      <c r="F320" s="30"/>
      <c r="G320" s="30"/>
      <c r="H320" s="30"/>
      <c r="I320" s="30"/>
      <c r="J320" s="30"/>
      <c r="K320" s="30"/>
    </row>
    <row r="321" spans="2:11" x14ac:dyDescent="0.25">
      <c r="B321" s="30"/>
      <c r="C321" s="30"/>
      <c r="D321" s="36"/>
      <c r="E321" s="30"/>
      <c r="F321" s="30"/>
      <c r="G321" s="30"/>
      <c r="H321" s="30"/>
      <c r="I321" s="30"/>
      <c r="J321" s="30"/>
      <c r="K321" s="30"/>
    </row>
    <row r="322" spans="2:11" x14ac:dyDescent="0.25">
      <c r="B322" s="30"/>
      <c r="C322" s="30"/>
      <c r="D322" s="36"/>
      <c r="E322" s="30"/>
      <c r="F322" s="30"/>
      <c r="G322" s="30"/>
      <c r="H322" s="30"/>
      <c r="I322" s="30"/>
      <c r="J322" s="30"/>
      <c r="K322" s="30"/>
    </row>
    <row r="323" spans="2:11" x14ac:dyDescent="0.25">
      <c r="B323" s="30"/>
      <c r="C323" s="30"/>
      <c r="D323" s="36"/>
      <c r="E323" s="30"/>
      <c r="F323" s="30"/>
      <c r="G323" s="30"/>
      <c r="H323" s="30"/>
      <c r="I323" s="30"/>
      <c r="J323" s="30"/>
      <c r="K323" s="30"/>
    </row>
    <row r="324" spans="2:11" x14ac:dyDescent="0.25">
      <c r="B324" s="30"/>
      <c r="C324" s="30"/>
      <c r="D324" s="36"/>
      <c r="E324" s="30"/>
      <c r="F324" s="30"/>
      <c r="G324" s="30"/>
      <c r="H324" s="30"/>
      <c r="I324" s="30"/>
      <c r="J324" s="30"/>
      <c r="K324" s="30"/>
    </row>
    <row r="325" spans="2:11" x14ac:dyDescent="0.25">
      <c r="B325" s="30"/>
      <c r="C325" s="30"/>
      <c r="D325" s="36"/>
      <c r="E325" s="30"/>
      <c r="F325" s="30"/>
      <c r="G325" s="30"/>
      <c r="H325" s="30"/>
      <c r="I325" s="30"/>
      <c r="J325" s="30"/>
      <c r="K325" s="30"/>
    </row>
    <row r="326" spans="2:11" x14ac:dyDescent="0.25">
      <c r="B326" s="30"/>
      <c r="C326" s="30"/>
      <c r="D326" s="36"/>
      <c r="E326" s="30"/>
      <c r="F326" s="30"/>
      <c r="G326" s="30"/>
      <c r="H326" s="30"/>
      <c r="I326" s="30"/>
      <c r="J326" s="30"/>
      <c r="K326" s="30"/>
    </row>
    <row r="327" spans="2:11" x14ac:dyDescent="0.25">
      <c r="B327" s="30"/>
      <c r="C327" s="30"/>
      <c r="D327" s="36"/>
      <c r="E327" s="30"/>
      <c r="F327" s="30"/>
      <c r="G327" s="30"/>
      <c r="H327" s="30"/>
      <c r="I327" s="30"/>
      <c r="J327" s="30"/>
      <c r="K327" s="30"/>
    </row>
    <row r="328" spans="2:11" x14ac:dyDescent="0.25">
      <c r="B328" s="30"/>
      <c r="C328" s="30"/>
      <c r="D328" s="36"/>
      <c r="E328" s="30"/>
      <c r="F328" s="30"/>
      <c r="G328" s="30"/>
      <c r="H328" s="30"/>
      <c r="I328" s="30"/>
      <c r="J328" s="30"/>
      <c r="K328" s="30"/>
    </row>
    <row r="329" spans="2:11" x14ac:dyDescent="0.25">
      <c r="B329" s="30"/>
      <c r="C329" s="30"/>
      <c r="D329" s="36"/>
      <c r="E329" s="30"/>
      <c r="F329" s="30"/>
      <c r="G329" s="30"/>
      <c r="H329" s="30"/>
      <c r="I329" s="30"/>
      <c r="J329" s="30"/>
      <c r="K329" s="30"/>
    </row>
    <row r="330" spans="2:11" x14ac:dyDescent="0.25">
      <c r="B330" s="30"/>
      <c r="C330" s="30"/>
      <c r="D330" s="36"/>
      <c r="E330" s="30"/>
      <c r="F330" s="30"/>
      <c r="G330" s="30"/>
      <c r="H330" s="30"/>
      <c r="I330" s="30"/>
      <c r="J330" s="30"/>
      <c r="K330" s="30"/>
    </row>
    <row r="331" spans="2:11" x14ac:dyDescent="0.25">
      <c r="B331" s="30"/>
      <c r="C331" s="30"/>
      <c r="D331" s="36"/>
      <c r="E331" s="30"/>
      <c r="F331" s="30"/>
      <c r="G331" s="30"/>
      <c r="H331" s="30"/>
      <c r="I331" s="30"/>
      <c r="J331" s="30"/>
      <c r="K331" s="30"/>
    </row>
    <row r="332" spans="2:11" x14ac:dyDescent="0.25">
      <c r="B332" s="30"/>
      <c r="C332" s="30"/>
      <c r="D332" s="36"/>
      <c r="E332" s="30"/>
      <c r="F332" s="30"/>
      <c r="G332" s="30"/>
      <c r="H332" s="30"/>
      <c r="I332" s="30"/>
      <c r="J332" s="30"/>
      <c r="K332" s="30"/>
    </row>
    <row r="333" spans="2:11" x14ac:dyDescent="0.25">
      <c r="B333" s="30"/>
      <c r="C333" s="30"/>
      <c r="D333" s="36"/>
      <c r="E333" s="30"/>
      <c r="F333" s="30"/>
      <c r="G333" s="30"/>
      <c r="H333" s="30"/>
      <c r="I333" s="30"/>
      <c r="J333" s="30"/>
      <c r="K333" s="30"/>
    </row>
    <row r="334" spans="2:11" x14ac:dyDescent="0.25">
      <c r="B334" s="30"/>
      <c r="C334" s="30"/>
      <c r="D334" s="36"/>
      <c r="E334" s="30"/>
      <c r="F334" s="30"/>
      <c r="G334" s="30"/>
      <c r="H334" s="30"/>
      <c r="I334" s="30"/>
      <c r="J334" s="30"/>
      <c r="K334" s="30"/>
    </row>
    <row r="335" spans="2:11" x14ac:dyDescent="0.25">
      <c r="B335" s="30"/>
      <c r="C335" s="30"/>
      <c r="D335" s="36"/>
      <c r="E335" s="30"/>
      <c r="F335" s="30"/>
      <c r="G335" s="30"/>
      <c r="H335" s="30"/>
      <c r="I335" s="30"/>
      <c r="J335" s="30"/>
      <c r="K335" s="30"/>
    </row>
    <row r="336" spans="2:11" x14ac:dyDescent="0.25">
      <c r="B336" s="30"/>
      <c r="C336" s="30"/>
      <c r="D336" s="36"/>
      <c r="E336" s="30"/>
      <c r="F336" s="30"/>
      <c r="G336" s="30"/>
      <c r="H336" s="30"/>
      <c r="I336" s="30"/>
      <c r="J336" s="30"/>
      <c r="K336" s="30"/>
    </row>
    <row r="337" spans="2:11" x14ac:dyDescent="0.25">
      <c r="B337" s="30"/>
      <c r="C337" s="30"/>
      <c r="D337" s="36"/>
      <c r="E337" s="30"/>
      <c r="F337" s="30"/>
      <c r="G337" s="30"/>
      <c r="H337" s="30"/>
      <c r="I337" s="30"/>
      <c r="J337" s="30"/>
      <c r="K337" s="30"/>
    </row>
    <row r="338" spans="2:11" x14ac:dyDescent="0.25">
      <c r="B338" s="30"/>
      <c r="C338" s="30"/>
      <c r="D338" s="36"/>
      <c r="E338" s="30"/>
      <c r="F338" s="30"/>
      <c r="G338" s="30"/>
      <c r="H338" s="30"/>
      <c r="I338" s="30"/>
      <c r="J338" s="30"/>
      <c r="K338" s="30"/>
    </row>
    <row r="339" spans="2:11" x14ac:dyDescent="0.25">
      <c r="B339" s="30"/>
      <c r="C339" s="30"/>
      <c r="D339" s="36"/>
      <c r="E339" s="30"/>
      <c r="F339" s="30"/>
      <c r="G339" s="30"/>
      <c r="H339" s="30"/>
      <c r="I339" s="30"/>
      <c r="J339" s="30"/>
      <c r="K339" s="30"/>
    </row>
    <row r="340" spans="2:11" x14ac:dyDescent="0.25">
      <c r="B340" s="30"/>
      <c r="C340" s="30"/>
      <c r="D340" s="36"/>
      <c r="E340" s="30"/>
      <c r="F340" s="30"/>
      <c r="G340" s="30"/>
      <c r="H340" s="30"/>
      <c r="I340" s="30"/>
      <c r="J340" s="30"/>
      <c r="K340" s="30"/>
    </row>
    <row r="341" spans="2:11" x14ac:dyDescent="0.25">
      <c r="B341" s="30"/>
      <c r="C341" s="30"/>
      <c r="D341" s="36"/>
      <c r="E341" s="30"/>
      <c r="F341" s="30"/>
      <c r="G341" s="30"/>
      <c r="H341" s="30"/>
      <c r="I341" s="30"/>
      <c r="J341" s="30"/>
      <c r="K341" s="30"/>
    </row>
    <row r="342" spans="2:11" x14ac:dyDescent="0.25">
      <c r="B342" s="30"/>
      <c r="C342" s="30"/>
      <c r="D342" s="36"/>
      <c r="E342" s="30"/>
      <c r="F342" s="30"/>
      <c r="G342" s="30"/>
      <c r="H342" s="30"/>
      <c r="I342" s="30"/>
      <c r="J342" s="30"/>
      <c r="K342" s="30"/>
    </row>
    <row r="343" spans="2:11" x14ac:dyDescent="0.25">
      <c r="B343" s="30"/>
      <c r="C343" s="30"/>
      <c r="D343" s="36"/>
      <c r="E343" s="30"/>
      <c r="F343" s="30"/>
      <c r="G343" s="30"/>
      <c r="H343" s="30"/>
      <c r="I343" s="30"/>
      <c r="J343" s="30"/>
      <c r="K343" s="30"/>
    </row>
    <row r="344" spans="2:11" x14ac:dyDescent="0.25">
      <c r="B344" s="30"/>
      <c r="C344" s="30"/>
      <c r="D344" s="36"/>
      <c r="E344" s="30"/>
      <c r="F344" s="30"/>
      <c r="G344" s="30"/>
      <c r="H344" s="30"/>
      <c r="I344" s="30"/>
      <c r="J344" s="30"/>
      <c r="K344" s="30"/>
    </row>
    <row r="345" spans="2:11" x14ac:dyDescent="0.25">
      <c r="B345" s="30"/>
      <c r="C345" s="30"/>
      <c r="D345" s="36"/>
      <c r="E345" s="30"/>
      <c r="F345" s="30"/>
      <c r="G345" s="30"/>
      <c r="H345" s="30"/>
      <c r="I345" s="30"/>
      <c r="J345" s="30"/>
      <c r="K345" s="30"/>
    </row>
    <row r="346" spans="2:11" x14ac:dyDescent="0.25">
      <c r="B346" s="30"/>
      <c r="C346" s="30"/>
      <c r="D346" s="36"/>
      <c r="E346" s="30"/>
      <c r="F346" s="30"/>
      <c r="G346" s="30"/>
      <c r="H346" s="30"/>
      <c r="I346" s="30"/>
      <c r="J346" s="30"/>
      <c r="K346" s="30"/>
    </row>
    <row r="347" spans="2:11" x14ac:dyDescent="0.25">
      <c r="B347" s="30"/>
      <c r="C347" s="30"/>
      <c r="D347" s="36"/>
      <c r="E347" s="30"/>
      <c r="F347" s="30"/>
      <c r="G347" s="30"/>
      <c r="H347" s="30"/>
      <c r="I347" s="30"/>
      <c r="J347" s="30"/>
      <c r="K347" s="30"/>
    </row>
    <row r="348" spans="2:11" x14ac:dyDescent="0.25">
      <c r="B348" s="30"/>
      <c r="C348" s="30"/>
      <c r="D348" s="36"/>
      <c r="E348" s="30"/>
      <c r="F348" s="30"/>
      <c r="G348" s="30"/>
      <c r="H348" s="30"/>
      <c r="I348" s="30"/>
      <c r="J348" s="30"/>
      <c r="K348" s="30"/>
    </row>
    <row r="349" spans="2:11" x14ac:dyDescent="0.25">
      <c r="B349" s="30"/>
      <c r="C349" s="30"/>
      <c r="D349" s="36"/>
      <c r="E349" s="30"/>
      <c r="F349" s="30"/>
      <c r="G349" s="30"/>
      <c r="H349" s="30"/>
      <c r="I349" s="30"/>
      <c r="J349" s="30"/>
      <c r="K349" s="30"/>
    </row>
    <row r="350" spans="2:11" x14ac:dyDescent="0.25">
      <c r="B350" s="30"/>
      <c r="C350" s="30"/>
      <c r="D350" s="36"/>
      <c r="E350" s="30"/>
      <c r="F350" s="30"/>
      <c r="G350" s="30"/>
      <c r="H350" s="30"/>
      <c r="I350" s="30"/>
      <c r="J350" s="30"/>
      <c r="K350" s="30"/>
    </row>
    <row r="351" spans="2:11" x14ac:dyDescent="0.25">
      <c r="B351" s="30"/>
      <c r="C351" s="30"/>
      <c r="D351" s="36"/>
      <c r="E351" s="30"/>
      <c r="F351" s="30"/>
      <c r="G351" s="30"/>
      <c r="H351" s="30"/>
      <c r="I351" s="30"/>
      <c r="J351" s="30"/>
      <c r="K351" s="30"/>
    </row>
    <row r="352" spans="2:11" x14ac:dyDescent="0.25">
      <c r="B352" s="30"/>
      <c r="C352" s="30"/>
      <c r="D352" s="36"/>
      <c r="E352" s="30"/>
      <c r="F352" s="30"/>
      <c r="G352" s="30"/>
      <c r="H352" s="30"/>
      <c r="I352" s="30"/>
      <c r="J352" s="30"/>
      <c r="K352" s="30"/>
    </row>
    <row r="353" spans="2:11" x14ac:dyDescent="0.25">
      <c r="B353" s="30"/>
      <c r="C353" s="30"/>
      <c r="D353" s="36"/>
      <c r="E353" s="30"/>
      <c r="F353" s="30"/>
      <c r="G353" s="30"/>
      <c r="H353" s="30"/>
      <c r="I353" s="30"/>
      <c r="J353" s="30"/>
      <c r="K353" s="30"/>
    </row>
    <row r="354" spans="2:11" x14ac:dyDescent="0.25">
      <c r="B354" s="30"/>
      <c r="C354" s="30"/>
      <c r="D354" s="36"/>
      <c r="E354" s="30"/>
      <c r="F354" s="30"/>
      <c r="G354" s="30"/>
      <c r="H354" s="30"/>
      <c r="I354" s="30"/>
      <c r="J354" s="30"/>
      <c r="K354" s="30"/>
    </row>
    <row r="355" spans="2:11" x14ac:dyDescent="0.25">
      <c r="B355" s="30"/>
      <c r="C355" s="30"/>
      <c r="D355" s="36"/>
      <c r="E355" s="30"/>
      <c r="F355" s="30"/>
      <c r="G355" s="30"/>
      <c r="H355" s="30"/>
      <c r="I355" s="30"/>
      <c r="J355" s="30"/>
      <c r="K355" s="30"/>
    </row>
    <row r="356" spans="2:11" x14ac:dyDescent="0.25">
      <c r="B356" s="30"/>
      <c r="C356" s="30"/>
      <c r="D356" s="36"/>
      <c r="E356" s="30"/>
      <c r="F356" s="30"/>
      <c r="G356" s="30"/>
      <c r="H356" s="30"/>
      <c r="I356" s="30"/>
      <c r="J356" s="30"/>
      <c r="K356" s="30"/>
    </row>
    <row r="357" spans="2:11" x14ac:dyDescent="0.25">
      <c r="B357" s="30"/>
      <c r="C357" s="30"/>
      <c r="D357" s="36"/>
      <c r="E357" s="30"/>
      <c r="F357" s="30"/>
      <c r="G357" s="30"/>
      <c r="H357" s="30"/>
      <c r="I357" s="30"/>
      <c r="J357" s="30"/>
      <c r="K357" s="30"/>
    </row>
    <row r="358" spans="2:11" x14ac:dyDescent="0.25">
      <c r="B358" s="30"/>
      <c r="C358" s="30"/>
      <c r="D358" s="36"/>
      <c r="E358" s="30"/>
      <c r="F358" s="30"/>
      <c r="G358" s="30"/>
      <c r="H358" s="30"/>
      <c r="I358" s="30"/>
      <c r="J358" s="30"/>
      <c r="K358" s="30"/>
    </row>
    <row r="359" spans="2:11" x14ac:dyDescent="0.25">
      <c r="B359" s="30"/>
      <c r="C359" s="30"/>
      <c r="D359" s="36"/>
      <c r="E359" s="30"/>
      <c r="F359" s="30"/>
      <c r="G359" s="30"/>
      <c r="H359" s="30"/>
      <c r="I359" s="30"/>
      <c r="J359" s="30"/>
      <c r="K359" s="30"/>
    </row>
    <row r="360" spans="2:11" x14ac:dyDescent="0.25">
      <c r="B360" s="30"/>
      <c r="C360" s="30"/>
      <c r="D360" s="36"/>
      <c r="E360" s="30"/>
      <c r="F360" s="30"/>
      <c r="G360" s="30"/>
      <c r="H360" s="30"/>
      <c r="I360" s="30"/>
      <c r="J360" s="30"/>
      <c r="K360" s="30"/>
    </row>
    <row r="361" spans="2:11" x14ac:dyDescent="0.25">
      <c r="B361" s="30"/>
      <c r="C361" s="30"/>
      <c r="D361" s="36"/>
      <c r="E361" s="30"/>
      <c r="F361" s="30"/>
      <c r="G361" s="30"/>
      <c r="H361" s="30"/>
      <c r="I361" s="30"/>
      <c r="J361" s="30"/>
      <c r="K361" s="30"/>
    </row>
    <row r="362" spans="2:11" x14ac:dyDescent="0.25">
      <c r="B362" s="30"/>
      <c r="C362" s="30"/>
      <c r="D362" s="36"/>
      <c r="E362" s="30"/>
      <c r="F362" s="30"/>
      <c r="G362" s="30"/>
      <c r="H362" s="30"/>
      <c r="I362" s="30"/>
      <c r="J362" s="30"/>
      <c r="K362" s="30"/>
    </row>
    <row r="363" spans="2:11" x14ac:dyDescent="0.25">
      <c r="B363" s="30"/>
      <c r="C363" s="30"/>
      <c r="D363" s="36"/>
      <c r="E363" s="30"/>
      <c r="F363" s="30"/>
      <c r="G363" s="30"/>
      <c r="H363" s="30"/>
      <c r="I363" s="30"/>
      <c r="J363" s="30"/>
      <c r="K363" s="30"/>
    </row>
    <row r="364" spans="2:11" x14ac:dyDescent="0.25">
      <c r="B364" s="30"/>
      <c r="C364" s="30"/>
      <c r="D364" s="36"/>
      <c r="E364" s="30"/>
      <c r="F364" s="30"/>
      <c r="G364" s="30"/>
      <c r="H364" s="30"/>
      <c r="I364" s="30"/>
      <c r="J364" s="30"/>
      <c r="K364" s="30"/>
    </row>
    <row r="365" spans="2:11" x14ac:dyDescent="0.25">
      <c r="B365" s="30"/>
      <c r="C365" s="30"/>
      <c r="D365" s="36"/>
      <c r="E365" s="30"/>
      <c r="F365" s="30"/>
      <c r="G365" s="30"/>
      <c r="H365" s="30"/>
      <c r="I365" s="30"/>
      <c r="J365" s="30"/>
      <c r="K365" s="30"/>
    </row>
    <row r="366" spans="2:11" x14ac:dyDescent="0.25">
      <c r="B366" s="30"/>
      <c r="C366" s="30"/>
      <c r="D366" s="36"/>
      <c r="E366" s="30"/>
      <c r="F366" s="30"/>
      <c r="G366" s="30"/>
      <c r="H366" s="30"/>
      <c r="I366" s="30"/>
      <c r="J366" s="30"/>
      <c r="K366" s="30"/>
    </row>
    <row r="367" spans="2:11" x14ac:dyDescent="0.25">
      <c r="B367" s="30"/>
      <c r="C367" s="30"/>
      <c r="D367" s="36"/>
      <c r="E367" s="30"/>
      <c r="F367" s="30"/>
      <c r="G367" s="30"/>
      <c r="H367" s="30"/>
      <c r="I367" s="30"/>
      <c r="J367" s="30"/>
      <c r="K367" s="30"/>
    </row>
    <row r="368" spans="2:11" x14ac:dyDescent="0.25">
      <c r="B368" s="30"/>
      <c r="C368" s="30"/>
      <c r="D368" s="36"/>
      <c r="E368" s="30"/>
      <c r="F368" s="30"/>
      <c r="G368" s="30"/>
      <c r="H368" s="30"/>
      <c r="I368" s="30"/>
      <c r="J368" s="30"/>
      <c r="K368" s="30"/>
    </row>
    <row r="369" spans="2:11" x14ac:dyDescent="0.25">
      <c r="B369" s="30"/>
      <c r="C369" s="30"/>
      <c r="D369" s="36"/>
      <c r="E369" s="30"/>
      <c r="F369" s="30"/>
      <c r="G369" s="30"/>
      <c r="H369" s="30"/>
      <c r="I369" s="30"/>
      <c r="J369" s="30"/>
      <c r="K369" s="30"/>
    </row>
    <row r="370" spans="2:11" x14ac:dyDescent="0.25">
      <c r="B370" s="30"/>
      <c r="C370" s="30"/>
      <c r="D370" s="36"/>
      <c r="E370" s="30"/>
      <c r="F370" s="30"/>
      <c r="G370" s="30"/>
      <c r="H370" s="30"/>
      <c r="I370" s="30"/>
      <c r="J370" s="30"/>
      <c r="K370" s="30"/>
    </row>
    <row r="371" spans="2:11" x14ac:dyDescent="0.25">
      <c r="B371" s="30"/>
      <c r="C371" s="30"/>
      <c r="D371" s="36"/>
      <c r="E371" s="30"/>
      <c r="F371" s="30"/>
      <c r="G371" s="30"/>
      <c r="H371" s="30"/>
      <c r="I371" s="30"/>
      <c r="J371" s="30"/>
      <c r="K371" s="30"/>
    </row>
  </sheetData>
  <mergeCells count="54">
    <mergeCell ref="AO9:AY9"/>
    <mergeCell ref="AO10:AY10"/>
    <mergeCell ref="AP12:AQ12"/>
    <mergeCell ref="AV12:AW12"/>
    <mergeCell ref="AX12:AY12"/>
    <mergeCell ref="E9:O9"/>
    <mergeCell ref="H12:I12"/>
    <mergeCell ref="J12:K12"/>
    <mergeCell ref="T12:U12"/>
    <mergeCell ref="V12:W12"/>
    <mergeCell ref="AF12:AG12"/>
    <mergeCell ref="AH12:AI12"/>
    <mergeCell ref="AR12:AS12"/>
    <mergeCell ref="AT12:AU12"/>
    <mergeCell ref="E53:G53"/>
    <mergeCell ref="F12:G12"/>
    <mergeCell ref="H48:I48"/>
    <mergeCell ref="J48:K48"/>
    <mergeCell ref="L48:M48"/>
    <mergeCell ref="N48:O48"/>
    <mergeCell ref="P48:Q48"/>
    <mergeCell ref="K60:L60"/>
    <mergeCell ref="AC9:AM9"/>
    <mergeCell ref="AC10:AM10"/>
    <mergeCell ref="AD12:AE12"/>
    <mergeCell ref="AJ12:AK12"/>
    <mergeCell ref="AL12:AM12"/>
    <mergeCell ref="Q9:AA9"/>
    <mergeCell ref="Q10:AA10"/>
    <mergeCell ref="R12:S12"/>
    <mergeCell ref="X12:Y12"/>
    <mergeCell ref="Z12:AA12"/>
    <mergeCell ref="L12:M12"/>
    <mergeCell ref="N12:O12"/>
    <mergeCell ref="E10:O10"/>
    <mergeCell ref="I38:L38"/>
    <mergeCell ref="G40:G44"/>
    <mergeCell ref="Y4:AB4"/>
    <mergeCell ref="Y5:AB5"/>
    <mergeCell ref="Y6:AB6"/>
    <mergeCell ref="O2:Q2"/>
    <mergeCell ref="O5:Q5"/>
    <mergeCell ref="S2:U2"/>
    <mergeCell ref="S5:U5"/>
    <mergeCell ref="O85:P85"/>
    <mergeCell ref="H71:H72"/>
    <mergeCell ref="H78:H79"/>
    <mergeCell ref="T87:U87"/>
    <mergeCell ref="J87:K87"/>
    <mergeCell ref="K74:L74"/>
    <mergeCell ref="M74:N74"/>
    <mergeCell ref="Q82:R82"/>
    <mergeCell ref="S82:T82"/>
    <mergeCell ref="N83:O83"/>
  </mergeCells>
  <conditionalFormatting sqref="X15:X35 L15:L35 AJ15:AJ35 AV15:AV35">
    <cfRule type="expression" dxfId="16" priority="35">
      <formula>L15&gt;F15</formula>
    </cfRule>
  </conditionalFormatting>
  <conditionalFormatting sqref="AA15:AA35 O15:O35 AM15:AM35 AY15:AY35">
    <cfRule type="expression" dxfId="15" priority="30">
      <formula>O15&lt;G15</formula>
    </cfRule>
  </conditionalFormatting>
  <conditionalFormatting sqref="Y15:Y35 M15:M35 AK15:AK35 AW15:AW35">
    <cfRule type="expression" dxfId="14" priority="29">
      <formula>M15&gt;I15</formula>
    </cfRule>
  </conditionalFormatting>
  <conditionalFormatting sqref="Z15:Z35 N15:N35 AL15:AL35 AX15:AX35">
    <cfRule type="expression" dxfId="13" priority="28">
      <formula>N15&lt;H15</formula>
    </cfRule>
  </conditionalFormatting>
  <conditionalFormatting sqref="N50">
    <cfRule type="expression" dxfId="12" priority="14">
      <formula>N50&gt;H50</formula>
    </cfRule>
  </conditionalFormatting>
  <conditionalFormatting sqref="Q50">
    <cfRule type="expression" dxfId="11" priority="13">
      <formula>Q50&lt;I50</formula>
    </cfRule>
  </conditionalFormatting>
  <conditionalFormatting sqref="O50">
    <cfRule type="expression" dxfId="10" priority="12">
      <formula>O50&gt;K50</formula>
    </cfRule>
  </conditionalFormatting>
  <conditionalFormatting sqref="P50">
    <cfRule type="expression" dxfId="9" priority="11">
      <formula>P50&lt;J50</formula>
    </cfRule>
  </conditionalFormatting>
  <conditionalFormatting sqref="I57">
    <cfRule type="cellIs" dxfId="8" priority="9" operator="greaterThanOrEqual">
      <formula>$K$57</formula>
    </cfRule>
    <cfRule type="cellIs" dxfId="7" priority="10" operator="lessThan">
      <formula>$K$57</formula>
    </cfRule>
  </conditionalFormatting>
  <conditionalFormatting sqref="G57">
    <cfRule type="cellIs" dxfId="6" priority="7" operator="lessThanOrEqual">
      <formula>$F$57</formula>
    </cfRule>
    <cfRule type="cellIs" dxfId="5" priority="8" operator="greaterThan">
      <formula>$F$57</formula>
    </cfRule>
  </conditionalFormatting>
  <conditionalFormatting sqref="N57">
    <cfRule type="cellIs" dxfId="4" priority="5" operator="lessThanOrEqual">
      <formula>$L$57</formula>
    </cfRule>
    <cfRule type="cellIs" dxfId="3" priority="6" operator="greaterThan">
      <formula>$L$57</formula>
    </cfRule>
  </conditionalFormatting>
  <conditionalFormatting sqref="P57">
    <cfRule type="cellIs" dxfId="2" priority="3" operator="greaterThanOrEqual">
      <formula>$Q$57</formula>
    </cfRule>
    <cfRule type="cellIs" dxfId="1" priority="4" operator="lessThan">
      <formula>$Q$57</formula>
    </cfRule>
  </conditionalFormatting>
  <conditionalFormatting sqref="I40:L44">
    <cfRule type="cellIs" dxfId="0" priority="2" operator="lessThan">
      <formula>200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Nexteer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 MAHMUD</dc:creator>
  <cp:lastModifiedBy>NAYEEM MAHMUD</cp:lastModifiedBy>
  <dcterms:created xsi:type="dcterms:W3CDTF">2014-10-01T13:49:58Z</dcterms:created>
  <dcterms:modified xsi:type="dcterms:W3CDTF">2015-07-28T18:55:54Z</dcterms:modified>
</cp:coreProperties>
</file>