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3120" yWindow="0" windowWidth="14445" windowHeight="0"/>
  </bookViews>
  <sheets>
    <sheet name="records" sheetId="1" r:id="rId1"/>
    <sheet name="old records" sheetId="3" r:id="rId2"/>
    <sheet name="original" sheetId="2" r:id="rId3"/>
  </sheets>
  <definedNames>
    <definedName name="_xlnm._FilterDatabase" localSheetId="0" hidden="1">records!$A$1:$S$40</definedName>
    <definedName name="etot">OFFSET(original!$F$2,0,0,COUNT(original!$F$1:$F$65550),1)</definedName>
    <definedName name="exp_num">OFFSET(original!$B$2,0,0,COUNT(original!$B$1:$B$65550),1)</definedName>
    <definedName name="H">OFFSET(original!$C$2,0,0,COUNT(original!$C$1:$C$65550),1)</definedName>
    <definedName name="Hrecords">OFFSET(records!$C$2,0,0,COUNT(records!$C$1:$C$65550),1)</definedName>
    <definedName name="N">OFFSET(original!$I$2,0,0,COUNT(original!$I$1:$I$65550),1)</definedName>
    <definedName name="names">OFFSET(original!$A$2,0,0,COUNT(original!$A$1:$A$65550),1)</definedName>
    <definedName name="Nrecords">OFFSET(records!$I$2,0,0,COU+original!$A$1(records!$I$1:$I$65550),1)</definedName>
    <definedName name="rho0_bot">OFFSET(original!$H$2,0,0,COUNT(original!$H$1:$H$65550),1)</definedName>
    <definedName name="rho0_top">OFFSET(original!$G$2,0,0,COUNT(original!$G$1:$G$65550),1)</definedName>
    <definedName name="rhobot">OFFSET(records!$H$2,0,0,COUNT(records!$H$1:$H$65550),1)</definedName>
    <definedName name="rhotop">OFFSET(records!$G$2,0,0,COUNT(records!$G$1:$G$65550),1)</definedName>
    <definedName name="T">OFFSET(original!$J$2,0,0,COUNT(original!$J$1:$J$65550),1)</definedName>
    <definedName name="u">OFFSET(original!$E$2,0,0,COUNT(original!$E$1:$E$65550),1)</definedName>
    <definedName name="ut">OFFSET(original!$D$2,0,0,COUNT(original!$D$1:$D$65550),1)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2" i="1"/>
  <c r="I26" i="2" l="1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D2" i="2" a="1"/>
  <c r="D23" i="2" s="1"/>
  <c r="I2" i="3" a="1"/>
  <c r="I33" i="3" s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S9" i="1"/>
  <c r="S8" i="1"/>
  <c r="S7" i="1"/>
  <c r="S6" i="1"/>
  <c r="S5" i="1"/>
  <c r="S4" i="1"/>
  <c r="S3" i="1"/>
  <c r="S2" i="1"/>
  <c r="I6" i="3" l="1"/>
  <c r="I10" i="3"/>
  <c r="I14" i="3"/>
  <c r="I18" i="3"/>
  <c r="I22" i="3"/>
  <c r="I26" i="3"/>
  <c r="I30" i="3"/>
  <c r="I34" i="3"/>
  <c r="I3" i="3"/>
  <c r="I7" i="3"/>
  <c r="I11" i="3"/>
  <c r="I15" i="3"/>
  <c r="I19" i="3"/>
  <c r="I23" i="3"/>
  <c r="I27" i="3"/>
  <c r="I31" i="3"/>
  <c r="I35" i="3"/>
  <c r="D3" i="2"/>
  <c r="D7" i="2"/>
  <c r="D11" i="2"/>
  <c r="D15" i="2"/>
  <c r="D19" i="2"/>
  <c r="I4" i="3"/>
  <c r="I8" i="3"/>
  <c r="I12" i="3"/>
  <c r="I16" i="3"/>
  <c r="I20" i="3"/>
  <c r="I24" i="3"/>
  <c r="I28" i="3"/>
  <c r="I32" i="3"/>
  <c r="I36" i="3"/>
  <c r="D4" i="2"/>
  <c r="D8" i="2"/>
  <c r="D12" i="2"/>
  <c r="D16" i="2"/>
  <c r="D20" i="2"/>
  <c r="D24" i="2"/>
  <c r="I2" i="3"/>
  <c r="I5" i="3"/>
  <c r="I9" i="3"/>
  <c r="I13" i="3"/>
  <c r="I17" i="3"/>
  <c r="I21" i="3"/>
  <c r="I25" i="3"/>
  <c r="I29" i="3"/>
  <c r="D2" i="2"/>
  <c r="D5" i="2"/>
  <c r="D9" i="2"/>
  <c r="D13" i="2"/>
  <c r="D17" i="2"/>
  <c r="D21" i="2"/>
  <c r="D25" i="2"/>
  <c r="D6" i="2"/>
  <c r="D10" i="2"/>
  <c r="D14" i="2"/>
  <c r="D18" i="2"/>
  <c r="D22" i="2"/>
  <c r="D26" i="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<sst xmlns="http://schemas.openxmlformats.org/spreadsheetml/2006/main" count="184" uniqueCount="84">
  <si>
    <t>Experiment #</t>
  </si>
  <si>
    <t>Experiment name</t>
  </si>
  <si>
    <t>H (m)</t>
  </si>
  <si>
    <t>rhob0 (kg/m3)</t>
  </si>
  <si>
    <t>rhot0 (kg/m3)</t>
  </si>
  <si>
    <t>Brunt-Vaisala pulsation N (rad/s)</t>
  </si>
  <si>
    <t>Forcing period T (s)</t>
  </si>
  <si>
    <t>Alpha</t>
  </si>
  <si>
    <t>Beta</t>
  </si>
  <si>
    <t>Gamma</t>
  </si>
  <si>
    <t>Omega</t>
  </si>
  <si>
    <t>Total Energy</t>
  </si>
  <si>
    <t>Notes</t>
  </si>
  <si>
    <t>Big Mixed Layer</t>
  </si>
  <si>
    <t>Overnight</t>
  </si>
  <si>
    <t>Epsilon</t>
  </si>
  <si>
    <t xml:space="preserve">Tidal (RPS) </t>
  </si>
  <si>
    <t>Current (RPS)</t>
  </si>
  <si>
    <t>Rho</t>
  </si>
  <si>
    <t>Xi</t>
  </si>
  <si>
    <t>Incorrect bottom density</t>
  </si>
  <si>
    <t>Omicron</t>
  </si>
  <si>
    <t>Camera (Exposure/Gamma/Shift/Shutter)</t>
  </si>
  <si>
    <t>50k / 0.8 / 1 / 75m</t>
  </si>
  <si>
    <t>New backlight + Increased tidal energy + TOO BLUE</t>
  </si>
  <si>
    <t>10k / 0.8 / 0 / 80 m</t>
  </si>
  <si>
    <t>10k / 0.8 / 0 / 125 m</t>
  </si>
  <si>
    <t>Tau</t>
  </si>
  <si>
    <t>20 k / 0.8 / 0 / 125m</t>
  </si>
  <si>
    <t>10 k / 0.8 / 0 / 125m</t>
  </si>
  <si>
    <t>Salt content (kg)</t>
  </si>
  <si>
    <t>Layering at bottom due to bad fill</t>
  </si>
  <si>
    <t>Echo</t>
  </si>
  <si>
    <t>US1/100m</t>
  </si>
  <si>
    <t>US1/125m</t>
  </si>
  <si>
    <t>Camera (User setting/FPS)</t>
  </si>
  <si>
    <t>Added 1kg salt</t>
  </si>
  <si>
    <t>1k/1/3/125m</t>
  </si>
  <si>
    <t>R2L</t>
  </si>
  <si>
    <t>10k/1/3/100m</t>
  </si>
  <si>
    <t xml:space="preserve">L2R /constant current / too dark </t>
  </si>
  <si>
    <t>L2R</t>
  </si>
  <si>
    <t>R2L / high mixed layer apparent from overnight</t>
  </si>
  <si>
    <t>Direction</t>
  </si>
  <si>
    <t>N (rad/s)</t>
  </si>
  <si>
    <t>10k /1/1/125m</t>
  </si>
  <si>
    <t>Long run, 20min wait</t>
  </si>
  <si>
    <t>Wide angle</t>
  </si>
  <si>
    <t>US1</t>
  </si>
  <si>
    <t>Long transit</t>
  </si>
  <si>
    <t>Double ridge tidal</t>
  </si>
  <si>
    <t>Tank width (m)</t>
  </si>
  <si>
    <t>Hill separation (cm)</t>
  </si>
  <si>
    <t>Diffuser added - processed images too dark</t>
  </si>
  <si>
    <t>Wrong bottom density!</t>
  </si>
  <si>
    <t>20k/1/1/125m</t>
  </si>
  <si>
    <t>20k/1/1/1min</t>
  </si>
  <si>
    <t>Long Transit</t>
  </si>
  <si>
    <t>30k/1/1/125</t>
  </si>
  <si>
    <t>Expt1</t>
  </si>
  <si>
    <t>Expt2</t>
  </si>
  <si>
    <t>Expt3</t>
  </si>
  <si>
    <t>Expt4</t>
  </si>
  <si>
    <t>Expt5</t>
  </si>
  <si>
    <t>Expt6</t>
  </si>
  <si>
    <t>Expt7</t>
  </si>
  <si>
    <t>Expt8</t>
  </si>
  <si>
    <t>Expt9</t>
  </si>
  <si>
    <t>25k/1/1/125</t>
  </si>
  <si>
    <t>Expt10</t>
  </si>
  <si>
    <t>Drained overfill</t>
  </si>
  <si>
    <t>25k/1/1/126</t>
  </si>
  <si>
    <t>Expt11</t>
  </si>
  <si>
    <t>Expt12</t>
  </si>
  <si>
    <t>Frame time (s)</t>
  </si>
  <si>
    <t>Frame duration (s)</t>
  </si>
  <si>
    <t>Expt13</t>
  </si>
  <si>
    <t>Expt14</t>
  </si>
  <si>
    <t>Mean only</t>
  </si>
  <si>
    <t>Tidal only</t>
  </si>
  <si>
    <t>Expt15</t>
  </si>
  <si>
    <t>Super turbulent regime!!</t>
  </si>
  <si>
    <t>Ridge votricies present</t>
  </si>
  <si>
    <t>Same RPS as yvan's superbuoyant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</si>
</sst>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indexed="39"/>
      <name val="Verdana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5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0" fontId="0" fillId="0" borderId="6" xfId="0" applyNumberFormat="1" applyBorder="1"/>
    <xf numFmtId="0" fontId="0" fillId="0" borderId="5" xfId="0" applyNumberFormat="1" applyBorder="1"/>
    <xf numFmtId="0" fontId="0" fillId="0" borderId="1" xfId="0" applyNumberFormat="1" applyBorder="1"/>
    <xf numFmtId="0" fontId="0" fillId="0" borderId="3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6" xfId="0" applyNumberFormat="1" applyFill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12" xfId="0" applyNumberFormat="1" applyBorder="1"/>
    <xf numFmtId="0" fontId="0" fillId="0" borderId="12" xfId="0" applyNumberFormat="1" applyFill="1" applyBorder="1"/>
    <xf numFmtId="2" fontId="1" fillId="0" borderId="0" xfId="0" applyNumberFormat="1" applyFont="1"/>
    <xf numFmtId="49" fontId="0" fillId="0" borderId="13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19" xfId="0" applyNumberFormat="1" applyBorder="1"/>
    <xf numFmtId="49" fontId="0" fillId="0" borderId="21" xfId="0" applyNumberFormat="1" applyBorder="1"/>
    <xf numFmtId="49" fontId="0" fillId="0" borderId="23" xfId="0" applyNumberFormat="1" applyBorder="1"/>
    <xf numFmtId="49" fontId="0" fillId="0" borderId="25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0" borderId="30" xfId="0" applyNumberFormat="1" applyBorder="1"/>
    <xf numFmtId="49" fontId="0" fillId="0" borderId="32" xfId="0" applyNumberFormat="1" applyBorder="1"/>
    <xf numFmtId="49" fontId="0" fillId="0" borderId="35" xfId="0" applyNumberFormat="1" applyBorder="1"/>
    <xf numFmtId="49" fontId="0" fillId="0" borderId="36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2" fontId="0" fillId="0" borderId="1" xfId="0" applyNumberFormat="1" applyBorder="1"/>
    <xf numFmtId="2" fontId="0" fillId="0" borderId="3" xfId="0" applyNumberFormat="1" applyBorder="1"/>
    <xf numFmtId="2" fontId="0" fillId="0" borderId="2" xfId="0" applyNumberFormat="1" applyBorder="1"/>
    <xf numFmtId="2" fontId="0" fillId="0" borderId="5" xfId="0" applyNumberFormat="1" applyBorder="1"/>
    <xf numFmtId="49" fontId="0" fillId="2" borderId="41" xfId="0" applyNumberFormat="1" applyFill="1" applyBorder="1"/>
    <xf numFmtId="0" fontId="0" fillId="2" borderId="0" xfId="0" applyFill="1"/>
    <xf numFmtId="2" fontId="0" fillId="2" borderId="0" xfId="0" applyNumberFormat="1" applyFill="1"/>
    <xf numFmtId="49" fontId="0" fillId="2" borderId="42" xfId="0" applyNumberFormat="1" applyFill="1" applyBorder="1"/>
    <xf numFmtId="49" fontId="0" fillId="2" borderId="43" xfId="0" applyNumberFormat="1" applyFill="1" applyBorder="1"/>
    <xf numFmtId="49" fontId="0" fillId="2" borderId="44" xfId="0" applyNumberFormat="1" applyFill="1" applyBorder="1"/>
    <xf numFmtId="0" fontId="0" fillId="3" borderId="0" xfId="0" applyFill="1"/>
    <xf numFmtId="2" fontId="0" fillId="3" borderId="0" xfId="0" applyNumberFormat="1" applyFill="1"/>
    <xf numFmtId="49" fontId="0" fillId="3" borderId="37" xfId="0" applyNumberFormat="1" applyFill="1" applyBorder="1"/>
    <xf numFmtId="49" fontId="0" fillId="3" borderId="38" xfId="0" applyNumberFormat="1" applyFill="1" applyBorder="1"/>
    <xf numFmtId="49" fontId="0" fillId="3" borderId="39" xfId="0" applyNumberFormat="1" applyFill="1" applyBorder="1"/>
    <xf numFmtId="49" fontId="0" fillId="3" borderId="40" xfId="0" applyNumberFormat="1" applyFill="1" applyBorder="1"/>
    <xf numFmtId="49" fontId="0" fillId="4" borderId="31" xfId="0" applyNumberFormat="1" applyFill="1" applyBorder="1"/>
    <xf numFmtId="0" fontId="0" fillId="4" borderId="0" xfId="0" applyFill="1"/>
    <xf numFmtId="2" fontId="0" fillId="4" borderId="0" xfId="0" applyNumberFormat="1" applyFill="1"/>
    <xf numFmtId="164" fontId="0" fillId="4" borderId="0" xfId="0" applyNumberFormat="1" applyFill="1"/>
    <xf numFmtId="165" fontId="0" fillId="4" borderId="0" xfId="0" applyNumberFormat="1" applyFill="1"/>
    <xf numFmtId="49" fontId="0" fillId="4" borderId="33" xfId="0" applyNumberFormat="1" applyFill="1" applyBorder="1"/>
    <xf numFmtId="49" fontId="0" fillId="4" borderId="34" xfId="0" applyNumberFormat="1" applyFill="1" applyBorder="1"/>
    <xf numFmtId="49" fontId="0" fillId="5" borderId="20" xfId="0" applyNumberFormat="1" applyFill="1" applyBorder="1"/>
    <xf numFmtId="0" fontId="0" fillId="5" borderId="0" xfId="0" applyFill="1"/>
    <xf numFmtId="2" fontId="0" fillId="5" borderId="0" xfId="0" applyNumberFormat="1" applyFill="1"/>
    <xf numFmtId="0" fontId="0" fillId="5" borderId="12" xfId="0" applyNumberFormat="1" applyFill="1" applyBorder="1"/>
    <xf numFmtId="49" fontId="0" fillId="5" borderId="22" xfId="0" applyNumberFormat="1" applyFill="1" applyBorder="1"/>
    <xf numFmtId="164" fontId="0" fillId="5" borderId="0" xfId="0" applyNumberFormat="1" applyFill="1"/>
    <xf numFmtId="165" fontId="0" fillId="5" borderId="0" xfId="0" applyNumberFormat="1" applyFill="1"/>
    <xf numFmtId="49" fontId="0" fillId="5" borderId="24" xfId="0" applyNumberFormat="1" applyFill="1" applyBorder="1"/>
    <xf numFmtId="49" fontId="0" fillId="5" borderId="26" xfId="0" applyNumberFormat="1" applyFill="1" applyBorder="1"/>
    <xf numFmtId="49" fontId="0" fillId="5" borderId="28" xfId="0" applyNumberFormat="1" applyFill="1" applyBorder="1"/>
    <xf numFmtId="49" fontId="0" fillId="5" borderId="29" xfId="0" applyNumberFormat="1" applyFill="1" applyBorder="1"/>
    <xf numFmtId="0" fontId="0" fillId="0" borderId="0" xfId="0" applyNumberFormat="1"/>
    <xf numFmtId="0" fontId="0" fillId="5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pane xSplit="1" topLeftCell="P1" activePane="topRight" state="frozen"/>
      <selection pane="topRight" activeCell="Q43" sqref="Q43"/>
    </sheetView>
  </sheetViews>
  <sheetFormatPr defaultRowHeight="15" x14ac:dyDescent="0.25"/>
  <cols>
    <col min="1" max="1" width="17.42578125" bestFit="1" customWidth="1"/>
    <col min="2" max="2" width="13.85546875" bestFit="1" customWidth="1"/>
    <col min="3" max="3" width="6.7109375" bestFit="1" customWidth="1"/>
    <col min="4" max="4" width="13.7109375" bestFit="1" customWidth="1"/>
    <col min="5" max="5" width="14.42578125" bestFit="1" customWidth="1"/>
    <col min="6" max="6" width="13.42578125" bestFit="1" customWidth="1"/>
    <col min="7" max="7" width="14.5703125" bestFit="1" customWidth="1"/>
    <col min="8" max="8" width="14.85546875" bestFit="1" customWidth="1"/>
    <col min="9" max="9" width="10" style="3" bestFit="1" customWidth="1"/>
    <col min="10" max="10" width="20.140625" bestFit="1" customWidth="1"/>
    <col min="11" max="11" width="26.7109375" bestFit="1" customWidth="1"/>
    <col min="12" max="12" width="17.85546875" bestFit="1" customWidth="1"/>
    <col min="13" max="13" width="9.7109375" customWidth="1"/>
    <col min="14" max="14" width="41.42578125" bestFit="1" customWidth="1"/>
    <col min="15" max="15" width="19.7109375" bestFit="1" customWidth="1"/>
    <col min="16" max="16" width="15.85546875" bestFit="1" customWidth="1"/>
    <col min="17" max="17" width="13.140625" bestFit="1" customWidth="1"/>
    <col min="18" max="18" width="15.28515625" bestFit="1" customWidth="1"/>
    <col min="19" max="19" width="19" bestFit="1" customWidth="1"/>
  </cols>
  <sheetData>
    <row r="1" spans="1:19" x14ac:dyDescent="0.25">
      <c r="A1" s="1" t="s">
        <v>1</v>
      </c>
      <c r="B1" s="1" t="s">
        <v>0</v>
      </c>
      <c r="C1" s="1" t="s">
        <v>2</v>
      </c>
      <c r="D1" s="1" t="s">
        <v>16</v>
      </c>
      <c r="E1" s="1" t="s">
        <v>17</v>
      </c>
      <c r="F1" s="1" t="s">
        <v>11</v>
      </c>
      <c r="G1" s="1" t="s">
        <v>4</v>
      </c>
      <c r="H1" s="1" t="s">
        <v>3</v>
      </c>
      <c r="I1" s="24" t="s">
        <v>44</v>
      </c>
      <c r="J1" s="1" t="s">
        <v>6</v>
      </c>
      <c r="K1" s="1" t="s">
        <v>35</v>
      </c>
      <c r="L1" s="1" t="s">
        <v>30</v>
      </c>
      <c r="M1" s="1" t="s">
        <v>43</v>
      </c>
      <c r="N1" s="1" t="s">
        <v>12</v>
      </c>
      <c r="O1" s="1" t="s">
        <v>52</v>
      </c>
      <c r="P1" s="1" t="s">
        <v>51</v>
      </c>
      <c r="Q1" s="1" t="s">
        <v>57</v>
      </c>
      <c r="R1" s="1" t="s">
        <v>74</v>
      </c>
      <c r="S1" s="1" t="s">
        <v>75</v>
      </c>
    </row>
    <row r="2" spans="1:19" x14ac:dyDescent="0.25">
      <c r="A2" s="25" t="s">
        <v>59</v>
      </c>
      <c r="B2" s="11">
        <v>1</v>
      </c>
      <c r="C2" s="11">
        <v>0.19</v>
      </c>
      <c r="D2" s="50">
        <v>0.2449489742783178</v>
      </c>
      <c r="E2" s="11">
        <v>0.1</v>
      </c>
      <c r="F2" s="11">
        <v>0.04</v>
      </c>
      <c r="G2" s="11">
        <v>1002.5</v>
      </c>
      <c r="H2" s="11">
        <v>1017.4</v>
      </c>
      <c r="I2" s="3">
        <f t="shared" ref="I2:I40" ca="1" si="0">SQRT(9.81/Hrecords*(rhobot-rhotop)/rhotop)</f>
        <v>0.87600915874224039</v>
      </c>
      <c r="J2" s="11">
        <v>12.5</v>
      </c>
      <c r="K2" s="25" t="s">
        <v>45</v>
      </c>
      <c r="L2">
        <v>6</v>
      </c>
      <c r="M2">
        <v>-1</v>
      </c>
      <c r="N2" s="25" t="s">
        <v>46</v>
      </c>
      <c r="P2">
        <v>0.38</v>
      </c>
      <c r="Q2">
        <v>0</v>
      </c>
      <c r="R2" s="81">
        <v>0.125</v>
      </c>
      <c r="S2">
        <f>7*60</f>
        <v>420</v>
      </c>
    </row>
    <row r="3" spans="1:19" x14ac:dyDescent="0.25">
      <c r="A3" s="26" t="s">
        <v>59</v>
      </c>
      <c r="B3" s="12">
        <v>2</v>
      </c>
      <c r="C3" s="12">
        <v>0.19</v>
      </c>
      <c r="D3" s="47">
        <v>0.2449489742783178</v>
      </c>
      <c r="E3" s="47">
        <v>0.1</v>
      </c>
      <c r="F3" s="12">
        <v>0.04</v>
      </c>
      <c r="G3" s="12">
        <v>1000</v>
      </c>
      <c r="H3" s="12">
        <v>1020</v>
      </c>
      <c r="I3" s="3">
        <f t="shared" ca="1" si="0"/>
        <v>1.0161848153497319</v>
      </c>
      <c r="J3" s="12">
        <v>12.5</v>
      </c>
      <c r="L3">
        <v>6</v>
      </c>
      <c r="M3">
        <v>-1</v>
      </c>
      <c r="P3">
        <v>0.38</v>
      </c>
      <c r="Q3">
        <v>0</v>
      </c>
      <c r="R3" s="81">
        <v>0.125</v>
      </c>
      <c r="S3">
        <f t="shared" ref="S3:S23" si="1">7*60</f>
        <v>420</v>
      </c>
    </row>
    <row r="4" spans="1:19" x14ac:dyDescent="0.25">
      <c r="A4" s="27" t="s">
        <v>60</v>
      </c>
      <c r="B4" s="13">
        <v>3</v>
      </c>
      <c r="C4" s="13">
        <v>0.26</v>
      </c>
      <c r="D4" s="48">
        <v>0</v>
      </c>
      <c r="E4" s="48">
        <v>0.1</v>
      </c>
      <c r="F4" s="13">
        <v>0.02</v>
      </c>
      <c r="G4" s="13">
        <v>1002.4</v>
      </c>
      <c r="H4" s="13">
        <v>1017.7</v>
      </c>
      <c r="I4" s="3">
        <f t="shared" ca="1" si="0"/>
        <v>0.75887984066031589</v>
      </c>
      <c r="J4" s="13">
        <v>12.5</v>
      </c>
      <c r="K4" s="27" t="s">
        <v>47</v>
      </c>
      <c r="L4">
        <v>6</v>
      </c>
      <c r="M4">
        <v>-1</v>
      </c>
      <c r="N4" t="s">
        <v>50</v>
      </c>
      <c r="O4">
        <v>10</v>
      </c>
      <c r="P4">
        <v>1.1000000000000001</v>
      </c>
      <c r="Q4">
        <v>0</v>
      </c>
      <c r="R4" s="81">
        <v>0.125</v>
      </c>
      <c r="S4">
        <f t="shared" si="1"/>
        <v>420</v>
      </c>
    </row>
    <row r="5" spans="1:19" x14ac:dyDescent="0.25">
      <c r="A5" s="28" t="s">
        <v>60</v>
      </c>
      <c r="B5" s="14">
        <v>4</v>
      </c>
      <c r="C5" s="14">
        <v>0.26</v>
      </c>
      <c r="D5" s="49">
        <v>0.1414213562373095</v>
      </c>
      <c r="E5" s="49">
        <v>0.1</v>
      </c>
      <c r="F5" s="14">
        <v>0.02</v>
      </c>
      <c r="G5" s="14">
        <v>1001.8</v>
      </c>
      <c r="H5" s="14">
        <v>1017.1</v>
      </c>
      <c r="I5" s="3">
        <f t="shared" ca="1" si="0"/>
        <v>0.75910706153690632</v>
      </c>
      <c r="J5" s="14">
        <v>12.5</v>
      </c>
      <c r="K5" s="28" t="s">
        <v>48</v>
      </c>
      <c r="L5">
        <v>6</v>
      </c>
      <c r="M5">
        <v>1</v>
      </c>
      <c r="O5">
        <v>10</v>
      </c>
      <c r="P5">
        <v>1.1000000000000001</v>
      </c>
      <c r="Q5">
        <v>0</v>
      </c>
      <c r="R5" s="81">
        <v>0.125</v>
      </c>
      <c r="S5">
        <f t="shared" si="1"/>
        <v>420</v>
      </c>
    </row>
    <row r="6" spans="1:19" x14ac:dyDescent="0.25">
      <c r="A6" s="29" t="s">
        <v>60</v>
      </c>
      <c r="B6" s="15">
        <v>5</v>
      </c>
      <c r="C6" s="15">
        <v>0.26</v>
      </c>
      <c r="D6" s="15">
        <v>0.1414213562373095</v>
      </c>
      <c r="E6" s="15">
        <v>0.1</v>
      </c>
      <c r="F6" s="15">
        <v>0.02</v>
      </c>
      <c r="G6" s="15">
        <v>1002.3</v>
      </c>
      <c r="H6" s="15">
        <v>1017.1</v>
      </c>
      <c r="I6" s="3">
        <f t="shared" ca="1" si="0"/>
        <v>0.74641407842397201</v>
      </c>
      <c r="J6" s="15">
        <v>12.5</v>
      </c>
      <c r="K6" s="29" t="s">
        <v>48</v>
      </c>
      <c r="L6">
        <v>6</v>
      </c>
      <c r="M6">
        <v>-1</v>
      </c>
      <c r="N6" s="29" t="s">
        <v>49</v>
      </c>
      <c r="O6">
        <v>10</v>
      </c>
      <c r="P6">
        <v>1.1000000000000001</v>
      </c>
      <c r="Q6">
        <v>1</v>
      </c>
      <c r="R6">
        <v>60</v>
      </c>
      <c r="S6">
        <f t="shared" si="1"/>
        <v>420</v>
      </c>
    </row>
    <row r="7" spans="1:19" x14ac:dyDescent="0.25">
      <c r="A7" s="30" t="s">
        <v>61</v>
      </c>
      <c r="B7" s="10">
        <v>6</v>
      </c>
      <c r="C7" s="10">
        <v>0.28000000000000003</v>
      </c>
      <c r="D7" s="10">
        <v>0.27386127875258304</v>
      </c>
      <c r="E7" s="10">
        <v>0.05</v>
      </c>
      <c r="F7" s="10">
        <v>0.04</v>
      </c>
      <c r="G7" s="10">
        <v>1000.8</v>
      </c>
      <c r="H7" s="10">
        <v>1017.1</v>
      </c>
      <c r="I7" s="3">
        <f t="shared" ca="1" si="0"/>
        <v>0.7553976716559766</v>
      </c>
      <c r="J7" s="10">
        <v>12.5</v>
      </c>
      <c r="K7" s="30" t="s">
        <v>48</v>
      </c>
      <c r="L7" s="10">
        <v>6</v>
      </c>
      <c r="M7" s="22">
        <v>1</v>
      </c>
      <c r="N7" t="s">
        <v>54</v>
      </c>
      <c r="O7">
        <v>40</v>
      </c>
      <c r="P7">
        <v>0.85</v>
      </c>
      <c r="Q7">
        <v>1</v>
      </c>
      <c r="R7">
        <v>60</v>
      </c>
      <c r="S7">
        <f t="shared" si="1"/>
        <v>420</v>
      </c>
    </row>
    <row r="8" spans="1:19" x14ac:dyDescent="0.25">
      <c r="A8" s="31" t="s">
        <v>62</v>
      </c>
      <c r="B8" s="16">
        <v>7</v>
      </c>
      <c r="C8" s="16">
        <v>0.26</v>
      </c>
      <c r="D8" s="2">
        <v>0.27386127875258304</v>
      </c>
      <c r="E8" s="16">
        <v>0.05</v>
      </c>
      <c r="F8" s="16">
        <v>0.04</v>
      </c>
      <c r="G8" s="16">
        <v>1002.2</v>
      </c>
      <c r="H8" s="2">
        <v>1023.1</v>
      </c>
      <c r="I8" s="3">
        <f t="shared" ca="1" si="0"/>
        <v>0.88704116278177514</v>
      </c>
      <c r="J8">
        <v>12.5</v>
      </c>
      <c r="K8" s="31" t="s">
        <v>48</v>
      </c>
      <c r="L8">
        <v>6.0030000000000001</v>
      </c>
      <c r="M8" s="23">
        <v>1</v>
      </c>
      <c r="N8" s="31" t="s">
        <v>53</v>
      </c>
      <c r="O8">
        <v>40</v>
      </c>
      <c r="P8">
        <v>0.85</v>
      </c>
      <c r="Q8">
        <v>1</v>
      </c>
      <c r="R8">
        <v>60</v>
      </c>
      <c r="S8">
        <f t="shared" si="1"/>
        <v>420</v>
      </c>
    </row>
    <row r="9" spans="1:19" s="71" customFormat="1" x14ac:dyDescent="0.25">
      <c r="A9" s="70" t="s">
        <v>63</v>
      </c>
      <c r="B9" s="71">
        <v>8</v>
      </c>
      <c r="C9" s="71">
        <v>0.26500000000000001</v>
      </c>
      <c r="D9" s="72">
        <v>0.27386127875258304</v>
      </c>
      <c r="E9" s="72">
        <v>0.05</v>
      </c>
      <c r="F9" s="71">
        <v>0.04</v>
      </c>
      <c r="G9" s="71">
        <v>1000.6</v>
      </c>
      <c r="H9" s="71">
        <v>1020.4</v>
      </c>
      <c r="I9" s="3">
        <f t="shared" ca="1" si="0"/>
        <v>0.85588203887392011</v>
      </c>
      <c r="J9" s="71">
        <v>12.5</v>
      </c>
      <c r="K9" s="70" t="s">
        <v>55</v>
      </c>
      <c r="L9" s="71">
        <v>6.0019999999999998</v>
      </c>
      <c r="M9" s="73">
        <v>-1</v>
      </c>
      <c r="O9" s="71">
        <v>25</v>
      </c>
      <c r="P9" s="71">
        <v>0.85</v>
      </c>
      <c r="Q9" s="71">
        <v>0</v>
      </c>
      <c r="R9" s="82">
        <v>0.125</v>
      </c>
      <c r="S9" s="71">
        <f t="shared" si="1"/>
        <v>420</v>
      </c>
    </row>
    <row r="10" spans="1:19" x14ac:dyDescent="0.25">
      <c r="A10" s="32" t="s">
        <v>63</v>
      </c>
      <c r="B10">
        <v>9</v>
      </c>
      <c r="C10">
        <v>0.26500000000000001</v>
      </c>
      <c r="D10" s="2">
        <v>0.27386127875258304</v>
      </c>
      <c r="E10">
        <v>0.05</v>
      </c>
      <c r="F10" s="2">
        <v>0.04</v>
      </c>
      <c r="G10" s="4">
        <v>1000.6</v>
      </c>
      <c r="H10" s="4">
        <v>1020.5</v>
      </c>
      <c r="I10" s="3">
        <f t="shared" ca="1" si="0"/>
        <v>0.85804063508626249</v>
      </c>
      <c r="J10">
        <v>12.5</v>
      </c>
      <c r="K10" s="32" t="s">
        <v>56</v>
      </c>
      <c r="L10">
        <v>6.0019999999999998</v>
      </c>
      <c r="M10" s="23">
        <v>1</v>
      </c>
      <c r="O10">
        <v>25</v>
      </c>
      <c r="P10">
        <v>0.85</v>
      </c>
      <c r="Q10">
        <v>1</v>
      </c>
      <c r="R10">
        <v>60</v>
      </c>
      <c r="S10">
        <f t="shared" si="1"/>
        <v>420</v>
      </c>
    </row>
    <row r="11" spans="1:19" s="71" customFormat="1" x14ac:dyDescent="0.25">
      <c r="A11" s="74" t="s">
        <v>64</v>
      </c>
      <c r="B11" s="71">
        <v>10</v>
      </c>
      <c r="C11" s="71">
        <v>0.22</v>
      </c>
      <c r="D11" s="72">
        <v>0.27386127875258304</v>
      </c>
      <c r="E11" s="72">
        <v>0.05</v>
      </c>
      <c r="F11" s="75">
        <v>0.04</v>
      </c>
      <c r="G11" s="76">
        <v>1005.1</v>
      </c>
      <c r="H11" s="76">
        <v>1020.6</v>
      </c>
      <c r="I11" s="3">
        <f t="shared" ca="1" si="0"/>
        <v>0.829247891390551</v>
      </c>
      <c r="J11" s="71">
        <v>12.5</v>
      </c>
      <c r="K11" s="74" t="s">
        <v>56</v>
      </c>
      <c r="L11" s="71">
        <v>6</v>
      </c>
      <c r="M11" s="73">
        <v>-1</v>
      </c>
      <c r="O11" s="71">
        <v>12</v>
      </c>
      <c r="P11" s="71">
        <v>0.85</v>
      </c>
      <c r="Q11" s="71">
        <v>0</v>
      </c>
      <c r="R11" s="82">
        <v>0.125</v>
      </c>
      <c r="S11" s="71">
        <f t="shared" si="1"/>
        <v>420</v>
      </c>
    </row>
    <row r="12" spans="1:19" x14ac:dyDescent="0.25">
      <c r="A12" s="33" t="s">
        <v>64</v>
      </c>
      <c r="B12">
        <v>11</v>
      </c>
      <c r="C12">
        <v>0.22</v>
      </c>
      <c r="D12" s="2">
        <v>0.27386127875258304</v>
      </c>
      <c r="E12">
        <v>0.05</v>
      </c>
      <c r="F12" s="2">
        <v>0.04</v>
      </c>
      <c r="G12" s="4">
        <v>1000.6</v>
      </c>
      <c r="H12" s="4">
        <v>1020.5</v>
      </c>
      <c r="I12" s="3">
        <f t="shared" ca="1" si="0"/>
        <v>0.94171492220961572</v>
      </c>
      <c r="J12">
        <v>12.5</v>
      </c>
      <c r="K12" s="33" t="s">
        <v>56</v>
      </c>
      <c r="L12">
        <v>6</v>
      </c>
      <c r="M12">
        <v>-1</v>
      </c>
      <c r="O12">
        <v>12</v>
      </c>
      <c r="P12">
        <v>0.85</v>
      </c>
      <c r="Q12">
        <v>1</v>
      </c>
      <c r="R12">
        <v>60</v>
      </c>
      <c r="S12">
        <f t="shared" si="1"/>
        <v>420</v>
      </c>
    </row>
    <row r="13" spans="1:19" s="71" customFormat="1" x14ac:dyDescent="0.25">
      <c r="A13" s="77" t="s">
        <v>65</v>
      </c>
      <c r="B13" s="71">
        <v>12</v>
      </c>
      <c r="C13" s="71">
        <v>0.245</v>
      </c>
      <c r="D13" s="72">
        <v>0.1224744871391589</v>
      </c>
      <c r="E13" s="72">
        <v>0.05</v>
      </c>
      <c r="F13" s="75">
        <v>0.01</v>
      </c>
      <c r="G13" s="76">
        <v>1004.4</v>
      </c>
      <c r="H13" s="76">
        <v>1018.3</v>
      </c>
      <c r="I13" s="3">
        <f t="shared" ca="1" si="0"/>
        <v>0.74439853476020557</v>
      </c>
      <c r="J13" s="71">
        <v>12.5</v>
      </c>
      <c r="K13" s="77" t="s">
        <v>58</v>
      </c>
      <c r="L13" s="71">
        <v>6.0030000000000001</v>
      </c>
      <c r="M13" s="71">
        <v>-1</v>
      </c>
      <c r="O13" s="71">
        <v>30</v>
      </c>
      <c r="P13" s="71">
        <v>0.85</v>
      </c>
      <c r="Q13" s="71">
        <v>0</v>
      </c>
      <c r="R13" s="82">
        <v>0.125</v>
      </c>
      <c r="S13" s="71">
        <f t="shared" si="1"/>
        <v>420</v>
      </c>
    </row>
    <row r="14" spans="1:19" x14ac:dyDescent="0.25">
      <c r="A14" s="34" t="s">
        <v>65</v>
      </c>
      <c r="B14">
        <v>13</v>
      </c>
      <c r="C14">
        <v>0.245</v>
      </c>
      <c r="D14" s="2">
        <v>0.1224744871391589</v>
      </c>
      <c r="E14">
        <v>0.05</v>
      </c>
      <c r="F14" s="2">
        <v>0.01</v>
      </c>
      <c r="G14" s="4">
        <v>1004.4</v>
      </c>
      <c r="H14" s="4">
        <v>1018.3</v>
      </c>
      <c r="I14" s="3">
        <f t="shared" ca="1" si="0"/>
        <v>0.74439853476020557</v>
      </c>
      <c r="J14">
        <v>12.5</v>
      </c>
      <c r="K14" s="34" t="s">
        <v>58</v>
      </c>
      <c r="L14">
        <v>6.0030000000000001</v>
      </c>
      <c r="M14">
        <v>1</v>
      </c>
      <c r="O14">
        <v>30</v>
      </c>
      <c r="P14">
        <v>0.85</v>
      </c>
      <c r="Q14">
        <v>1</v>
      </c>
      <c r="R14">
        <v>60</v>
      </c>
      <c r="S14">
        <f t="shared" si="1"/>
        <v>420</v>
      </c>
    </row>
    <row r="15" spans="1:19" s="71" customFormat="1" x14ac:dyDescent="0.25">
      <c r="A15" s="78" t="s">
        <v>66</v>
      </c>
      <c r="B15" s="71">
        <v>14</v>
      </c>
      <c r="C15" s="71">
        <v>0.26</v>
      </c>
      <c r="D15" s="72">
        <v>0.1224744871391589</v>
      </c>
      <c r="E15" s="72">
        <v>0.05</v>
      </c>
      <c r="F15" s="75">
        <v>0.01</v>
      </c>
      <c r="G15" s="76">
        <v>1004.4</v>
      </c>
      <c r="H15" s="76">
        <v>1018.5</v>
      </c>
      <c r="I15" s="3">
        <f t="shared" ca="1" si="0"/>
        <v>0.72778656466407976</v>
      </c>
      <c r="J15" s="71">
        <v>12.5</v>
      </c>
      <c r="K15" s="78" t="s">
        <v>58</v>
      </c>
      <c r="L15" s="71">
        <v>6</v>
      </c>
      <c r="M15" s="71">
        <v>-1</v>
      </c>
      <c r="O15" s="71">
        <v>25</v>
      </c>
      <c r="P15" s="71">
        <v>0.85</v>
      </c>
      <c r="Q15" s="71">
        <v>0</v>
      </c>
      <c r="R15" s="82">
        <v>0.125</v>
      </c>
      <c r="S15" s="71">
        <f t="shared" si="1"/>
        <v>420</v>
      </c>
    </row>
    <row r="16" spans="1:19" x14ac:dyDescent="0.25">
      <c r="A16" s="35" t="s">
        <v>66</v>
      </c>
      <c r="B16">
        <v>15</v>
      </c>
      <c r="C16">
        <v>0.26</v>
      </c>
      <c r="D16" s="2">
        <v>0.1224744871391589</v>
      </c>
      <c r="E16">
        <v>0.05</v>
      </c>
      <c r="F16" s="2">
        <v>0.01</v>
      </c>
      <c r="G16" s="4">
        <v>1004.4</v>
      </c>
      <c r="H16" s="4">
        <v>1018.5</v>
      </c>
      <c r="I16" s="3">
        <f t="shared" ca="1" si="0"/>
        <v>0.72778656466407976</v>
      </c>
      <c r="J16">
        <v>12.5</v>
      </c>
      <c r="K16" s="35" t="s">
        <v>58</v>
      </c>
      <c r="L16">
        <v>6</v>
      </c>
      <c r="M16">
        <v>1</v>
      </c>
      <c r="O16">
        <v>25</v>
      </c>
      <c r="P16">
        <v>0.85</v>
      </c>
      <c r="Q16">
        <v>1</v>
      </c>
      <c r="R16">
        <v>60</v>
      </c>
      <c r="S16">
        <f t="shared" si="1"/>
        <v>420</v>
      </c>
    </row>
    <row r="17" spans="1:19" s="71" customFormat="1" x14ac:dyDescent="0.25">
      <c r="A17" s="79" t="s">
        <v>67</v>
      </c>
      <c r="B17" s="71">
        <v>16</v>
      </c>
      <c r="C17" s="71">
        <v>0.26</v>
      </c>
      <c r="D17" s="72">
        <v>0.1224744871391589</v>
      </c>
      <c r="E17" s="72">
        <v>0.05</v>
      </c>
      <c r="F17" s="75">
        <v>0.01</v>
      </c>
      <c r="G17" s="76">
        <v>1002.2</v>
      </c>
      <c r="H17" s="76">
        <v>1020</v>
      </c>
      <c r="I17" s="3">
        <f t="shared" ca="1" si="0"/>
        <v>0.81861675943646794</v>
      </c>
      <c r="J17" s="71">
        <v>12.5</v>
      </c>
      <c r="K17" s="79" t="s">
        <v>68</v>
      </c>
      <c r="L17" s="71">
        <v>6</v>
      </c>
      <c r="M17" s="71">
        <v>-1</v>
      </c>
      <c r="O17" s="71">
        <v>20</v>
      </c>
      <c r="P17" s="71">
        <v>0.85</v>
      </c>
      <c r="Q17" s="71">
        <v>0</v>
      </c>
      <c r="R17" s="82">
        <v>0.125</v>
      </c>
      <c r="S17" s="71">
        <f t="shared" si="1"/>
        <v>420</v>
      </c>
    </row>
    <row r="18" spans="1:19" x14ac:dyDescent="0.25">
      <c r="A18" s="36" t="s">
        <v>67</v>
      </c>
      <c r="B18">
        <v>17</v>
      </c>
      <c r="C18">
        <v>0.26</v>
      </c>
      <c r="D18" s="2">
        <v>0.1224744871391589</v>
      </c>
      <c r="E18">
        <v>0.05</v>
      </c>
      <c r="F18" s="2">
        <v>0.01</v>
      </c>
      <c r="G18" s="4">
        <v>1002.2</v>
      </c>
      <c r="H18" s="4">
        <v>1020</v>
      </c>
      <c r="I18" s="3">
        <f t="shared" ca="1" si="0"/>
        <v>0.81861675943646794</v>
      </c>
      <c r="J18">
        <v>13.5</v>
      </c>
      <c r="K18" s="36" t="s">
        <v>71</v>
      </c>
      <c r="L18">
        <v>6</v>
      </c>
      <c r="M18">
        <v>-1</v>
      </c>
      <c r="O18">
        <v>20</v>
      </c>
      <c r="P18">
        <v>0.85</v>
      </c>
      <c r="Q18">
        <v>1</v>
      </c>
      <c r="R18">
        <v>60</v>
      </c>
      <c r="S18">
        <f t="shared" si="1"/>
        <v>420</v>
      </c>
    </row>
    <row r="19" spans="1:19" s="71" customFormat="1" x14ac:dyDescent="0.25">
      <c r="A19" s="80" t="s">
        <v>69</v>
      </c>
      <c r="B19" s="71">
        <v>18</v>
      </c>
      <c r="C19" s="71">
        <v>0.26</v>
      </c>
      <c r="D19" s="72">
        <v>0.1224744871391589</v>
      </c>
      <c r="E19" s="72">
        <v>0.05</v>
      </c>
      <c r="F19" s="75">
        <v>0.01</v>
      </c>
      <c r="G19" s="76">
        <v>1000.9</v>
      </c>
      <c r="H19" s="76">
        <v>1016.1</v>
      </c>
      <c r="I19" s="3">
        <f t="shared" ca="1" si="0"/>
        <v>0.75696235012590729</v>
      </c>
      <c r="J19" s="71">
        <v>12.5</v>
      </c>
      <c r="K19" s="80" t="s">
        <v>68</v>
      </c>
      <c r="L19" s="71">
        <v>6</v>
      </c>
      <c r="M19" s="71">
        <v>-1</v>
      </c>
      <c r="N19" s="80" t="s">
        <v>70</v>
      </c>
      <c r="O19" s="71">
        <v>15</v>
      </c>
      <c r="P19" s="71">
        <v>0.85</v>
      </c>
      <c r="Q19" s="71">
        <v>0</v>
      </c>
      <c r="R19" s="82">
        <v>0.125</v>
      </c>
      <c r="S19" s="71">
        <f t="shared" si="1"/>
        <v>420</v>
      </c>
    </row>
    <row r="20" spans="1:19" x14ac:dyDescent="0.25">
      <c r="A20" s="37" t="s">
        <v>69</v>
      </c>
      <c r="B20">
        <v>19</v>
      </c>
      <c r="C20">
        <v>0.26</v>
      </c>
      <c r="D20" s="2">
        <v>0.1224744871391589</v>
      </c>
      <c r="E20">
        <v>0.05</v>
      </c>
      <c r="F20" s="2">
        <v>0.01</v>
      </c>
      <c r="G20" s="4">
        <v>1000.9</v>
      </c>
      <c r="H20" s="4">
        <v>1016.1</v>
      </c>
      <c r="I20" s="3">
        <f t="shared" ca="1" si="0"/>
        <v>0.75696235012590729</v>
      </c>
      <c r="J20">
        <v>12.5</v>
      </c>
      <c r="K20" s="37" t="s">
        <v>68</v>
      </c>
      <c r="L20">
        <v>6</v>
      </c>
      <c r="M20">
        <v>1</v>
      </c>
      <c r="N20" s="37" t="s">
        <v>70</v>
      </c>
      <c r="O20">
        <v>15</v>
      </c>
      <c r="P20">
        <v>0.85</v>
      </c>
      <c r="Q20">
        <v>1</v>
      </c>
      <c r="R20">
        <v>60</v>
      </c>
      <c r="S20">
        <f t="shared" si="1"/>
        <v>420</v>
      </c>
    </row>
    <row r="21" spans="1:19" s="64" customFormat="1" x14ac:dyDescent="0.25">
      <c r="A21" s="63" t="s">
        <v>72</v>
      </c>
      <c r="B21" s="64">
        <v>20</v>
      </c>
      <c r="C21" s="64">
        <v>0.26</v>
      </c>
      <c r="D21" s="65">
        <v>0.18708286933869708</v>
      </c>
      <c r="E21" s="65">
        <v>0.05</v>
      </c>
      <c r="F21" s="66">
        <v>0.02</v>
      </c>
      <c r="G21" s="67">
        <v>1004</v>
      </c>
      <c r="H21" s="67">
        <v>1018.6</v>
      </c>
      <c r="I21" s="3">
        <f t="shared" ca="1" si="0"/>
        <v>0.74072567974836467</v>
      </c>
      <c r="J21" s="64">
        <v>12.5</v>
      </c>
      <c r="K21" s="63" t="s">
        <v>68</v>
      </c>
      <c r="L21" s="64">
        <v>6.0030000000000001</v>
      </c>
      <c r="M21" s="64">
        <v>-1</v>
      </c>
      <c r="O21" s="64">
        <v>40</v>
      </c>
      <c r="P21" s="64">
        <v>0.85</v>
      </c>
      <c r="Q21" s="64">
        <v>0</v>
      </c>
      <c r="R21" s="83">
        <v>0.125</v>
      </c>
      <c r="S21" s="64">
        <f t="shared" si="1"/>
        <v>420</v>
      </c>
    </row>
    <row r="22" spans="1:19" x14ac:dyDescent="0.25">
      <c r="A22" s="38" t="s">
        <v>72</v>
      </c>
      <c r="B22">
        <v>21</v>
      </c>
      <c r="C22">
        <v>0.26</v>
      </c>
      <c r="D22" s="2">
        <v>0.18708286933869708</v>
      </c>
      <c r="E22">
        <v>0.05</v>
      </c>
      <c r="F22" s="2">
        <v>0.02</v>
      </c>
      <c r="G22" s="4">
        <v>1003.5</v>
      </c>
      <c r="H22" s="4">
        <v>1018.9</v>
      </c>
      <c r="I22" s="3">
        <f t="shared" ca="1" si="0"/>
        <v>0.7609384014334728</v>
      </c>
      <c r="J22">
        <v>12.5</v>
      </c>
      <c r="K22" s="38" t="s">
        <v>68</v>
      </c>
      <c r="L22">
        <v>6.0030000000000001</v>
      </c>
      <c r="M22">
        <v>1</v>
      </c>
      <c r="O22">
        <v>40</v>
      </c>
      <c r="P22">
        <v>0.85</v>
      </c>
      <c r="Q22">
        <v>1</v>
      </c>
      <c r="R22">
        <v>60</v>
      </c>
      <c r="S22">
        <f t="shared" si="1"/>
        <v>420</v>
      </c>
    </row>
    <row r="23" spans="1:19" s="64" customFormat="1" x14ac:dyDescent="0.25">
      <c r="A23" s="68" t="s">
        <v>73</v>
      </c>
      <c r="B23" s="64">
        <v>22</v>
      </c>
      <c r="C23" s="64">
        <v>0.26300000000000001</v>
      </c>
      <c r="D23" s="65">
        <v>0.18708286933869708</v>
      </c>
      <c r="E23" s="65">
        <v>0.05</v>
      </c>
      <c r="F23" s="66">
        <v>0.02</v>
      </c>
      <c r="G23" s="67">
        <v>1004.4</v>
      </c>
      <c r="H23" s="67">
        <v>1018.9</v>
      </c>
      <c r="I23" s="3">
        <f t="shared" ca="1" si="0"/>
        <v>0.73381617189985737</v>
      </c>
      <c r="J23" s="64">
        <v>12.5</v>
      </c>
      <c r="K23" s="68" t="s">
        <v>68</v>
      </c>
      <c r="L23" s="64">
        <v>6.0039999999999996</v>
      </c>
      <c r="M23" s="64">
        <v>-1</v>
      </c>
      <c r="O23" s="64">
        <v>35</v>
      </c>
      <c r="P23" s="64">
        <v>0.85</v>
      </c>
      <c r="Q23" s="64">
        <v>0</v>
      </c>
      <c r="R23" s="83">
        <v>0.125</v>
      </c>
      <c r="S23" s="64">
        <f t="shared" si="1"/>
        <v>420</v>
      </c>
    </row>
    <row r="24" spans="1:19" x14ac:dyDescent="0.25">
      <c r="A24" s="40" t="s">
        <v>73</v>
      </c>
      <c r="B24">
        <v>23</v>
      </c>
      <c r="C24">
        <v>0.26300000000000001</v>
      </c>
      <c r="D24" s="2">
        <v>0.18708286933869708</v>
      </c>
      <c r="E24">
        <v>0.05</v>
      </c>
      <c r="F24">
        <v>0.02</v>
      </c>
      <c r="G24" s="4">
        <v>1004.6</v>
      </c>
      <c r="H24" s="4">
        <v>1018.6</v>
      </c>
      <c r="I24" s="3">
        <f t="shared" ca="1" si="0"/>
        <v>0.72098139918809989</v>
      </c>
      <c r="J24">
        <v>12.5</v>
      </c>
      <c r="L24">
        <v>6.0039999999999996</v>
      </c>
      <c r="M24">
        <v>1</v>
      </c>
      <c r="O24">
        <v>35</v>
      </c>
      <c r="P24">
        <v>0.85</v>
      </c>
      <c r="Q24">
        <v>1</v>
      </c>
      <c r="R24">
        <v>60</v>
      </c>
      <c r="S24">
        <v>900</v>
      </c>
    </row>
    <row r="25" spans="1:19" s="64" customFormat="1" x14ac:dyDescent="0.25">
      <c r="A25" s="69" t="s">
        <v>76</v>
      </c>
      <c r="B25" s="64">
        <v>24</v>
      </c>
      <c r="C25" s="64">
        <v>0.26</v>
      </c>
      <c r="D25" s="65">
        <v>0.18708286933869708</v>
      </c>
      <c r="E25" s="65">
        <v>0.05</v>
      </c>
      <c r="F25" s="64">
        <v>0.02</v>
      </c>
      <c r="G25" s="67">
        <v>1004.6</v>
      </c>
      <c r="H25" s="67">
        <v>1018.9</v>
      </c>
      <c r="I25" s="3">
        <f t="shared" ca="1" si="0"/>
        <v>0.73285703558117976</v>
      </c>
      <c r="J25" s="64">
        <v>12.5</v>
      </c>
      <c r="L25" s="64">
        <v>6</v>
      </c>
      <c r="M25" s="64">
        <v>-1</v>
      </c>
      <c r="O25" s="64">
        <v>30</v>
      </c>
      <c r="P25" s="64">
        <v>0.85</v>
      </c>
      <c r="Q25" s="64">
        <v>0</v>
      </c>
      <c r="R25" s="64">
        <v>0.125</v>
      </c>
      <c r="S25" s="64">
        <v>420</v>
      </c>
    </row>
    <row r="26" spans="1:19" x14ac:dyDescent="0.25">
      <c r="A26" s="39" t="s">
        <v>76</v>
      </c>
      <c r="B26">
        <v>25</v>
      </c>
      <c r="C26">
        <v>0.26</v>
      </c>
      <c r="D26" s="2">
        <v>0.18708286933869708</v>
      </c>
      <c r="E26">
        <v>0.05</v>
      </c>
      <c r="F26" s="2">
        <v>0.02</v>
      </c>
      <c r="G26" s="4">
        <v>1004.4</v>
      </c>
      <c r="H26" s="4">
        <v>1018.7</v>
      </c>
      <c r="I26" s="3">
        <f t="shared" ca="1" si="0"/>
        <v>0.73292999660835134</v>
      </c>
      <c r="J26">
        <v>12.5</v>
      </c>
      <c r="L26">
        <v>6</v>
      </c>
      <c r="M26">
        <v>-1</v>
      </c>
      <c r="O26">
        <v>30</v>
      </c>
      <c r="P26">
        <v>0.85</v>
      </c>
      <c r="Q26">
        <v>1</v>
      </c>
      <c r="R26">
        <v>60</v>
      </c>
      <c r="S26">
        <v>54000</v>
      </c>
    </row>
    <row r="27" spans="1:19" s="57" customFormat="1" x14ac:dyDescent="0.25">
      <c r="A27" s="59" t="s">
        <v>77</v>
      </c>
      <c r="B27" s="57">
        <v>26</v>
      </c>
      <c r="C27" s="57">
        <v>0.26</v>
      </c>
      <c r="D27" s="58">
        <v>0</v>
      </c>
      <c r="E27" s="58">
        <v>0.05</v>
      </c>
      <c r="F27" s="57">
        <v>0.01</v>
      </c>
      <c r="G27" s="57">
        <v>1005.1</v>
      </c>
      <c r="H27" s="57">
        <v>1018.6</v>
      </c>
      <c r="I27" s="3">
        <f t="shared" ca="1" si="0"/>
        <v>0.71188538580484972</v>
      </c>
      <c r="J27" s="57">
        <v>12.5</v>
      </c>
      <c r="L27" s="57">
        <v>6</v>
      </c>
      <c r="M27" s="57">
        <v>-1</v>
      </c>
      <c r="N27" s="59" t="s">
        <v>78</v>
      </c>
      <c r="O27" s="57">
        <v>12</v>
      </c>
      <c r="P27" s="57">
        <v>0.85</v>
      </c>
      <c r="Q27" s="57">
        <v>0</v>
      </c>
      <c r="R27" s="64">
        <v>0.125</v>
      </c>
      <c r="S27" s="57">
        <v>54000</v>
      </c>
    </row>
    <row r="28" spans="1:19" s="57" customFormat="1" x14ac:dyDescent="0.25">
      <c r="A28" s="60" t="s">
        <v>77</v>
      </c>
      <c r="B28" s="57">
        <v>27</v>
      </c>
      <c r="C28" s="57">
        <v>0.26</v>
      </c>
      <c r="D28" s="58">
        <v>0</v>
      </c>
      <c r="E28" s="58">
        <v>0.05</v>
      </c>
      <c r="F28" s="57">
        <v>0.01</v>
      </c>
      <c r="G28" s="57">
        <v>1004.8</v>
      </c>
      <c r="H28" s="57">
        <v>1018.7</v>
      </c>
      <c r="I28" s="3">
        <f t="shared" ca="1" si="0"/>
        <v>0.72246267804371633</v>
      </c>
      <c r="J28" s="57">
        <v>12.5</v>
      </c>
      <c r="L28" s="57">
        <v>6</v>
      </c>
      <c r="M28" s="57">
        <v>1</v>
      </c>
      <c r="N28" s="59" t="s">
        <v>78</v>
      </c>
      <c r="O28" s="57">
        <v>15</v>
      </c>
      <c r="P28" s="57">
        <v>0.85</v>
      </c>
      <c r="Q28" s="57">
        <v>0</v>
      </c>
      <c r="R28" s="64">
        <v>0.125</v>
      </c>
      <c r="S28" s="57">
        <v>54000</v>
      </c>
    </row>
    <row r="29" spans="1:19" s="57" customFormat="1" x14ac:dyDescent="0.25">
      <c r="A29" s="61" t="s">
        <v>77</v>
      </c>
      <c r="B29" s="57">
        <v>28</v>
      </c>
      <c r="C29" s="57">
        <v>0.26</v>
      </c>
      <c r="D29" s="58">
        <v>0</v>
      </c>
      <c r="E29" s="58">
        <v>0.05</v>
      </c>
      <c r="F29" s="57">
        <v>0.01</v>
      </c>
      <c r="G29" s="57">
        <v>1004.2</v>
      </c>
      <c r="H29" s="57">
        <v>1018.1</v>
      </c>
      <c r="I29" s="3">
        <f t="shared" ca="1" si="0"/>
        <v>0.72267847812162123</v>
      </c>
      <c r="J29" s="57">
        <v>12.5</v>
      </c>
      <c r="L29" s="57">
        <v>6</v>
      </c>
      <c r="M29" s="57">
        <v>-1</v>
      </c>
      <c r="N29" s="59" t="s">
        <v>78</v>
      </c>
      <c r="O29" s="57">
        <v>20</v>
      </c>
      <c r="P29" s="57">
        <v>0.85</v>
      </c>
      <c r="Q29" s="57">
        <v>0</v>
      </c>
      <c r="R29" s="64">
        <v>0.125</v>
      </c>
      <c r="S29" s="57">
        <v>54000</v>
      </c>
    </row>
    <row r="30" spans="1:19" s="57" customFormat="1" x14ac:dyDescent="0.25">
      <c r="A30" s="62" t="s">
        <v>77</v>
      </c>
      <c r="B30" s="57">
        <v>29</v>
      </c>
      <c r="C30" s="57">
        <v>0.26</v>
      </c>
      <c r="D30" s="58">
        <v>0</v>
      </c>
      <c r="E30" s="58">
        <v>0.05</v>
      </c>
      <c r="F30" s="57">
        <v>0.01</v>
      </c>
      <c r="G30" s="57">
        <v>1005.8</v>
      </c>
      <c r="H30" s="57">
        <v>1018.2</v>
      </c>
      <c r="I30" s="3">
        <f t="shared" ca="1" si="0"/>
        <v>0.68202902404635291</v>
      </c>
      <c r="J30" s="57">
        <v>12.5</v>
      </c>
      <c r="L30" s="57">
        <v>6</v>
      </c>
      <c r="M30" s="57">
        <v>-1</v>
      </c>
      <c r="N30" s="59" t="s">
        <v>78</v>
      </c>
      <c r="O30" s="57">
        <v>25</v>
      </c>
      <c r="P30" s="57">
        <v>0.85</v>
      </c>
      <c r="Q30" s="57">
        <v>0</v>
      </c>
      <c r="R30" s="64">
        <v>0.125</v>
      </c>
      <c r="S30" s="57">
        <v>54000</v>
      </c>
    </row>
    <row r="31" spans="1:19" s="52" customFormat="1" x14ac:dyDescent="0.25">
      <c r="A31" s="51" t="s">
        <v>77</v>
      </c>
      <c r="B31" s="52">
        <v>30</v>
      </c>
      <c r="C31" s="52">
        <v>0.26</v>
      </c>
      <c r="D31" s="53">
        <v>0.05</v>
      </c>
      <c r="E31" s="53">
        <v>0</v>
      </c>
      <c r="F31" s="52">
        <v>0.01</v>
      </c>
      <c r="G31" s="52">
        <v>1006.1</v>
      </c>
      <c r="H31" s="52">
        <v>1018.4</v>
      </c>
      <c r="I31" s="3">
        <f t="shared" ca="1" si="0"/>
        <v>0.67917205916773371</v>
      </c>
      <c r="J31" s="52">
        <v>12.5</v>
      </c>
      <c r="L31" s="52">
        <v>6</v>
      </c>
      <c r="M31" s="52">
        <v>-1</v>
      </c>
      <c r="N31" s="51" t="s">
        <v>79</v>
      </c>
      <c r="O31" s="52">
        <v>0</v>
      </c>
      <c r="P31" s="52">
        <v>0.85</v>
      </c>
      <c r="Q31" s="52">
        <v>0</v>
      </c>
      <c r="R31" s="64">
        <v>0.125</v>
      </c>
      <c r="S31" s="52">
        <v>54000</v>
      </c>
    </row>
    <row r="32" spans="1:19" s="52" customFormat="1" x14ac:dyDescent="0.25">
      <c r="A32" s="54" t="s">
        <v>77</v>
      </c>
      <c r="B32" s="52">
        <v>31</v>
      </c>
      <c r="C32" s="52">
        <v>0.26</v>
      </c>
      <c r="D32" s="53">
        <v>0.05</v>
      </c>
      <c r="E32" s="53">
        <v>0</v>
      </c>
      <c r="F32" s="52">
        <v>0.01</v>
      </c>
      <c r="G32" s="52">
        <v>1006.1</v>
      </c>
      <c r="H32" s="52">
        <v>1018.4</v>
      </c>
      <c r="I32" s="3">
        <f t="shared" ca="1" si="0"/>
        <v>0.67917205916773371</v>
      </c>
      <c r="J32" s="52">
        <v>12.5</v>
      </c>
      <c r="L32" s="52">
        <v>6</v>
      </c>
      <c r="M32" s="52">
        <v>-1</v>
      </c>
      <c r="N32" s="54" t="s">
        <v>79</v>
      </c>
      <c r="O32" s="52">
        <v>10</v>
      </c>
      <c r="P32" s="52">
        <v>0.85</v>
      </c>
      <c r="Q32" s="52">
        <v>0</v>
      </c>
      <c r="R32" s="64">
        <v>0.125</v>
      </c>
      <c r="S32" s="52">
        <v>54000</v>
      </c>
    </row>
    <row r="33" spans="1:19" s="52" customFormat="1" x14ac:dyDescent="0.25">
      <c r="A33" s="55" t="s">
        <v>77</v>
      </c>
      <c r="B33" s="52">
        <v>32</v>
      </c>
      <c r="C33" s="52">
        <v>0.26</v>
      </c>
      <c r="D33" s="53">
        <v>0.05</v>
      </c>
      <c r="E33" s="53">
        <v>0</v>
      </c>
      <c r="F33" s="52">
        <v>0.01</v>
      </c>
      <c r="G33" s="52">
        <v>1005.4</v>
      </c>
      <c r="H33" s="52">
        <v>1018.4</v>
      </c>
      <c r="I33" s="3">
        <f t="shared" ca="1" si="0"/>
        <v>0.69847371185946783</v>
      </c>
      <c r="J33" s="52">
        <v>12.5</v>
      </c>
      <c r="L33" s="52">
        <v>6</v>
      </c>
      <c r="M33" s="52">
        <v>-1</v>
      </c>
      <c r="N33" s="55" t="s">
        <v>79</v>
      </c>
      <c r="O33" s="52">
        <v>20</v>
      </c>
      <c r="P33" s="52">
        <v>0.85</v>
      </c>
      <c r="Q33" s="52">
        <v>0</v>
      </c>
      <c r="R33" s="64">
        <v>0.125</v>
      </c>
      <c r="S33" s="52">
        <v>54000</v>
      </c>
    </row>
    <row r="34" spans="1:19" s="52" customFormat="1" x14ac:dyDescent="0.25">
      <c r="A34" s="56" t="s">
        <v>77</v>
      </c>
      <c r="B34" s="52">
        <v>33</v>
      </c>
      <c r="C34" s="52">
        <v>0.26</v>
      </c>
      <c r="D34" s="53">
        <v>0.05</v>
      </c>
      <c r="E34" s="53">
        <v>0</v>
      </c>
      <c r="F34" s="52">
        <v>0.01</v>
      </c>
      <c r="G34" s="52">
        <v>1006.1</v>
      </c>
      <c r="H34" s="52">
        <v>1018.2</v>
      </c>
      <c r="I34" s="3">
        <f t="shared" ca="1" si="0"/>
        <v>0.67362770471270983</v>
      </c>
      <c r="J34" s="52">
        <v>12.5</v>
      </c>
      <c r="L34" s="52">
        <v>6</v>
      </c>
      <c r="M34" s="52">
        <v>-1</v>
      </c>
      <c r="N34" s="56" t="s">
        <v>79</v>
      </c>
      <c r="O34" s="52">
        <v>30</v>
      </c>
      <c r="P34" s="52">
        <v>0.85</v>
      </c>
      <c r="Q34" s="52">
        <v>0</v>
      </c>
      <c r="R34" s="64">
        <v>0.125</v>
      </c>
      <c r="S34" s="52">
        <v>54000</v>
      </c>
    </row>
    <row r="35" spans="1:19" x14ac:dyDescent="0.25">
      <c r="A35" s="41" t="s">
        <v>80</v>
      </c>
      <c r="B35">
        <v>34</v>
      </c>
      <c r="C35">
        <v>0.26</v>
      </c>
      <c r="D35" s="3">
        <v>1.5</v>
      </c>
      <c r="E35" s="3">
        <v>2.9790938219532461</v>
      </c>
      <c r="F35">
        <v>10</v>
      </c>
      <c r="G35">
        <v>1004.1</v>
      </c>
      <c r="H35">
        <v>1018.2</v>
      </c>
      <c r="I35" s="3">
        <f t="shared" ca="1" si="0"/>
        <v>0.72789527876800431</v>
      </c>
      <c r="J35">
        <v>8.1999999999999993</v>
      </c>
      <c r="L35">
        <v>6.0019999999999998</v>
      </c>
      <c r="M35">
        <v>-1</v>
      </c>
      <c r="N35" s="41" t="s">
        <v>81</v>
      </c>
      <c r="O35">
        <v>30</v>
      </c>
      <c r="P35">
        <v>0.85</v>
      </c>
      <c r="Q35">
        <v>0</v>
      </c>
      <c r="R35" s="64">
        <v>0.125</v>
      </c>
      <c r="S35">
        <v>54000</v>
      </c>
    </row>
    <row r="36" spans="1:19" x14ac:dyDescent="0.25">
      <c r="A36" s="42" t="s">
        <v>80</v>
      </c>
      <c r="B36">
        <v>35</v>
      </c>
      <c r="C36">
        <v>0.26</v>
      </c>
      <c r="D36" s="3">
        <v>0.2</v>
      </c>
      <c r="E36" s="3">
        <v>0.2</v>
      </c>
      <c r="F36">
        <v>0.1</v>
      </c>
      <c r="G36">
        <v>1004.9</v>
      </c>
      <c r="H36">
        <v>1017.6</v>
      </c>
      <c r="I36" s="3">
        <f t="shared" ca="1" si="0"/>
        <v>0.69053908831547139</v>
      </c>
      <c r="J36">
        <v>8.1999999999999993</v>
      </c>
      <c r="L36">
        <v>6.0019999999999998</v>
      </c>
      <c r="M36">
        <v>1</v>
      </c>
      <c r="N36" s="42" t="s">
        <v>82</v>
      </c>
      <c r="O36">
        <v>30</v>
      </c>
      <c r="P36">
        <v>0.85</v>
      </c>
      <c r="Q36">
        <v>0</v>
      </c>
      <c r="R36" s="64">
        <v>0.125</v>
      </c>
      <c r="S36">
        <v>54000</v>
      </c>
    </row>
    <row r="37" spans="1:19" x14ac:dyDescent="0.25">
      <c r="A37" s="43" t="s">
        <v>80</v>
      </c>
      <c r="B37">
        <v>36</v>
      </c>
      <c r="C37">
        <v>0.26</v>
      </c>
      <c r="D37" s="3">
        <v>0.2</v>
      </c>
      <c r="E37" s="3">
        <v>0.1</v>
      </c>
      <c r="F37">
        <v>0.1</v>
      </c>
      <c r="G37">
        <v>1004.4</v>
      </c>
      <c r="H37">
        <v>1017.3</v>
      </c>
      <c r="I37" s="3">
        <f t="shared" ca="1" si="0"/>
        <v>0.6961283691740332</v>
      </c>
      <c r="J37">
        <v>8.1999999999999993</v>
      </c>
      <c r="L37">
        <v>6.0019999999999998</v>
      </c>
      <c r="M37">
        <v>-1</v>
      </c>
      <c r="O37">
        <v>30</v>
      </c>
      <c r="P37">
        <v>0.85</v>
      </c>
      <c r="Q37">
        <v>0</v>
      </c>
      <c r="R37" s="64">
        <v>0.125</v>
      </c>
      <c r="S37">
        <v>54000</v>
      </c>
    </row>
    <row r="38" spans="1:19" x14ac:dyDescent="0.25">
      <c r="A38" s="44" t="s">
        <v>80</v>
      </c>
      <c r="B38">
        <v>37</v>
      </c>
      <c r="C38">
        <v>0.26</v>
      </c>
      <c r="D38" s="3">
        <v>0.4</v>
      </c>
      <c r="E38" s="3">
        <v>0.1</v>
      </c>
      <c r="F38">
        <v>0.1</v>
      </c>
      <c r="G38">
        <v>1005.7</v>
      </c>
      <c r="H38">
        <v>1017.3</v>
      </c>
      <c r="I38" s="3">
        <f t="shared" ca="1" si="0"/>
        <v>0.65969409891502195</v>
      </c>
      <c r="J38">
        <v>8.1999999999999993</v>
      </c>
      <c r="L38">
        <v>6.0019999999999998</v>
      </c>
      <c r="M38">
        <v>1</v>
      </c>
      <c r="O38">
        <v>30</v>
      </c>
      <c r="P38">
        <v>0.85</v>
      </c>
      <c r="Q38">
        <v>0</v>
      </c>
      <c r="R38" s="64">
        <v>0.125</v>
      </c>
      <c r="S38">
        <v>54000</v>
      </c>
    </row>
    <row r="39" spans="1:19" x14ac:dyDescent="0.25">
      <c r="A39" s="45" t="s">
        <v>80</v>
      </c>
      <c r="B39">
        <v>38</v>
      </c>
      <c r="C39">
        <v>0.26</v>
      </c>
      <c r="D39" s="3">
        <v>0.4</v>
      </c>
      <c r="E39" s="3">
        <v>0.2</v>
      </c>
      <c r="F39">
        <v>0.1</v>
      </c>
      <c r="G39">
        <v>1005.5</v>
      </c>
      <c r="H39">
        <v>1017.6</v>
      </c>
      <c r="I39" s="3">
        <f t="shared" ca="1" si="0"/>
        <v>0.67382865764455413</v>
      </c>
      <c r="J39">
        <v>8.1999999999999993</v>
      </c>
      <c r="L39">
        <v>6.0019999999999998</v>
      </c>
      <c r="M39">
        <v>-1</v>
      </c>
      <c r="O39">
        <v>30</v>
      </c>
      <c r="P39">
        <v>0.85</v>
      </c>
      <c r="Q39">
        <v>0</v>
      </c>
      <c r="R39" s="64">
        <v>0.125</v>
      </c>
      <c r="S39">
        <v>54000</v>
      </c>
    </row>
    <row r="40" spans="1:19" x14ac:dyDescent="0.25">
      <c r="A40" s="46" t="s">
        <v>80</v>
      </c>
      <c r="B40">
        <v>39</v>
      </c>
      <c r="C40">
        <v>0.26</v>
      </c>
      <c r="D40" s="3">
        <v>0.56000000000000005</v>
      </c>
      <c r="E40" s="3">
        <v>5.6000000000000001E-2</v>
      </c>
      <c r="F40">
        <v>0.1</v>
      </c>
      <c r="G40">
        <v>1006.3</v>
      </c>
      <c r="H40">
        <v>1017.1</v>
      </c>
      <c r="I40" s="3">
        <f t="shared" ca="1" si="0"/>
        <v>0.63634988667337267</v>
      </c>
      <c r="J40">
        <v>8.1999999999999993</v>
      </c>
      <c r="L40">
        <v>6.0019999999999998</v>
      </c>
      <c r="M40">
        <v>1</v>
      </c>
      <c r="N40" s="46" t="s">
        <v>83</v>
      </c>
      <c r="O40">
        <v>30</v>
      </c>
      <c r="P40">
        <v>0.85</v>
      </c>
      <c r="Q40">
        <v>0</v>
      </c>
      <c r="R40" s="64">
        <v>0.125</v>
      </c>
      <c r="S40">
        <v>54000</v>
      </c>
    </row>
  </sheetData>
  <autoFilter ref="A1:S40"/>
  <phoneticPr fontId="2" type="noConversion"/>
  <conditionalFormatting sqref="D2:E40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:O40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workbookViewId="0">
      <selection activeCell="G3" sqref="G3"/>
    </sheetView>
  </sheetViews>
  <sheetFormatPr defaultRowHeight="15" x14ac:dyDescent="0.25"/>
  <sheetData>
    <row r="1" spans="1:14" x14ac:dyDescent="0.25">
      <c r="A1" s="1" t="s">
        <v>1</v>
      </c>
      <c r="B1" s="1" t="s">
        <v>0</v>
      </c>
      <c r="C1" s="1" t="s">
        <v>2</v>
      </c>
      <c r="D1" s="1" t="s">
        <v>16</v>
      </c>
      <c r="E1" s="1" t="s">
        <v>17</v>
      </c>
      <c r="F1" s="1" t="s">
        <v>11</v>
      </c>
      <c r="G1" s="1" t="s">
        <v>4</v>
      </c>
      <c r="H1" s="1" t="s">
        <v>3</v>
      </c>
      <c r="I1" s="1" t="s">
        <v>5</v>
      </c>
      <c r="J1" s="1" t="s">
        <v>6</v>
      </c>
      <c r="K1" s="1" t="s">
        <v>35</v>
      </c>
      <c r="L1" s="1" t="s">
        <v>30</v>
      </c>
      <c r="M1" s="1" t="s">
        <v>43</v>
      </c>
      <c r="N1" s="1" t="s">
        <v>12</v>
      </c>
    </row>
    <row r="2" spans="1:14" x14ac:dyDescent="0.25">
      <c r="A2" s="9" t="s">
        <v>27</v>
      </c>
      <c r="B2" s="11">
        <v>1</v>
      </c>
      <c r="C2" s="11">
        <v>0.19</v>
      </c>
      <c r="D2" s="11">
        <v>0.1414</v>
      </c>
      <c r="E2" s="11">
        <v>0.2</v>
      </c>
      <c r="F2" s="11">
        <v>0.05</v>
      </c>
      <c r="G2" s="11">
        <v>1004.5</v>
      </c>
      <c r="H2" s="11">
        <v>1017.8</v>
      </c>
      <c r="I2" s="3" cm="1">
        <f t="array" aca="1" ref="I2:I36" ca="1">SQRT(-9.81*(rhotop-rhobot)/(rhotop*Hrecords))</f>
        <v>0.87600915874224039</v>
      </c>
      <c r="J2" s="11">
        <v>12.5</v>
      </c>
      <c r="K2" s="5" t="s">
        <v>28</v>
      </c>
      <c r="L2">
        <v>6.2</v>
      </c>
      <c r="M2">
        <v>1</v>
      </c>
      <c r="N2" t="s">
        <v>36</v>
      </c>
    </row>
    <row r="3" spans="1:14" x14ac:dyDescent="0.25">
      <c r="A3" s="5" t="s">
        <v>27</v>
      </c>
      <c r="B3" s="12">
        <v>2</v>
      </c>
      <c r="C3" s="12">
        <v>0.19</v>
      </c>
      <c r="D3" s="12">
        <v>0.23449999999999999</v>
      </c>
      <c r="E3" s="12">
        <v>0.15</v>
      </c>
      <c r="F3" s="12">
        <v>0.05</v>
      </c>
      <c r="G3" s="12">
        <v>1004.4</v>
      </c>
      <c r="H3" s="12">
        <v>1017.6</v>
      </c>
      <c r="I3" s="3">
        <f ca="1"/>
        <v>1.0161848153497319</v>
      </c>
      <c r="J3" s="12">
        <v>12.5</v>
      </c>
      <c r="K3" s="5" t="s">
        <v>29</v>
      </c>
      <c r="L3">
        <v>6.2</v>
      </c>
      <c r="M3">
        <v>-1</v>
      </c>
    </row>
    <row r="4" spans="1:14" x14ac:dyDescent="0.25">
      <c r="A4" s="7" t="s">
        <v>27</v>
      </c>
      <c r="B4" s="13">
        <v>3</v>
      </c>
      <c r="C4" s="13">
        <v>0.19</v>
      </c>
      <c r="D4" s="13">
        <v>0.2828</v>
      </c>
      <c r="E4" s="13">
        <v>0.16</v>
      </c>
      <c r="F4" s="13">
        <v>0.05</v>
      </c>
      <c r="G4" s="13">
        <v>1005.1</v>
      </c>
      <c r="H4" s="13">
        <v>1017.4</v>
      </c>
      <c r="I4" s="3">
        <f ca="1"/>
        <v>0.75887984066031577</v>
      </c>
      <c r="J4" s="13">
        <v>12.5</v>
      </c>
      <c r="K4" s="7" t="s">
        <v>29</v>
      </c>
      <c r="L4">
        <v>6.2</v>
      </c>
      <c r="M4">
        <v>1</v>
      </c>
    </row>
    <row r="5" spans="1:14" x14ac:dyDescent="0.25">
      <c r="A5" s="6" t="s">
        <v>27</v>
      </c>
      <c r="B5" s="14">
        <v>4</v>
      </c>
      <c r="C5" s="14">
        <v>0.19</v>
      </c>
      <c r="D5" s="14">
        <v>0.22090000000000001</v>
      </c>
      <c r="E5" s="14">
        <v>0.16</v>
      </c>
      <c r="F5" s="14">
        <v>0.05</v>
      </c>
      <c r="G5" s="14">
        <v>1004.7</v>
      </c>
      <c r="H5" s="14">
        <v>1016.8</v>
      </c>
      <c r="I5" s="3">
        <f ca="1"/>
        <v>0.75910706153690632</v>
      </c>
      <c r="J5" s="14">
        <v>12.5</v>
      </c>
      <c r="K5" s="6" t="s">
        <v>29</v>
      </c>
      <c r="L5">
        <v>6.2</v>
      </c>
      <c r="M5">
        <v>-1</v>
      </c>
    </row>
    <row r="6" spans="1:14" x14ac:dyDescent="0.25">
      <c r="A6" s="8" t="s">
        <v>15</v>
      </c>
      <c r="B6" s="15">
        <v>5</v>
      </c>
      <c r="C6" s="15">
        <v>0.19</v>
      </c>
      <c r="D6" s="15">
        <v>0.221</v>
      </c>
      <c r="E6" s="15">
        <v>0.15</v>
      </c>
      <c r="F6" s="15">
        <v>0.06</v>
      </c>
      <c r="G6" s="15">
        <v>1002.9</v>
      </c>
      <c r="H6" s="15">
        <v>1016</v>
      </c>
      <c r="I6" s="3">
        <f ca="1"/>
        <v>0.74641407842397201</v>
      </c>
      <c r="J6" s="15">
        <v>12.5</v>
      </c>
      <c r="K6" s="8" t="s">
        <v>34</v>
      </c>
      <c r="L6">
        <v>6</v>
      </c>
      <c r="M6">
        <v>1</v>
      </c>
      <c r="N6" t="s">
        <v>31</v>
      </c>
    </row>
    <row r="7" spans="1:14" x14ac:dyDescent="0.25">
      <c r="A7" s="17" t="s">
        <v>15</v>
      </c>
      <c r="B7" s="10">
        <v>6</v>
      </c>
      <c r="C7" s="10">
        <v>0.19</v>
      </c>
      <c r="D7" s="10">
        <v>0.23230000000000001</v>
      </c>
      <c r="E7" s="10">
        <v>0.11</v>
      </c>
      <c r="F7" s="10">
        <v>0.06</v>
      </c>
      <c r="G7" s="10">
        <v>1003.8</v>
      </c>
      <c r="H7" s="10">
        <v>1015.6</v>
      </c>
      <c r="I7">
        <f ca="1"/>
        <v>0.7553976716559766</v>
      </c>
      <c r="J7" s="10">
        <v>12.5</v>
      </c>
      <c r="K7" s="17" t="s">
        <v>33</v>
      </c>
      <c r="L7" s="10">
        <v>6</v>
      </c>
      <c r="M7" s="22">
        <v>-1</v>
      </c>
    </row>
    <row r="8" spans="1:14" x14ac:dyDescent="0.25">
      <c r="A8" s="18" t="s">
        <v>32</v>
      </c>
      <c r="B8" s="16">
        <v>7</v>
      </c>
      <c r="C8" s="16">
        <v>0.19</v>
      </c>
      <c r="D8" s="2">
        <v>0.1414213562373095</v>
      </c>
      <c r="E8" s="16">
        <v>0.1</v>
      </c>
      <c r="F8" s="16">
        <v>0.02</v>
      </c>
      <c r="G8" s="16">
        <v>1002.9</v>
      </c>
      <c r="H8" s="2">
        <v>1016.8</v>
      </c>
      <c r="I8">
        <f ca="1"/>
        <v>0.88704116278177514</v>
      </c>
      <c r="J8">
        <v>12.5</v>
      </c>
      <c r="K8" s="18" t="s">
        <v>37</v>
      </c>
      <c r="L8">
        <v>6.0022000000000002</v>
      </c>
      <c r="M8" s="23">
        <v>-1</v>
      </c>
      <c r="N8" s="18" t="s">
        <v>40</v>
      </c>
    </row>
    <row r="9" spans="1:14" x14ac:dyDescent="0.25">
      <c r="A9" s="19" t="s">
        <v>32</v>
      </c>
      <c r="B9">
        <v>8</v>
      </c>
      <c r="C9">
        <v>0.19</v>
      </c>
      <c r="D9">
        <v>0.19999999999999998</v>
      </c>
      <c r="E9">
        <v>0.1</v>
      </c>
      <c r="F9">
        <v>0.03</v>
      </c>
      <c r="G9">
        <v>1001.8</v>
      </c>
      <c r="H9">
        <v>1017.3</v>
      </c>
      <c r="I9">
        <f ca="1"/>
        <v>0.85588203887392011</v>
      </c>
      <c r="J9">
        <v>12.5</v>
      </c>
      <c r="K9" s="19" t="s">
        <v>39</v>
      </c>
      <c r="L9">
        <v>6.0022000000000002</v>
      </c>
      <c r="M9" s="23">
        <v>1</v>
      </c>
      <c r="N9" s="19" t="s">
        <v>38</v>
      </c>
    </row>
    <row r="10" spans="1:14" x14ac:dyDescent="0.25">
      <c r="A10" s="20" t="s">
        <v>32</v>
      </c>
      <c r="B10">
        <v>9</v>
      </c>
      <c r="C10">
        <v>0.19</v>
      </c>
      <c r="D10" s="2">
        <v>0.2449489742783178</v>
      </c>
      <c r="E10">
        <v>0.1</v>
      </c>
      <c r="F10" s="2">
        <v>0.04</v>
      </c>
      <c r="G10" s="4">
        <v>1002.8</v>
      </c>
      <c r="H10" s="4">
        <v>1017</v>
      </c>
      <c r="I10">
        <f ca="1"/>
        <v>0.8580406350862626</v>
      </c>
      <c r="J10">
        <v>12.5</v>
      </c>
      <c r="K10" s="20" t="s">
        <v>39</v>
      </c>
      <c r="L10">
        <v>6.0022000000000002</v>
      </c>
      <c r="M10" s="23">
        <v>-1</v>
      </c>
      <c r="N10" s="20" t="s">
        <v>41</v>
      </c>
    </row>
    <row r="11" spans="1:14" x14ac:dyDescent="0.25">
      <c r="A11" s="21" t="s">
        <v>32</v>
      </c>
      <c r="B11">
        <v>10</v>
      </c>
      <c r="C11">
        <v>0.19</v>
      </c>
      <c r="D11" s="2">
        <v>0.28284271247461901</v>
      </c>
      <c r="E11">
        <v>0.1</v>
      </c>
      <c r="F11" s="2">
        <v>0.05</v>
      </c>
      <c r="G11" s="4">
        <v>1003.9</v>
      </c>
      <c r="H11" s="4">
        <v>1017.3</v>
      </c>
      <c r="I11">
        <f ca="1"/>
        <v>0.82924789139055088</v>
      </c>
      <c r="J11">
        <v>12.5</v>
      </c>
      <c r="K11" s="21" t="s">
        <v>39</v>
      </c>
      <c r="L11">
        <v>6.0022000000000002</v>
      </c>
      <c r="M11" s="23">
        <v>1</v>
      </c>
      <c r="N11" s="21" t="s">
        <v>42</v>
      </c>
    </row>
    <row r="12" spans="1:14" x14ac:dyDescent="0.25">
      <c r="I12">
        <f ca="1"/>
        <v>0.94171492220961572</v>
      </c>
    </row>
    <row r="13" spans="1:14" x14ac:dyDescent="0.25">
      <c r="I13">
        <f ca="1"/>
        <v>0.74439853476020545</v>
      </c>
    </row>
    <row r="14" spans="1:14" x14ac:dyDescent="0.25">
      <c r="I14">
        <f ca="1"/>
        <v>0.74439853476020545</v>
      </c>
    </row>
    <row r="15" spans="1:14" x14ac:dyDescent="0.25">
      <c r="I15">
        <f ca="1"/>
        <v>0.72778656466407976</v>
      </c>
    </row>
    <row r="16" spans="1:14" x14ac:dyDescent="0.25">
      <c r="I16">
        <f ca="1"/>
        <v>0.72778656466407976</v>
      </c>
    </row>
    <row r="17" spans="9:9" x14ac:dyDescent="0.25">
      <c r="I17">
        <f ca="1"/>
        <v>0.81861675943646794</v>
      </c>
    </row>
    <row r="18" spans="9:9" x14ac:dyDescent="0.25">
      <c r="I18">
        <f ca="1"/>
        <v>0.81861675943646794</v>
      </c>
    </row>
    <row r="19" spans="9:9" x14ac:dyDescent="0.25">
      <c r="I19">
        <f ca="1"/>
        <v>0.75696235012590729</v>
      </c>
    </row>
    <row r="20" spans="9:9" x14ac:dyDescent="0.25">
      <c r="I20">
        <f ca="1"/>
        <v>0.75696235012590729</v>
      </c>
    </row>
    <row r="21" spans="9:9" x14ac:dyDescent="0.25">
      <c r="I21">
        <f ca="1"/>
        <v>0.74072567974836467</v>
      </c>
    </row>
    <row r="22" spans="9:9" x14ac:dyDescent="0.25">
      <c r="I22">
        <f ca="1"/>
        <v>0.76093840143347269</v>
      </c>
    </row>
    <row r="23" spans="9:9" x14ac:dyDescent="0.25">
      <c r="I23">
        <f ca="1"/>
        <v>0.73381617189985737</v>
      </c>
    </row>
    <row r="24" spans="9:9" x14ac:dyDescent="0.25">
      <c r="I24">
        <f ca="1"/>
        <v>0.72098139918809989</v>
      </c>
    </row>
    <row r="25" spans="9:9" x14ac:dyDescent="0.25">
      <c r="I25">
        <f ca="1"/>
        <v>0.73285703558117965</v>
      </c>
    </row>
    <row r="26" spans="9:9" x14ac:dyDescent="0.25">
      <c r="I26">
        <f ca="1"/>
        <v>0.73292999660835134</v>
      </c>
    </row>
    <row r="27" spans="9:9" x14ac:dyDescent="0.25">
      <c r="I27">
        <f ca="1"/>
        <v>0.71188538580484972</v>
      </c>
    </row>
    <row r="28" spans="9:9" x14ac:dyDescent="0.25">
      <c r="I28">
        <f ca="1"/>
        <v>0.72246267804371633</v>
      </c>
    </row>
    <row r="29" spans="9:9" x14ac:dyDescent="0.25">
      <c r="I29">
        <f ca="1"/>
        <v>0.72267847812162123</v>
      </c>
    </row>
    <row r="30" spans="9:9" x14ac:dyDescent="0.25">
      <c r="I30">
        <f ca="1"/>
        <v>0.68202902404635291</v>
      </c>
    </row>
    <row r="31" spans="9:9" x14ac:dyDescent="0.25">
      <c r="I31">
        <f ca="1"/>
        <v>0.67917205916773371</v>
      </c>
    </row>
    <row r="32" spans="9:9" x14ac:dyDescent="0.25">
      <c r="I32">
        <f ca="1"/>
        <v>0.67917205916773371</v>
      </c>
    </row>
    <row r="33" spans="9:9" x14ac:dyDescent="0.25">
      <c r="I33">
        <f ca="1"/>
        <v>0.69847371185946772</v>
      </c>
    </row>
    <row r="34" spans="9:9" x14ac:dyDescent="0.25">
      <c r="I34">
        <f ca="1"/>
        <v>0.67362770471270983</v>
      </c>
    </row>
    <row r="35" spans="9:9" x14ac:dyDescent="0.25">
      <c r="I35">
        <f ca="1"/>
        <v>0.72789527876800431</v>
      </c>
    </row>
    <row r="36" spans="9:9" x14ac:dyDescent="0.25">
      <c r="I36">
        <f ca="1"/>
        <v>0.69053908831547139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E22" sqref="E22"/>
    </sheetView>
  </sheetViews>
  <sheetFormatPr defaultRowHeight="15" x14ac:dyDescent="0.25"/>
  <cols>
    <col min="1" max="1" width="17.28515625" bestFit="1" customWidth="1"/>
    <col min="2" max="2" width="13.5703125" bestFit="1" customWidth="1"/>
    <col min="4" max="4" width="12.140625" bestFit="1" customWidth="1"/>
    <col min="5" max="5" width="14.140625" bestFit="1" customWidth="1"/>
    <col min="6" max="6" width="13.140625" bestFit="1" customWidth="1"/>
    <col min="7" max="7" width="14.28515625" bestFit="1" customWidth="1"/>
    <col min="8" max="8" width="14.5703125" bestFit="1" customWidth="1"/>
    <col min="9" max="9" width="32.7109375" bestFit="1" customWidth="1"/>
    <col min="10" max="10" width="20" bestFit="1" customWidth="1"/>
    <col min="11" max="11" width="40.7109375" bestFit="1" customWidth="1"/>
    <col min="12" max="12" width="23.28515625" bestFit="1" customWidth="1"/>
  </cols>
  <sheetData>
    <row r="1" spans="1:12" x14ac:dyDescent="0.25">
      <c r="A1" s="1" t="s">
        <v>1</v>
      </c>
      <c r="B1" s="1" t="s">
        <v>0</v>
      </c>
      <c r="C1" s="1" t="s">
        <v>2</v>
      </c>
      <c r="D1" s="1" t="s">
        <v>16</v>
      </c>
      <c r="E1" s="1" t="s">
        <v>17</v>
      </c>
      <c r="F1" s="1" t="s">
        <v>11</v>
      </c>
      <c r="G1" s="1" t="s">
        <v>4</v>
      </c>
      <c r="H1" s="1" t="s">
        <v>3</v>
      </c>
      <c r="I1" s="1" t="s">
        <v>5</v>
      </c>
      <c r="J1" s="1" t="s">
        <v>6</v>
      </c>
      <c r="K1" s="1" t="s">
        <v>22</v>
      </c>
      <c r="L1" s="1" t="s">
        <v>12</v>
      </c>
    </row>
    <row r="2" spans="1:12" x14ac:dyDescent="0.25">
      <c r="A2" t="s">
        <v>7</v>
      </c>
      <c r="B2">
        <v>0</v>
      </c>
      <c r="C2">
        <v>0.27</v>
      </c>
      <c r="D2" s="2" cm="1">
        <f t="array" aca="1" ref="D2:D26" ca="1">SQRT(2*(etot-u^2))</f>
        <v>0.56011427405485747</v>
      </c>
      <c r="E2">
        <v>5.6000000000000001E-2</v>
      </c>
      <c r="F2" s="2">
        <v>0.16</v>
      </c>
      <c r="G2" s="4">
        <v>999.4</v>
      </c>
      <c r="H2" s="4">
        <v>1014.4</v>
      </c>
      <c r="I2" s="3">
        <f>SQRT(9.81/1000*(H2-G2)/C2)</f>
        <v>0.73824115301166993</v>
      </c>
      <c r="J2">
        <v>14</v>
      </c>
    </row>
    <row r="3" spans="1:12" x14ac:dyDescent="0.25">
      <c r="A3" t="s">
        <v>7</v>
      </c>
      <c r="B3">
        <v>1</v>
      </c>
      <c r="C3">
        <v>0.27</v>
      </c>
      <c r="D3" s="2">
        <f ca="1"/>
        <v>0.56074236508400177</v>
      </c>
      <c r="E3">
        <v>2.8000000000000001E-2</v>
      </c>
      <c r="F3" s="2">
        <v>0.158</v>
      </c>
      <c r="G3" s="4">
        <v>1005.1</v>
      </c>
      <c r="H3" s="4">
        <v>1017.3</v>
      </c>
      <c r="I3" s="3">
        <f t="shared" ref="I3:I26" si="0">SQRT(9.81/1000*(H3-G3)/C3)</f>
        <v>0.66578274734831044</v>
      </c>
      <c r="J3">
        <v>14</v>
      </c>
    </row>
    <row r="4" spans="1:12" x14ac:dyDescent="0.25">
      <c r="A4" t="s">
        <v>7</v>
      </c>
      <c r="B4">
        <v>2</v>
      </c>
      <c r="C4">
        <v>0.27</v>
      </c>
      <c r="D4" s="2">
        <f ca="1"/>
        <v>0.56074236508400177</v>
      </c>
      <c r="E4">
        <v>2.8000000000000001E-2</v>
      </c>
      <c r="F4" s="2">
        <v>0.158</v>
      </c>
      <c r="G4" s="4">
        <v>1005.3</v>
      </c>
      <c r="H4" s="4">
        <v>1017.3</v>
      </c>
      <c r="I4" s="3">
        <f t="shared" si="0"/>
        <v>0.66030296076876716</v>
      </c>
      <c r="J4">
        <v>14</v>
      </c>
      <c r="L4" t="s">
        <v>13</v>
      </c>
    </row>
    <row r="5" spans="1:12" x14ac:dyDescent="0.25">
      <c r="A5" t="s">
        <v>8</v>
      </c>
      <c r="B5">
        <v>3</v>
      </c>
      <c r="C5">
        <v>0.26700000000000002</v>
      </c>
      <c r="D5" s="2">
        <f ca="1"/>
        <v>0.28005713702742874</v>
      </c>
      <c r="E5">
        <v>2.8000000000000001E-2</v>
      </c>
      <c r="F5" s="2">
        <v>0.04</v>
      </c>
      <c r="G5" s="4">
        <v>1000.4</v>
      </c>
      <c r="H5" s="4">
        <v>1015.8</v>
      </c>
      <c r="I5" s="3">
        <f t="shared" si="0"/>
        <v>0.7522102264122047</v>
      </c>
      <c r="J5">
        <v>14</v>
      </c>
    </row>
    <row r="6" spans="1:12" x14ac:dyDescent="0.25">
      <c r="A6" t="s">
        <v>8</v>
      </c>
      <c r="B6">
        <v>4</v>
      </c>
      <c r="C6">
        <v>0.26700000000000002</v>
      </c>
      <c r="D6" s="2">
        <f ca="1"/>
        <v>0.56000714281158948</v>
      </c>
      <c r="E6">
        <v>1.4E-2</v>
      </c>
      <c r="F6" s="2">
        <v>0.157</v>
      </c>
      <c r="G6" s="4">
        <v>1002.1</v>
      </c>
      <c r="H6" s="4">
        <v>1016.1</v>
      </c>
      <c r="I6" s="3">
        <f t="shared" si="0"/>
        <v>0.71720431013199448</v>
      </c>
      <c r="J6">
        <v>14</v>
      </c>
    </row>
    <row r="7" spans="1:12" x14ac:dyDescent="0.25">
      <c r="A7" t="s">
        <v>9</v>
      </c>
      <c r="B7">
        <v>5</v>
      </c>
      <c r="C7">
        <v>0.27300000000000002</v>
      </c>
      <c r="D7" s="2">
        <f ca="1"/>
        <v>0.2785821243367923</v>
      </c>
      <c r="E7">
        <v>1.4E-2</v>
      </c>
      <c r="F7" s="2">
        <v>3.9E-2</v>
      </c>
      <c r="G7" s="4">
        <v>998.7</v>
      </c>
      <c r="H7" s="4">
        <v>1018.1</v>
      </c>
      <c r="I7" s="3">
        <f t="shared" si="0"/>
        <v>0.83493764984032093</v>
      </c>
      <c r="J7">
        <v>14</v>
      </c>
    </row>
    <row r="8" spans="1:12" x14ac:dyDescent="0.25">
      <c r="A8" t="s">
        <v>9</v>
      </c>
      <c r="B8">
        <v>6</v>
      </c>
      <c r="C8">
        <v>0.27300000000000002</v>
      </c>
      <c r="D8" s="2">
        <f ca="1"/>
        <v>0.14045639892863548</v>
      </c>
      <c r="E8">
        <v>5.6000000000000001E-2</v>
      </c>
      <c r="F8" s="2">
        <v>1.2999999999999999E-2</v>
      </c>
      <c r="G8" s="4">
        <v>1001.2</v>
      </c>
      <c r="H8" s="4">
        <v>1018.3</v>
      </c>
      <c r="I8" s="3">
        <f t="shared" si="0"/>
        <v>0.78388298072641194</v>
      </c>
      <c r="J8">
        <v>14</v>
      </c>
    </row>
    <row r="9" spans="1:12" x14ac:dyDescent="0.25">
      <c r="A9" t="s">
        <v>9</v>
      </c>
      <c r="B9">
        <v>7</v>
      </c>
      <c r="C9">
        <v>0.27300000000000002</v>
      </c>
      <c r="D9" s="2">
        <f ca="1"/>
        <v>0.14002856851371437</v>
      </c>
      <c r="E9">
        <v>1.4E-2</v>
      </c>
      <c r="F9" s="2">
        <v>0.01</v>
      </c>
      <c r="G9" s="4">
        <v>1004.2</v>
      </c>
      <c r="H9" s="4">
        <v>1018.9</v>
      </c>
      <c r="I9" s="3">
        <f t="shared" si="0"/>
        <v>0.72679486048730879</v>
      </c>
      <c r="J9">
        <v>14</v>
      </c>
      <c r="L9" t="s">
        <v>13</v>
      </c>
    </row>
    <row r="10" spans="1:12" x14ac:dyDescent="0.25">
      <c r="A10" t="s">
        <v>10</v>
      </c>
      <c r="B10">
        <v>8</v>
      </c>
      <c r="C10">
        <v>0.24</v>
      </c>
      <c r="D10" s="2">
        <f ca="1"/>
        <v>0.26981475126464083</v>
      </c>
      <c r="E10">
        <v>0.06</v>
      </c>
      <c r="F10" s="2">
        <v>0.04</v>
      </c>
      <c r="G10" s="4">
        <v>1003.9</v>
      </c>
      <c r="H10" s="4">
        <v>1019.6</v>
      </c>
      <c r="I10" s="3">
        <f t="shared" si="0"/>
        <v>0.80108520146111917</v>
      </c>
      <c r="J10">
        <v>14</v>
      </c>
    </row>
    <row r="11" spans="1:12" x14ac:dyDescent="0.25">
      <c r="A11" t="s">
        <v>10</v>
      </c>
      <c r="B11">
        <v>9</v>
      </c>
      <c r="C11">
        <v>0.24</v>
      </c>
      <c r="D11" s="2">
        <f ca="1"/>
        <v>0.22627416997969521</v>
      </c>
      <c r="E11">
        <v>0.12</v>
      </c>
      <c r="F11" s="2">
        <v>0.04</v>
      </c>
      <c r="G11" s="4">
        <v>1003.9</v>
      </c>
      <c r="H11" s="4">
        <v>1019.8</v>
      </c>
      <c r="I11" s="3">
        <f t="shared" si="0"/>
        <v>0.80617150780711611</v>
      </c>
      <c r="J11">
        <v>14</v>
      </c>
    </row>
    <row r="12" spans="1:12" x14ac:dyDescent="0.25">
      <c r="A12" t="s">
        <v>10</v>
      </c>
      <c r="B12">
        <v>10</v>
      </c>
      <c r="C12">
        <v>0.24</v>
      </c>
      <c r="D12" s="2">
        <f ca="1"/>
        <v>0.18708286933869708</v>
      </c>
      <c r="E12">
        <v>0.15</v>
      </c>
      <c r="F12" s="2">
        <v>0.04</v>
      </c>
      <c r="G12" s="4">
        <v>1005.2</v>
      </c>
      <c r="H12" s="4">
        <v>1019.8</v>
      </c>
      <c r="I12" s="3">
        <f t="shared" si="0"/>
        <v>0.77251213582700196</v>
      </c>
      <c r="J12">
        <v>14</v>
      </c>
      <c r="L12" t="s">
        <v>14</v>
      </c>
    </row>
    <row r="13" spans="1:12" x14ac:dyDescent="0.25">
      <c r="A13" t="s">
        <v>10</v>
      </c>
      <c r="B13">
        <v>11</v>
      </c>
      <c r="C13">
        <v>0.24</v>
      </c>
      <c r="D13" s="2">
        <f ca="1"/>
        <v>0.12328828005937956</v>
      </c>
      <c r="E13">
        <v>0.18</v>
      </c>
      <c r="F13" s="2">
        <v>0.04</v>
      </c>
      <c r="G13" s="4">
        <v>1005.2</v>
      </c>
      <c r="H13" s="4">
        <v>1019.8</v>
      </c>
      <c r="I13" s="3">
        <f t="shared" si="0"/>
        <v>0.77251213582700196</v>
      </c>
      <c r="J13">
        <v>14</v>
      </c>
    </row>
    <row r="14" spans="1:12" x14ac:dyDescent="0.25">
      <c r="A14" t="s">
        <v>10</v>
      </c>
      <c r="B14">
        <v>12</v>
      </c>
      <c r="C14">
        <v>0.24</v>
      </c>
      <c r="D14" s="2">
        <f ca="1"/>
        <v>8.831760866327848E-2</v>
      </c>
      <c r="E14">
        <v>0.19</v>
      </c>
      <c r="F14" s="2">
        <v>0.04</v>
      </c>
      <c r="G14" s="4">
        <v>1005.6</v>
      </c>
      <c r="H14" s="4">
        <v>1019.8</v>
      </c>
      <c r="I14" s="3">
        <f t="shared" si="0"/>
        <v>0.7618562856602269</v>
      </c>
      <c r="J14">
        <v>14</v>
      </c>
    </row>
    <row r="15" spans="1:12" x14ac:dyDescent="0.25">
      <c r="A15" t="s">
        <v>15</v>
      </c>
      <c r="B15">
        <v>13</v>
      </c>
      <c r="C15">
        <v>0.1</v>
      </c>
      <c r="D15" s="2">
        <f ca="1"/>
        <v>0.2449489742783178</v>
      </c>
      <c r="E15">
        <v>0.1</v>
      </c>
      <c r="F15" s="2">
        <v>0.04</v>
      </c>
      <c r="G15" s="4">
        <v>1001.6</v>
      </c>
      <c r="H15" s="4">
        <v>1009.5</v>
      </c>
      <c r="I15" s="3">
        <f t="shared" si="0"/>
        <v>0.88033516344628526</v>
      </c>
      <c r="J15">
        <v>14</v>
      </c>
    </row>
    <row r="16" spans="1:12" x14ac:dyDescent="0.25">
      <c r="A16" t="s">
        <v>18</v>
      </c>
      <c r="B16">
        <v>14</v>
      </c>
      <c r="C16">
        <v>0.25900000000000001</v>
      </c>
      <c r="D16" s="2">
        <f ca="1"/>
        <v>0.25922962793631438</v>
      </c>
      <c r="E16">
        <v>0.08</v>
      </c>
      <c r="F16" s="2">
        <v>0.04</v>
      </c>
      <c r="G16" s="4">
        <v>1000.8</v>
      </c>
      <c r="H16" s="4">
        <v>1015.8</v>
      </c>
      <c r="I16" s="3">
        <f t="shared" si="0"/>
        <v>0.75375507835550803</v>
      </c>
      <c r="J16">
        <v>14</v>
      </c>
    </row>
    <row r="17" spans="1:12" x14ac:dyDescent="0.25">
      <c r="A17" t="s">
        <v>18</v>
      </c>
      <c r="B17">
        <v>15</v>
      </c>
      <c r="C17">
        <v>0.25900000000000001</v>
      </c>
      <c r="D17" s="2">
        <f ca="1"/>
        <v>0.14899664425751336</v>
      </c>
      <c r="E17">
        <v>0.17</v>
      </c>
      <c r="F17" s="2">
        <v>0.04</v>
      </c>
      <c r="G17" s="4">
        <v>1001.6</v>
      </c>
      <c r="H17" s="4">
        <v>1016.1</v>
      </c>
      <c r="I17" s="3">
        <f t="shared" si="0"/>
        <v>0.74108602348748576</v>
      </c>
      <c r="J17">
        <v>14</v>
      </c>
    </row>
    <row r="18" spans="1:12" x14ac:dyDescent="0.25">
      <c r="A18" t="s">
        <v>18</v>
      </c>
      <c r="B18">
        <v>16</v>
      </c>
      <c r="C18">
        <v>0.25900000000000001</v>
      </c>
      <c r="D18" s="2">
        <f ca="1"/>
        <v>0.16970562748477142</v>
      </c>
      <c r="E18">
        <v>0.16</v>
      </c>
      <c r="F18" s="2">
        <v>0.04</v>
      </c>
      <c r="G18" s="4">
        <v>1002.1</v>
      </c>
      <c r="H18" s="4">
        <v>1016.3</v>
      </c>
      <c r="I18" s="3">
        <f t="shared" si="0"/>
        <v>0.73337954692339036</v>
      </c>
      <c r="J18">
        <v>14</v>
      </c>
    </row>
    <row r="19" spans="1:12" x14ac:dyDescent="0.25">
      <c r="A19" t="s">
        <v>18</v>
      </c>
      <c r="B19">
        <v>17</v>
      </c>
      <c r="C19">
        <v>0.25900000000000001</v>
      </c>
      <c r="D19" s="2">
        <f ca="1"/>
        <v>0.27386127875258304</v>
      </c>
      <c r="E19">
        <v>0.05</v>
      </c>
      <c r="F19" s="2">
        <v>0.04</v>
      </c>
      <c r="G19" s="4">
        <v>1005</v>
      </c>
      <c r="H19" s="4">
        <v>1018</v>
      </c>
      <c r="I19" s="3">
        <f t="shared" si="0"/>
        <v>0.70170778989107885</v>
      </c>
      <c r="J19">
        <v>14</v>
      </c>
    </row>
    <row r="20" spans="1:12" x14ac:dyDescent="0.25">
      <c r="A20" t="s">
        <v>19</v>
      </c>
      <c r="B20">
        <v>18</v>
      </c>
      <c r="C20">
        <v>0.185</v>
      </c>
      <c r="D20" s="2">
        <f ca="1"/>
        <v>0.10030952098380294</v>
      </c>
      <c r="E20">
        <v>0.187</v>
      </c>
      <c r="F20" s="2">
        <v>0.04</v>
      </c>
      <c r="G20" s="4">
        <v>1001.6</v>
      </c>
      <c r="H20" s="4">
        <v>1019.3</v>
      </c>
      <c r="I20" s="3">
        <f t="shared" si="0"/>
        <v>0.96880254870555271</v>
      </c>
      <c r="J20">
        <v>14</v>
      </c>
      <c r="L20" t="s">
        <v>20</v>
      </c>
    </row>
    <row r="21" spans="1:12" x14ac:dyDescent="0.25">
      <c r="A21" t="s">
        <v>19</v>
      </c>
      <c r="B21">
        <v>19</v>
      </c>
      <c r="C21">
        <v>0.185</v>
      </c>
      <c r="D21" s="2">
        <f ca="1"/>
        <v>0.21494185260204676</v>
      </c>
      <c r="E21">
        <v>0.13</v>
      </c>
      <c r="F21" s="2">
        <v>0.04</v>
      </c>
      <c r="G21" s="4">
        <v>1002.2</v>
      </c>
      <c r="H21" s="4">
        <v>1013.6</v>
      </c>
      <c r="I21" s="3">
        <f t="shared" si="0"/>
        <v>0.77750119492390934</v>
      </c>
      <c r="J21">
        <v>14</v>
      </c>
    </row>
    <row r="22" spans="1:12" x14ac:dyDescent="0.25">
      <c r="A22" t="s">
        <v>21</v>
      </c>
      <c r="B22">
        <v>20</v>
      </c>
      <c r="C22">
        <v>0.19</v>
      </c>
      <c r="D22" s="2">
        <f ca="1"/>
        <v>0.18708286933869708</v>
      </c>
      <c r="E22">
        <v>0.15</v>
      </c>
      <c r="F22" s="2">
        <v>0.04</v>
      </c>
      <c r="G22" s="4">
        <v>1001.8</v>
      </c>
      <c r="H22" s="4">
        <v>1014.6</v>
      </c>
      <c r="I22" s="3">
        <f t="shared" si="0"/>
        <v>0.81294785227978761</v>
      </c>
      <c r="J22">
        <v>12.5</v>
      </c>
      <c r="K22" t="s">
        <v>23</v>
      </c>
    </row>
    <row r="23" spans="1:12" x14ac:dyDescent="0.25">
      <c r="A23" t="s">
        <v>21</v>
      </c>
      <c r="B23">
        <v>21</v>
      </c>
      <c r="C23">
        <v>0.19</v>
      </c>
      <c r="D23" s="2">
        <f ca="1"/>
        <v>0.23452078799117149</v>
      </c>
      <c r="E23">
        <v>0.15</v>
      </c>
      <c r="F23" s="2">
        <v>0.05</v>
      </c>
      <c r="G23" s="4">
        <v>1003.1</v>
      </c>
      <c r="H23" s="4">
        <v>1013.5</v>
      </c>
      <c r="I23" s="3">
        <f t="shared" si="0"/>
        <v>0.73278129141827197</v>
      </c>
      <c r="J23">
        <v>12.5</v>
      </c>
      <c r="K23" t="s">
        <v>25</v>
      </c>
      <c r="L23" t="s">
        <v>24</v>
      </c>
    </row>
    <row r="24" spans="1:12" x14ac:dyDescent="0.25">
      <c r="A24" t="s">
        <v>21</v>
      </c>
      <c r="B24">
        <v>22</v>
      </c>
      <c r="C24">
        <v>0.19</v>
      </c>
      <c r="D24" s="2">
        <f ca="1"/>
        <v>0.23452078799117149</v>
      </c>
      <c r="E24">
        <v>0.15</v>
      </c>
      <c r="F24">
        <v>0.05</v>
      </c>
      <c r="G24" s="4">
        <v>1003.3</v>
      </c>
      <c r="H24" s="4">
        <v>1013.5</v>
      </c>
      <c r="I24" s="3">
        <f t="shared" si="0"/>
        <v>0.72570111289921568</v>
      </c>
      <c r="J24">
        <v>12.5</v>
      </c>
      <c r="K24" t="s">
        <v>26</v>
      </c>
    </row>
    <row r="25" spans="1:12" x14ac:dyDescent="0.25">
      <c r="A25" t="s">
        <v>21</v>
      </c>
      <c r="B25">
        <v>23</v>
      </c>
      <c r="C25">
        <v>0.19</v>
      </c>
      <c r="D25" s="2">
        <f ca="1"/>
        <v>0.14142135623730948</v>
      </c>
      <c r="E25">
        <v>0.2</v>
      </c>
      <c r="F25">
        <v>0.05</v>
      </c>
      <c r="G25" s="4">
        <v>1003.3</v>
      </c>
      <c r="H25" s="4">
        <v>1013.7</v>
      </c>
      <c r="I25" s="3">
        <f t="shared" si="0"/>
        <v>0.73278129141827597</v>
      </c>
      <c r="J25">
        <v>12.5</v>
      </c>
      <c r="K25" t="s">
        <v>26</v>
      </c>
    </row>
    <row r="26" spans="1:12" x14ac:dyDescent="0.25">
      <c r="A26" t="s">
        <v>21</v>
      </c>
      <c r="B26">
        <v>24</v>
      </c>
      <c r="C26">
        <v>0.19</v>
      </c>
      <c r="D26" s="2">
        <f ca="1"/>
        <v>0.28284271247461901</v>
      </c>
      <c r="E26">
        <v>0.1</v>
      </c>
      <c r="F26" s="2">
        <v>0.05</v>
      </c>
      <c r="G26" s="4">
        <v>1003.3</v>
      </c>
      <c r="H26" s="4">
        <v>1013.8</v>
      </c>
      <c r="I26" s="3">
        <f t="shared" si="0"/>
        <v>0.73629585014949561</v>
      </c>
      <c r="J26">
        <v>12.5</v>
      </c>
      <c r="K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records</vt:lpstr>
      <vt:lpstr>old records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Callum Shaw</dc:creator>
  <cp:lastModifiedBy>James</cp:lastModifiedBy>
  <dcterms:created xsi:type="dcterms:W3CDTF">2020-01-22T23:45:58Z</dcterms:created>
  <dcterms:modified xsi:type="dcterms:W3CDTF">2020-05-18T05:00:13Z</dcterms:modified>
</cp:coreProperties>
</file>