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Учеба\54\1 курс\2 сем\ИТ\"/>
    </mc:Choice>
  </mc:AlternateContent>
  <xr:revisionPtr revIDLastSave="0" documentId="8_{57C1E621-8F7E-4B91-836F-4949C275D9BE}" xr6:coauthVersionLast="47" xr6:coauthVersionMax="47" xr10:uidLastSave="{00000000-0000-0000-0000-000000000000}"/>
  <bookViews>
    <workbookView xWindow="11625" yWindow="1335" windowWidth="27525" windowHeight="14940" activeTab="2" xr2:uid="{08B386A2-C122-4378-B375-66C1D367CD84}"/>
  </bookViews>
  <sheets>
    <sheet name="Ведомость" sheetId="1" r:id="rId1"/>
    <sheet name="Формулы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  <c r="E6" i="3"/>
  <c r="E7" i="3"/>
  <c r="E8" i="3"/>
  <c r="E9" i="3"/>
  <c r="E10" i="3"/>
  <c r="E4" i="3"/>
  <c r="D5" i="3"/>
  <c r="D6" i="3"/>
  <c r="D7" i="3"/>
  <c r="D8" i="3"/>
  <c r="D9" i="3"/>
  <c r="D10" i="3"/>
  <c r="D4" i="3"/>
  <c r="C5" i="3"/>
  <c r="C6" i="3"/>
  <c r="C7" i="3"/>
  <c r="C8" i="3"/>
  <c r="C9" i="3"/>
  <c r="C10" i="3"/>
  <c r="C4" i="3"/>
  <c r="A18" i="2"/>
  <c r="A17" i="2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A20" i="1"/>
  <c r="A19" i="1"/>
  <c r="A18" i="1"/>
  <c r="A16" i="1"/>
  <c r="A17" i="1"/>
  <c r="A15" i="1"/>
  <c r="G13" i="1"/>
  <c r="F13" i="1"/>
  <c r="G12" i="1"/>
  <c r="G7" i="1"/>
  <c r="G8" i="1"/>
  <c r="G9" i="1"/>
  <c r="G10" i="1"/>
  <c r="G11" i="1"/>
  <c r="G6" i="1"/>
  <c r="F7" i="1"/>
  <c r="F8" i="1"/>
  <c r="F9" i="1"/>
  <c r="F10" i="1"/>
  <c r="F11" i="1"/>
  <c r="F12" i="1"/>
  <c r="F6" i="1"/>
  <c r="E7" i="1"/>
  <c r="E8" i="1"/>
  <c r="E9" i="1"/>
  <c r="E10" i="1"/>
  <c r="E11" i="1"/>
  <c r="E12" i="1"/>
  <c r="E6" i="1"/>
  <c r="D7" i="1"/>
  <c r="D8" i="1"/>
  <c r="D9" i="1"/>
  <c r="D10" i="1"/>
  <c r="D11" i="1"/>
  <c r="D12" i="1"/>
  <c r="D6" i="1"/>
  <c r="F7" i="2" l="1"/>
  <c r="G7" i="2" s="1"/>
  <c r="F11" i="2"/>
  <c r="G11" i="2" s="1"/>
  <c r="F8" i="2"/>
  <c r="G8" i="2" s="1"/>
  <c r="F12" i="2"/>
  <c r="G12" i="2" s="1"/>
  <c r="F9" i="2"/>
  <c r="G9" i="2" s="1"/>
  <c r="F6" i="2"/>
  <c r="F10" i="2"/>
  <c r="A16" i="2" l="1"/>
  <c r="A19" i="2"/>
  <c r="F13" i="2"/>
  <c r="G6" i="2"/>
  <c r="A20" i="2"/>
  <c r="G10" i="2"/>
  <c r="A15" i="2" l="1"/>
  <c r="G13" i="2"/>
</calcChain>
</file>

<file path=xl/sharedStrings.xml><?xml version="1.0" encoding="utf-8"?>
<sst xmlns="http://schemas.openxmlformats.org/spreadsheetml/2006/main" count="61" uniqueCount="28">
  <si>
    <t>Районный коэффициент (k)</t>
  </si>
  <si>
    <t>Ставка подоходного налога (n)</t>
  </si>
  <si>
    <t>Ведомость начисления заработной платы</t>
  </si>
  <si>
    <t>Ф.И.О.</t>
  </si>
  <si>
    <t>Оклад</t>
  </si>
  <si>
    <t>Налоговые вычеты</t>
  </si>
  <si>
    <t>Районный коэффициент</t>
  </si>
  <si>
    <t>Начислено</t>
  </si>
  <si>
    <t>Подоходный налог</t>
  </si>
  <si>
    <t>Сумма к выдаче</t>
  </si>
  <si>
    <t>Серова Н. Р.</t>
  </si>
  <si>
    <t>Яковлева И. О.</t>
  </si>
  <si>
    <t>Николаев И.В.</t>
  </si>
  <si>
    <t>Семенов А. Д.</t>
  </si>
  <si>
    <t>Антонова Е. Н.</t>
  </si>
  <si>
    <t>Осипова А. Л.</t>
  </si>
  <si>
    <t>Миронов П. О.</t>
  </si>
  <si>
    <t>ИТОГО</t>
  </si>
  <si>
    <t>максимальаная сумма к выдаче</t>
  </si>
  <si>
    <t>минимальный налог</t>
  </si>
  <si>
    <t>средний оклад</t>
  </si>
  <si>
    <t>количество рабочих, оклад которых превышает 16 000 руб.</t>
  </si>
  <si>
    <t>суммарный подоходный налог рабочих, имеющих налоговые вычеты</t>
  </si>
  <si>
    <t>суммарный подоходный налог рабочих, оклады которых превышают 16 000 руб. и не имеющих налоговые вычеты</t>
  </si>
  <si>
    <t>Расчет надбавки</t>
  </si>
  <si>
    <t>Сообщение о надбавке</t>
  </si>
  <si>
    <t>Величина надбавки</t>
  </si>
  <si>
    <t>Итоговая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</si>
</sst>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9" fontId="0" fillId="0" borderId="2" xfId="0" applyNumberFormat="1" applyBorder="1"/>
    <xf numFmtId="9" fontId="0" fillId="0" borderId="3" xfId="2" applyFont="1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/>
    <xf numFmtId="44" fontId="0" fillId="0" borderId="0" xfId="1" applyFont="1"/>
    <xf numFmtId="164" fontId="2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64" fontId="4" fillId="0" borderId="0" xfId="0" applyNumberFormat="1" applyFont="1" applyBorder="1"/>
    <xf numFmtId="164" fontId="6" fillId="0" borderId="0" xfId="0" applyNumberFormat="1" applyFont="1" applyFill="1" applyBorder="1"/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/>
    <xf numFmtId="0" fontId="4" fillId="0" borderId="1" xfId="0" applyFont="1" applyBorder="1"/>
    <xf numFmtId="0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0" xfId="0" applyFont="1" applyBorder="1"/>
    <xf numFmtId="0" fontId="4" fillId="0" borderId="1" xfId="0" applyFont="1" applyBorder="1" applyAlignment="1">
      <alignment wrapText="1"/>
    </xf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4861-D7E1-40CE-9050-2CE17817D6E2}">
  <dimension ref="A1:G20"/>
  <sheetViews>
    <sheetView workbookViewId="0">
      <selection activeCell="G4" activeCellId="1" sqref="A4:A13 G4:G13"/>
    </sheetView>
  </sheetViews>
  <sheetFormatPr defaultRowHeight="15" x14ac:dyDescent="0.25"/>
  <cols>
    <col min="1" max="1" width="14.5703125" customWidth="1"/>
    <col min="2" max="2" width="14.7109375" customWidth="1"/>
    <col min="3" max="3" width="13" customWidth="1"/>
    <col min="4" max="4" width="14.85546875" customWidth="1"/>
    <col min="5" max="5" width="14" customWidth="1"/>
    <col min="6" max="6" width="13.7109375" customWidth="1"/>
    <col min="7" max="7" width="14" customWidth="1"/>
  </cols>
  <sheetData>
    <row r="1" spans="1:7" ht="45" x14ac:dyDescent="0.25">
      <c r="A1" s="3" t="s">
        <v>0</v>
      </c>
      <c r="B1" s="3" t="s">
        <v>1</v>
      </c>
    </row>
    <row r="2" spans="1:7" x14ac:dyDescent="0.25">
      <c r="A2" s="1">
        <v>0.3</v>
      </c>
      <c r="B2" s="2">
        <v>0.13</v>
      </c>
    </row>
    <row r="3" spans="1:7" x14ac:dyDescent="0.25">
      <c r="A3" s="5" t="s">
        <v>2</v>
      </c>
      <c r="B3" s="4"/>
      <c r="C3" s="4"/>
      <c r="D3" s="4"/>
      <c r="E3" s="4"/>
      <c r="F3" s="4"/>
      <c r="G3" s="4"/>
    </row>
    <row r="4" spans="1:7" ht="44.25" customHeight="1" x14ac:dyDescent="0.25">
      <c r="A4" s="7" t="s">
        <v>3</v>
      </c>
      <c r="B4" s="7" t="s">
        <v>4</v>
      </c>
      <c r="C4" s="8" t="s">
        <v>5</v>
      </c>
      <c r="D4" s="8" t="s">
        <v>6</v>
      </c>
      <c r="E4" s="7" t="s">
        <v>7</v>
      </c>
      <c r="F4" s="8" t="s">
        <v>8</v>
      </c>
      <c r="G4" s="8" t="s">
        <v>9</v>
      </c>
    </row>
    <row r="5" spans="1:7" x14ac:dyDescent="0.25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</row>
    <row r="6" spans="1:7" x14ac:dyDescent="0.25">
      <c r="A6" s="6" t="s">
        <v>10</v>
      </c>
      <c r="B6" s="11">
        <v>14200</v>
      </c>
      <c r="C6" s="11">
        <v>1400</v>
      </c>
      <c r="D6" s="11">
        <f>$A$2*B6</f>
        <v>4260</v>
      </c>
      <c r="E6" s="11">
        <f>B6+D6</f>
        <v>18460</v>
      </c>
      <c r="F6" s="11">
        <f>(E6-C6)*$B$2</f>
        <v>2217.8000000000002</v>
      </c>
      <c r="G6" s="11">
        <f>E6-F6</f>
        <v>16242.2</v>
      </c>
    </row>
    <row r="7" spans="1:7" x14ac:dyDescent="0.25">
      <c r="A7" s="6" t="s">
        <v>11</v>
      </c>
      <c r="B7" s="11">
        <v>15600</v>
      </c>
      <c r="C7" s="11">
        <v>0</v>
      </c>
      <c r="D7" s="11">
        <f t="shared" ref="D7:D12" si="0">$A$2*B7</f>
        <v>4680</v>
      </c>
      <c r="E7" s="11">
        <f t="shared" ref="E7:E12" si="1">B7+D7</f>
        <v>20280</v>
      </c>
      <c r="F7" s="11">
        <f t="shared" ref="F7:F12" si="2">(E7-C7)*$B$2</f>
        <v>2636.4</v>
      </c>
      <c r="G7" s="11">
        <f t="shared" ref="G7:G11" si="3">E7-F7</f>
        <v>17643.599999999999</v>
      </c>
    </row>
    <row r="8" spans="1:7" x14ac:dyDescent="0.25">
      <c r="A8" s="9" t="s">
        <v>12</v>
      </c>
      <c r="B8" s="11">
        <v>18000</v>
      </c>
      <c r="C8" s="11">
        <v>400</v>
      </c>
      <c r="D8" s="11">
        <f t="shared" si="0"/>
        <v>5400</v>
      </c>
      <c r="E8" s="11">
        <f t="shared" si="1"/>
        <v>23400</v>
      </c>
      <c r="F8" s="11">
        <f t="shared" si="2"/>
        <v>2990</v>
      </c>
      <c r="G8" s="11">
        <f t="shared" si="3"/>
        <v>20410</v>
      </c>
    </row>
    <row r="9" spans="1:7" x14ac:dyDescent="0.25">
      <c r="A9" s="6" t="s">
        <v>13</v>
      </c>
      <c r="B9" s="11">
        <v>12300</v>
      </c>
      <c r="C9" s="11">
        <v>0</v>
      </c>
      <c r="D9" s="11">
        <f t="shared" si="0"/>
        <v>3690</v>
      </c>
      <c r="E9" s="11">
        <f t="shared" si="1"/>
        <v>15990</v>
      </c>
      <c r="F9" s="11">
        <f t="shared" si="2"/>
        <v>2078.7000000000003</v>
      </c>
      <c r="G9" s="11">
        <f t="shared" si="3"/>
        <v>13911.3</v>
      </c>
    </row>
    <row r="10" spans="1:7" x14ac:dyDescent="0.25">
      <c r="A10" s="6" t="s">
        <v>14</v>
      </c>
      <c r="B10" s="11">
        <v>23500</v>
      </c>
      <c r="C10" s="11">
        <v>0</v>
      </c>
      <c r="D10" s="11">
        <f t="shared" si="0"/>
        <v>7050</v>
      </c>
      <c r="E10" s="11">
        <f t="shared" si="1"/>
        <v>30550</v>
      </c>
      <c r="F10" s="11">
        <f t="shared" si="2"/>
        <v>3971.5</v>
      </c>
      <c r="G10" s="11">
        <f t="shared" si="3"/>
        <v>26578.5</v>
      </c>
    </row>
    <row r="11" spans="1:7" x14ac:dyDescent="0.25">
      <c r="A11" s="6" t="s">
        <v>15</v>
      </c>
      <c r="B11" s="11">
        <v>19600</v>
      </c>
      <c r="C11" s="11">
        <v>2800</v>
      </c>
      <c r="D11" s="11">
        <f t="shared" si="0"/>
        <v>5880</v>
      </c>
      <c r="E11" s="11">
        <f t="shared" si="1"/>
        <v>25480</v>
      </c>
      <c r="F11" s="11">
        <f t="shared" si="2"/>
        <v>2948.4</v>
      </c>
      <c r="G11" s="11">
        <f t="shared" si="3"/>
        <v>22531.599999999999</v>
      </c>
    </row>
    <row r="12" spans="1:7" x14ac:dyDescent="0.25">
      <c r="A12" s="6" t="s">
        <v>16</v>
      </c>
      <c r="B12" s="11">
        <v>16500</v>
      </c>
      <c r="C12" s="11">
        <v>0</v>
      </c>
      <c r="D12" s="11">
        <f t="shared" si="0"/>
        <v>4950</v>
      </c>
      <c r="E12" s="11">
        <f t="shared" si="1"/>
        <v>21450</v>
      </c>
      <c r="F12" s="11">
        <f t="shared" si="2"/>
        <v>2788.5</v>
      </c>
      <c r="G12" s="11">
        <f>E12-F12</f>
        <v>18661.5</v>
      </c>
    </row>
    <row r="13" spans="1:7" x14ac:dyDescent="0.25">
      <c r="A13" s="10" t="s">
        <v>17</v>
      </c>
      <c r="B13" s="6"/>
      <c r="C13" s="6"/>
      <c r="D13" s="6"/>
      <c r="E13" s="6"/>
      <c r="F13" s="17">
        <f>SUM(F6:F12)</f>
        <v>19631.300000000003</v>
      </c>
      <c r="G13" s="17">
        <f>SUM(G6:G12)</f>
        <v>135978.70000000001</v>
      </c>
    </row>
    <row r="15" spans="1:7" x14ac:dyDescent="0.25">
      <c r="A15" s="15">
        <f>MAX(G6:G12)</f>
        <v>26578.5</v>
      </c>
      <c r="B15" s="13" t="s">
        <v>18</v>
      </c>
      <c r="C15" s="13"/>
      <c r="D15" s="13"/>
      <c r="E15" s="12"/>
    </row>
    <row r="16" spans="1:7" x14ac:dyDescent="0.25">
      <c r="A16" s="15">
        <f>MIN(F6:F12)</f>
        <v>2078.7000000000003</v>
      </c>
      <c r="B16" s="13" t="s">
        <v>19</v>
      </c>
      <c r="C16" s="13"/>
      <c r="D16" s="12"/>
      <c r="E16" s="12"/>
    </row>
    <row r="17" spans="1:7" x14ac:dyDescent="0.25">
      <c r="A17" s="15">
        <f>AVERAGE(B6:B12)</f>
        <v>17100</v>
      </c>
      <c r="B17" s="12" t="s">
        <v>20</v>
      </c>
      <c r="C17" s="12"/>
      <c r="D17" s="12"/>
      <c r="E17" s="12"/>
    </row>
    <row r="18" spans="1:7" x14ac:dyDescent="0.25">
      <c r="A18">
        <f>COUNTIF(B6:B12,"&gt;16000")</f>
        <v>4</v>
      </c>
      <c r="B18" s="13" t="s">
        <v>21</v>
      </c>
      <c r="C18" s="13"/>
      <c r="D18" s="13"/>
      <c r="E18" s="13"/>
    </row>
    <row r="19" spans="1:7" x14ac:dyDescent="0.25">
      <c r="A19" s="16">
        <f>SUMIF(C6:C12,"&gt;0",F6:F12)</f>
        <v>8156.2000000000007</v>
      </c>
      <c r="B19" s="13" t="s">
        <v>22</v>
      </c>
      <c r="C19" s="13"/>
      <c r="D19" s="13"/>
      <c r="E19" s="13"/>
      <c r="F19" s="13"/>
      <c r="G19" s="12"/>
    </row>
    <row r="20" spans="1:7" ht="29.25" customHeight="1" x14ac:dyDescent="0.25">
      <c r="A20" s="16">
        <f>SUMIFS(F6:F12,B6:B12,"&gt;16000",C6:C12,"=0")</f>
        <v>6760</v>
      </c>
      <c r="B20" s="14" t="s">
        <v>23</v>
      </c>
      <c r="C20" s="14"/>
      <c r="D20" s="14"/>
      <c r="E20" s="14"/>
      <c r="F20" s="14"/>
    </row>
  </sheetData>
  <mergeCells count="6">
    <mergeCell ref="B16:C16"/>
    <mergeCell ref="B19:F19"/>
    <mergeCell ref="B20:F20"/>
    <mergeCell ref="A3:G3"/>
    <mergeCell ref="B15:D15"/>
    <mergeCell ref="B18:E18"/>
  </mergeCells>
  <pageMargins left="0.7" right="0.7" top="0.75" bottom="0.75" header="0.3" footer="0.3"/>
  <pageSetup paperSize="9" orientation="portrait" r:id="rId1"/>
  <ignoredErrors>
    <ignoredError sqref="A17:A18 A2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EAD2-6355-47DC-BD06-26F57C05077F}">
  <dimension ref="A1:G20"/>
  <sheetViews>
    <sheetView showFormulas="1" workbookViewId="0">
      <selection activeCell="B23" sqref="B23"/>
    </sheetView>
  </sheetViews>
  <sheetFormatPr defaultRowHeight="15" x14ac:dyDescent="0.25"/>
  <cols>
    <col min="1" max="1" width="14.5703125" customWidth="1"/>
    <col min="2" max="2" width="14.7109375" customWidth="1"/>
    <col min="3" max="3" width="13" customWidth="1"/>
    <col min="4" max="4" width="14.85546875" customWidth="1"/>
    <col min="5" max="5" width="14" customWidth="1"/>
    <col min="6" max="6" width="13.7109375" customWidth="1"/>
    <col min="7" max="7" width="14" customWidth="1"/>
  </cols>
  <sheetData>
    <row r="1" spans="1:7" ht="45" x14ac:dyDescent="0.25">
      <c r="A1" s="3" t="s">
        <v>0</v>
      </c>
      <c r="B1" s="3" t="s">
        <v>1</v>
      </c>
    </row>
    <row r="2" spans="1:7" x14ac:dyDescent="0.25">
      <c r="A2" s="1">
        <v>0.3</v>
      </c>
      <c r="B2" s="2">
        <v>0.13</v>
      </c>
    </row>
    <row r="3" spans="1:7" x14ac:dyDescent="0.25">
      <c r="A3" s="5" t="s">
        <v>2</v>
      </c>
      <c r="B3" s="4"/>
      <c r="C3" s="4"/>
      <c r="D3" s="4"/>
      <c r="E3" s="4"/>
      <c r="F3" s="4"/>
      <c r="G3" s="4"/>
    </row>
    <row r="4" spans="1:7" ht="44.25" customHeight="1" x14ac:dyDescent="0.25">
      <c r="A4" s="7" t="s">
        <v>3</v>
      </c>
      <c r="B4" s="7" t="s">
        <v>4</v>
      </c>
      <c r="C4" s="8" t="s">
        <v>5</v>
      </c>
      <c r="D4" s="8" t="s">
        <v>6</v>
      </c>
      <c r="E4" s="7" t="s">
        <v>7</v>
      </c>
      <c r="F4" s="8" t="s">
        <v>8</v>
      </c>
      <c r="G4" s="8" t="s">
        <v>9</v>
      </c>
    </row>
    <row r="5" spans="1:7" x14ac:dyDescent="0.25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</row>
    <row r="6" spans="1:7" x14ac:dyDescent="0.25">
      <c r="A6" s="6" t="s">
        <v>10</v>
      </c>
      <c r="B6" s="11">
        <v>14200</v>
      </c>
      <c r="C6" s="11">
        <v>1400</v>
      </c>
      <c r="D6" s="11">
        <f>$A$2*B6</f>
        <v>4260</v>
      </c>
      <c r="E6" s="11">
        <f>B6+D6</f>
        <v>18460</v>
      </c>
      <c r="F6" s="11">
        <f>(E6-C6)*$B$2</f>
        <v>2217.8000000000002</v>
      </c>
      <c r="G6" s="11">
        <f>E6-F6</f>
        <v>16242.2</v>
      </c>
    </row>
    <row r="7" spans="1:7" x14ac:dyDescent="0.25">
      <c r="A7" s="6" t="s">
        <v>11</v>
      </c>
      <c r="B7" s="11">
        <v>15600</v>
      </c>
      <c r="C7" s="11">
        <v>0</v>
      </c>
      <c r="D7" s="11">
        <f t="shared" ref="D7:D12" si="0">$A$2*B7</f>
        <v>4680</v>
      </c>
      <c r="E7" s="11">
        <f t="shared" ref="E7:E12" si="1">B7+D7</f>
        <v>20280</v>
      </c>
      <c r="F7" s="11">
        <f t="shared" ref="F7:F12" si="2">(E7-C7)*$B$2</f>
        <v>2636.4</v>
      </c>
      <c r="G7" s="11">
        <f t="shared" ref="G7:G11" si="3">E7-F7</f>
        <v>17643.599999999999</v>
      </c>
    </row>
    <row r="8" spans="1:7" x14ac:dyDescent="0.25">
      <c r="A8" s="9" t="s">
        <v>12</v>
      </c>
      <c r="B8" s="11">
        <v>18000</v>
      </c>
      <c r="C8" s="11">
        <v>400</v>
      </c>
      <c r="D8" s="11">
        <f t="shared" si="0"/>
        <v>5400</v>
      </c>
      <c r="E8" s="11">
        <f t="shared" si="1"/>
        <v>23400</v>
      </c>
      <c r="F8" s="11">
        <f t="shared" si="2"/>
        <v>2990</v>
      </c>
      <c r="G8" s="11">
        <f t="shared" si="3"/>
        <v>20410</v>
      </c>
    </row>
    <row r="9" spans="1:7" x14ac:dyDescent="0.25">
      <c r="A9" s="6" t="s">
        <v>13</v>
      </c>
      <c r="B9" s="11">
        <v>12300</v>
      </c>
      <c r="C9" s="11">
        <v>0</v>
      </c>
      <c r="D9" s="11">
        <f t="shared" si="0"/>
        <v>3690</v>
      </c>
      <c r="E9" s="11">
        <f t="shared" si="1"/>
        <v>15990</v>
      </c>
      <c r="F9" s="11">
        <f t="shared" si="2"/>
        <v>2078.7000000000003</v>
      </c>
      <c r="G9" s="11">
        <f t="shared" si="3"/>
        <v>13911.3</v>
      </c>
    </row>
    <row r="10" spans="1:7" x14ac:dyDescent="0.25">
      <c r="A10" s="6" t="s">
        <v>14</v>
      </c>
      <c r="B10" s="11">
        <v>23500</v>
      </c>
      <c r="C10" s="11">
        <v>0</v>
      </c>
      <c r="D10" s="11">
        <f t="shared" si="0"/>
        <v>7050</v>
      </c>
      <c r="E10" s="11">
        <f t="shared" si="1"/>
        <v>30550</v>
      </c>
      <c r="F10" s="11">
        <f t="shared" si="2"/>
        <v>3971.5</v>
      </c>
      <c r="G10" s="11">
        <f t="shared" si="3"/>
        <v>26578.5</v>
      </c>
    </row>
    <row r="11" spans="1:7" x14ac:dyDescent="0.25">
      <c r="A11" s="6" t="s">
        <v>15</v>
      </c>
      <c r="B11" s="11">
        <v>19600</v>
      </c>
      <c r="C11" s="11">
        <v>2800</v>
      </c>
      <c r="D11" s="11">
        <f t="shared" si="0"/>
        <v>5880</v>
      </c>
      <c r="E11" s="11">
        <f t="shared" si="1"/>
        <v>25480</v>
      </c>
      <c r="F11" s="11">
        <f t="shared" si="2"/>
        <v>2948.4</v>
      </c>
      <c r="G11" s="11">
        <f t="shared" si="3"/>
        <v>22531.599999999999</v>
      </c>
    </row>
    <row r="12" spans="1:7" x14ac:dyDescent="0.25">
      <c r="A12" s="6" t="s">
        <v>16</v>
      </c>
      <c r="B12" s="11">
        <v>16500</v>
      </c>
      <c r="C12" s="11">
        <v>0</v>
      </c>
      <c r="D12" s="11">
        <f t="shared" si="0"/>
        <v>4950</v>
      </c>
      <c r="E12" s="11">
        <f t="shared" si="1"/>
        <v>21450</v>
      </c>
      <c r="F12" s="11">
        <f t="shared" si="2"/>
        <v>2788.5</v>
      </c>
      <c r="G12" s="11">
        <f>E12-F12</f>
        <v>18661.5</v>
      </c>
    </row>
    <row r="13" spans="1:7" x14ac:dyDescent="0.25">
      <c r="A13" s="10" t="s">
        <v>17</v>
      </c>
      <c r="B13" s="6"/>
      <c r="C13" s="6"/>
      <c r="D13" s="6"/>
      <c r="E13" s="6"/>
      <c r="F13" s="17">
        <f>SUM(F6:F12)</f>
        <v>19631.300000000003</v>
      </c>
      <c r="G13" s="17">
        <f>SUM(G6:G12)</f>
        <v>135978.70000000001</v>
      </c>
    </row>
    <row r="15" spans="1:7" x14ac:dyDescent="0.25">
      <c r="A15" s="15">
        <f>MAX(G6:G12)</f>
        <v>26578.5</v>
      </c>
      <c r="B15" s="13" t="s">
        <v>18</v>
      </c>
      <c r="C15" s="13"/>
      <c r="D15" s="13"/>
      <c r="E15" s="12"/>
    </row>
    <row r="16" spans="1:7" x14ac:dyDescent="0.25">
      <c r="A16" s="15">
        <f>MIN(F6:F12)</f>
        <v>2078.7000000000003</v>
      </c>
      <c r="B16" s="13" t="s">
        <v>19</v>
      </c>
      <c r="C16" s="13"/>
      <c r="D16" s="12"/>
      <c r="E16" s="12"/>
    </row>
    <row r="17" spans="1:7" x14ac:dyDescent="0.25">
      <c r="A17" s="15">
        <f>AVERAGE(B6:B12)</f>
        <v>17100</v>
      </c>
      <c r="B17" s="12" t="s">
        <v>20</v>
      </c>
      <c r="C17" s="12"/>
      <c r="D17" s="12"/>
      <c r="E17" s="12"/>
    </row>
    <row r="18" spans="1:7" x14ac:dyDescent="0.25">
      <c r="A18">
        <f>COUNTIF(B6:B12,"&gt;16000")</f>
        <v>4</v>
      </c>
      <c r="B18" s="13" t="s">
        <v>21</v>
      </c>
      <c r="C18" s="13"/>
      <c r="D18" s="13"/>
      <c r="E18" s="13"/>
    </row>
    <row r="19" spans="1:7" x14ac:dyDescent="0.25">
      <c r="A19" s="16">
        <f>SUMIF(C6:C12,"&gt;0",F6:F12)</f>
        <v>8156.2000000000007</v>
      </c>
      <c r="B19" s="13" t="s">
        <v>22</v>
      </c>
      <c r="C19" s="13"/>
      <c r="D19" s="13"/>
      <c r="E19" s="13"/>
      <c r="F19" s="13"/>
      <c r="G19" s="12"/>
    </row>
    <row r="20" spans="1:7" ht="29.25" customHeight="1" x14ac:dyDescent="0.25">
      <c r="A20" s="16">
        <f>SUMIFS(F6:F12,B6:B12,"&gt;16000",C6:C12,"=0")</f>
        <v>6760</v>
      </c>
      <c r="B20" s="14" t="s">
        <v>23</v>
      </c>
      <c r="C20" s="14"/>
      <c r="D20" s="14"/>
      <c r="E20" s="14"/>
      <c r="F20" s="14"/>
    </row>
  </sheetData>
  <mergeCells count="6">
    <mergeCell ref="A3:G3"/>
    <mergeCell ref="B15:D15"/>
    <mergeCell ref="B16:C16"/>
    <mergeCell ref="B18:E18"/>
    <mergeCell ref="B19:F19"/>
    <mergeCell ref="B20:F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B5CF-801D-4D72-85A9-99E085614FA7}">
  <dimension ref="A1:G19"/>
  <sheetViews>
    <sheetView tabSelected="1" workbookViewId="0">
      <selection activeCell="G7" sqref="G7"/>
    </sheetView>
  </sheetViews>
  <sheetFormatPr defaultRowHeight="15" x14ac:dyDescent="0.25"/>
  <cols>
    <col min="1" max="1" width="20" customWidth="1"/>
    <col min="2" max="2" width="15" customWidth="1"/>
    <col min="3" max="3" width="11.5703125" customWidth="1"/>
    <col min="4" max="4" width="13.140625" customWidth="1"/>
    <col min="5" max="5" width="12.7109375" customWidth="1"/>
    <col min="6" max="6" width="13.7109375" customWidth="1"/>
    <col min="7" max="7" width="14.42578125" customWidth="1"/>
  </cols>
  <sheetData>
    <row r="1" spans="1:7" x14ac:dyDescent="0.25">
      <c r="A1" s="5" t="s">
        <v>24</v>
      </c>
      <c r="B1" s="5"/>
      <c r="C1" s="5"/>
      <c r="D1" s="5"/>
      <c r="E1" s="5"/>
      <c r="F1" s="20"/>
    </row>
    <row r="2" spans="1:7" ht="45" x14ac:dyDescent="0.25">
      <c r="A2" s="18" t="s">
        <v>3</v>
      </c>
      <c r="B2" s="24" t="s">
        <v>9</v>
      </c>
      <c r="C2" s="24" t="s">
        <v>25</v>
      </c>
      <c r="D2" s="24" t="s">
        <v>26</v>
      </c>
      <c r="E2" s="24" t="s">
        <v>27</v>
      </c>
      <c r="F2" s="19"/>
    </row>
    <row r="3" spans="1:7" x14ac:dyDescent="0.25">
      <c r="A3" s="18">
        <v>1</v>
      </c>
      <c r="B3" s="18">
        <v>2</v>
      </c>
      <c r="C3" s="27">
        <v>3</v>
      </c>
      <c r="D3" s="27">
        <v>4</v>
      </c>
      <c r="E3" s="27">
        <v>5</v>
      </c>
      <c r="F3" s="21"/>
    </row>
    <row r="4" spans="1:7" x14ac:dyDescent="0.25">
      <c r="A4" s="26" t="s">
        <v>10</v>
      </c>
      <c r="B4" s="25">
        <v>16242.2</v>
      </c>
      <c r="C4" s="28" t="str">
        <f>IF(B4&lt;20000,"Да","Нет")</f>
        <v>Да</v>
      </c>
      <c r="D4" s="25">
        <f>IF(B4&lt;20000,B4*0.2,0)</f>
        <v>3248.4400000000005</v>
      </c>
      <c r="E4" s="25">
        <f>SUM(D4,B4)</f>
        <v>19490.64</v>
      </c>
      <c r="F4" s="21"/>
    </row>
    <row r="5" spans="1:7" x14ac:dyDescent="0.25">
      <c r="A5" s="26" t="s">
        <v>11</v>
      </c>
      <c r="B5" s="25">
        <v>17643.599999999999</v>
      </c>
      <c r="C5" s="28" t="str">
        <f t="shared" ref="C5:C10" si="0">IF(B5&lt;20000,"Да","Нет")</f>
        <v>Да</v>
      </c>
      <c r="D5" s="25">
        <f t="shared" ref="D5:D10" si="1">IF(B5&lt;20000,B5*0.2,0)</f>
        <v>3528.72</v>
      </c>
      <c r="E5" s="25">
        <f t="shared" ref="E5:E10" si="2">SUM(D5,B5)</f>
        <v>21172.32</v>
      </c>
      <c r="F5" s="21"/>
      <c r="G5" s="23"/>
    </row>
    <row r="6" spans="1:7" x14ac:dyDescent="0.25">
      <c r="A6" s="30" t="s">
        <v>12</v>
      </c>
      <c r="B6" s="25">
        <v>20410</v>
      </c>
      <c r="C6" s="28" t="str">
        <f t="shared" si="0"/>
        <v>Нет</v>
      </c>
      <c r="D6" s="25">
        <f t="shared" si="1"/>
        <v>0</v>
      </c>
      <c r="E6" s="25">
        <f t="shared" si="2"/>
        <v>20410</v>
      </c>
      <c r="F6" s="21"/>
    </row>
    <row r="7" spans="1:7" x14ac:dyDescent="0.25">
      <c r="A7" s="26" t="s">
        <v>13</v>
      </c>
      <c r="B7" s="25">
        <v>13911.3</v>
      </c>
      <c r="C7" s="28" t="str">
        <f t="shared" si="0"/>
        <v>Да</v>
      </c>
      <c r="D7" s="25">
        <f t="shared" si="1"/>
        <v>2782.26</v>
      </c>
      <c r="E7" s="25">
        <f t="shared" si="2"/>
        <v>16693.559999999998</v>
      </c>
      <c r="F7" s="21"/>
    </row>
    <row r="8" spans="1:7" x14ac:dyDescent="0.25">
      <c r="A8" s="26" t="s">
        <v>14</v>
      </c>
      <c r="B8" s="25">
        <v>26578.5</v>
      </c>
      <c r="C8" s="28" t="str">
        <f t="shared" si="0"/>
        <v>Нет</v>
      </c>
      <c r="D8" s="25">
        <f t="shared" si="1"/>
        <v>0</v>
      </c>
      <c r="E8" s="25">
        <f t="shared" si="2"/>
        <v>26578.5</v>
      </c>
      <c r="F8" s="21"/>
    </row>
    <row r="9" spans="1:7" x14ac:dyDescent="0.25">
      <c r="A9" s="26" t="s">
        <v>15</v>
      </c>
      <c r="B9" s="25">
        <v>22531.599999999999</v>
      </c>
      <c r="C9" s="28" t="str">
        <f t="shared" si="0"/>
        <v>Нет</v>
      </c>
      <c r="D9" s="25">
        <f t="shared" si="1"/>
        <v>0</v>
      </c>
      <c r="E9" s="25">
        <f t="shared" si="2"/>
        <v>22531.599999999999</v>
      </c>
      <c r="F9" s="21"/>
    </row>
    <row r="10" spans="1:7" x14ac:dyDescent="0.25">
      <c r="A10" s="26" t="s">
        <v>16</v>
      </c>
      <c r="B10" s="25">
        <v>18661.5</v>
      </c>
      <c r="C10" s="28" t="str">
        <f t="shared" si="0"/>
        <v>Да</v>
      </c>
      <c r="D10" s="25">
        <f t="shared" si="1"/>
        <v>3732.3</v>
      </c>
      <c r="E10" s="25">
        <f t="shared" si="2"/>
        <v>22393.8</v>
      </c>
      <c r="F10" s="22"/>
    </row>
    <row r="11" spans="1:7" x14ac:dyDescent="0.25">
      <c r="A11" s="29"/>
      <c r="B11" s="22"/>
      <c r="C11" s="23"/>
      <c r="D11" s="23"/>
      <c r="E11" s="23"/>
      <c r="F11" s="23"/>
    </row>
    <row r="12" spans="1:7" x14ac:dyDescent="0.25">
      <c r="A12" s="23"/>
      <c r="B12" s="23"/>
      <c r="C12" s="23"/>
      <c r="D12" s="23"/>
      <c r="E12" s="23"/>
    </row>
    <row r="15" spans="1:7" x14ac:dyDescent="0.25">
      <c r="C15" s="23"/>
      <c r="D15" s="23"/>
    </row>
    <row r="16" spans="1:7" x14ac:dyDescent="0.25">
      <c r="C16" s="23"/>
      <c r="D16" s="23"/>
    </row>
    <row r="17" spans="3:4" x14ac:dyDescent="0.25">
      <c r="C17" s="23"/>
      <c r="D17" s="23"/>
    </row>
    <row r="18" spans="3:4" x14ac:dyDescent="0.25">
      <c r="C18" s="23"/>
      <c r="D18" s="23"/>
    </row>
    <row r="19" spans="3:4" x14ac:dyDescent="0.25">
      <c r="C19" s="23"/>
      <c r="D19" s="2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Ведомость</vt:lpstr>
      <vt:lpstr>Формулы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sweetliar</dc:creator>
  <cp:lastModifiedBy>sweetliar</cp:lastModifiedBy>
  <dcterms:created xsi:type="dcterms:W3CDTF">2022-02-06T14:06:25Z</dcterms:created>
  <dcterms:modified xsi:type="dcterms:W3CDTF">2022-02-06T15:06:48Z</dcterms:modified>
</cp:coreProperties>
</file>