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kyujee/Desktop/ProjectPAX/SLAM Extension Reference/Ewald/EwaldPreResearch/"/>
    </mc:Choice>
  </mc:AlternateContent>
  <xr:revisionPtr revIDLastSave="0" documentId="13_ncr:1_{238916B9-CB7F-9245-AEC8-42FFAD6F8673}" xr6:coauthVersionLast="45" xr6:coauthVersionMax="45" xr10:uidLastSave="{00000000-0000-0000-0000-000000000000}"/>
  <bookViews>
    <workbookView xWindow="-20" yWindow="460" windowWidth="28800" windowHeight="17040" activeTab="1" xr2:uid="{ED569559-3BE8-BA43-B08A-1C36884B8A7F}"/>
  </bookViews>
  <sheets>
    <sheet name="CubicTegragonalCell" sheetId="1" r:id="rId1"/>
    <sheet name="Force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1" i="2" l="1"/>
  <c r="W38" i="2"/>
  <c r="W37" i="2"/>
  <c r="W36" i="2"/>
  <c r="L50" i="2"/>
  <c r="O48" i="2"/>
  <c r="O47" i="2"/>
  <c r="S45" i="2"/>
  <c r="M42" i="2"/>
  <c r="O36" i="2"/>
  <c r="O35" i="2"/>
  <c r="M30" i="2"/>
  <c r="S33" i="2" s="1"/>
  <c r="L38" i="2"/>
  <c r="AC20" i="2"/>
  <c r="Y22" i="2"/>
  <c r="Y23" i="2"/>
  <c r="W17" i="2"/>
  <c r="V25" i="2"/>
  <c r="L25" i="2"/>
  <c r="M17" i="2"/>
  <c r="S20" i="2" s="1"/>
  <c r="J8" i="2"/>
  <c r="J7" i="2"/>
  <c r="J6" i="2"/>
  <c r="E6" i="2"/>
  <c r="E7" i="2"/>
  <c r="E8" i="2"/>
  <c r="E9" i="2"/>
  <c r="E10" i="2"/>
  <c r="E11" i="2"/>
  <c r="E12" i="2"/>
  <c r="E13" i="2"/>
  <c r="D15" i="2"/>
  <c r="D19" i="2" s="1"/>
  <c r="C15" i="2"/>
  <c r="C22" i="2" s="1"/>
  <c r="C18" i="2" l="1"/>
  <c r="C21" i="2"/>
  <c r="C24" i="2"/>
  <c r="C20" i="2"/>
  <c r="C23" i="2"/>
  <c r="C19" i="2"/>
  <c r="D22" i="2"/>
  <c r="D21" i="2"/>
  <c r="D20" i="2"/>
  <c r="D18" i="2"/>
  <c r="D24" i="2"/>
  <c r="D23" i="2"/>
  <c r="S15" i="1"/>
  <c r="S14" i="1"/>
  <c r="S13" i="1"/>
  <c r="S8" i="1"/>
  <c r="S7" i="1"/>
  <c r="S6" i="1"/>
  <c r="E43" i="1"/>
  <c r="E42" i="1"/>
  <c r="E41" i="1"/>
  <c r="E36" i="1"/>
  <c r="E35" i="1"/>
  <c r="E34" i="1"/>
  <c r="E29" i="1"/>
  <c r="E28" i="1"/>
  <c r="E27" i="1"/>
  <c r="E22" i="1"/>
  <c r="E21" i="1"/>
  <c r="E20" i="1"/>
  <c r="E15" i="1"/>
  <c r="E14" i="1"/>
  <c r="E13" i="1"/>
  <c r="E7" i="1"/>
  <c r="E8" i="1"/>
  <c r="E6" i="1"/>
</calcChain>
</file>

<file path=xl/sharedStrings.xml><?xml version="1.0" encoding="utf-8"?>
<sst xmlns="http://schemas.openxmlformats.org/spreadsheetml/2006/main" count="85" uniqueCount="24">
  <si>
    <t>GULP</t>
  </si>
  <si>
    <t>tot</t>
  </si>
  <si>
    <t>reci</t>
  </si>
  <si>
    <t>real</t>
  </si>
  <si>
    <t>EwaldSelf</t>
  </si>
  <si>
    <t>Lx</t>
  </si>
  <si>
    <t>Ly</t>
  </si>
  <si>
    <t>Lz</t>
  </si>
  <si>
    <t>Frac_X</t>
  </si>
  <si>
    <t>Frac_Z</t>
  </si>
  <si>
    <t>Frac_Y</t>
  </si>
  <si>
    <t>Q</t>
  </si>
  <si>
    <t>tetragonal</t>
  </si>
  <si>
    <t>Atom 2</t>
  </si>
  <si>
    <t>Atom 4</t>
  </si>
  <si>
    <t>EforceSelf</t>
  </si>
  <si>
    <t>Energy</t>
  </si>
  <si>
    <t>Force</t>
  </si>
  <si>
    <t>atom2</t>
  </si>
  <si>
    <t>dfrac</t>
  </si>
  <si>
    <t>in Angs</t>
  </si>
  <si>
    <t>By GULP</t>
  </si>
  <si>
    <t>GULPInt</t>
  </si>
  <si>
    <t>SELFRaw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</si>
</sst>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%"/>
    <numFmt numFmtId="165" formatCode="0.0000"/>
    <numFmt numFmtId="166" formatCode="0.00000"/>
    <numFmt numFmtId="167" formatCode="0.000000"/>
    <numFmt numFmtId="170" formatCode="0.0000%"/>
    <numFmt numFmtId="171" formatCode="0.00000%"/>
    <numFmt numFmtId="180" formatCode="0.00000.E+00"/>
    <numFmt numFmtId="187" formatCode="0.0000000"/>
    <numFmt numFmtId="192" formatCode="0.000000000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9" fontId="0" fillId="0" borderId="0" xfId="0" applyNumberFormat="1"/>
    <xf numFmtId="10" fontId="0" fillId="0" borderId="0" xfId="0" applyNumberFormat="1"/>
    <xf numFmtId="180" fontId="0" fillId="0" borderId="0" xfId="0" applyNumberFormat="1"/>
    <xf numFmtId="187" fontId="0" fillId="0" borderId="0" xfId="0" applyNumberFormat="1" applyAlignment="1">
      <alignment horizontal="right"/>
    </xf>
    <xf numFmtId="187" fontId="0" fillId="0" borderId="0" xfId="0" applyNumberFormat="1"/>
    <xf numFmtId="192" fontId="0" fillId="0" borderId="0" xfId="0" applyNumberFormat="1" applyAlignment="1">
      <alignment horizontal="right"/>
    </xf>
    <xf numFmtId="192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2036-CDCA-A047-8664-542467F32788}">
  <dimension ref="B3:AB44"/>
  <sheetViews>
    <sheetView topLeftCell="H1" zoomScale="80" zoomScaleNormal="80" workbookViewId="0">
      <selection activeCell="R15" sqref="R15"/>
    </sheetView>
  </sheetViews>
  <sheetFormatPr baseColWidth="10" defaultRowHeight="16"/>
  <cols>
    <col min="2" max="2" width="11" style="1" bestFit="1" customWidth="1"/>
    <col min="3" max="3" width="11" style="5" bestFit="1" customWidth="1"/>
    <col min="4" max="4" width="14.1640625" style="5" customWidth="1"/>
    <col min="5" max="5" width="11.1640625" style="9" bestFit="1" customWidth="1"/>
    <col min="8" max="14" width="11" style="6" bestFit="1" customWidth="1"/>
    <col min="16" max="16" width="11" bestFit="1" customWidth="1"/>
    <col min="17" max="18" width="11" style="7" bestFit="1" customWidth="1"/>
    <col min="19" max="19" width="12" bestFit="1" customWidth="1"/>
    <col min="22" max="27" width="11" bestFit="1" customWidth="1"/>
  </cols>
  <sheetData>
    <row r="3" spans="2:28">
      <c r="B3" s="1" t="s">
        <v>13</v>
      </c>
      <c r="P3" s="1" t="s">
        <v>14</v>
      </c>
      <c r="Q3" s="4"/>
      <c r="R3" s="4"/>
      <c r="S3" s="2"/>
      <c r="V3" s="6"/>
      <c r="W3" s="6"/>
      <c r="X3" s="6"/>
      <c r="Y3" s="6"/>
      <c r="Z3" s="6"/>
      <c r="AA3" s="6"/>
      <c r="AB3" s="6"/>
    </row>
    <row r="4" spans="2:28">
      <c r="P4" s="1"/>
      <c r="Q4" s="4"/>
      <c r="R4" s="4"/>
      <c r="S4" s="2"/>
      <c r="V4" s="6"/>
      <c r="W4" s="6"/>
      <c r="X4" s="6"/>
      <c r="Y4" s="6"/>
      <c r="Z4" s="6"/>
      <c r="AA4" s="6"/>
      <c r="AB4" s="6"/>
    </row>
    <row r="5" spans="2:28">
      <c r="B5" s="1">
        <v>1</v>
      </c>
      <c r="C5" s="5" t="s">
        <v>0</v>
      </c>
      <c r="D5" s="5" t="s">
        <v>4</v>
      </c>
      <c r="H5" s="6" t="s">
        <v>5</v>
      </c>
      <c r="I5" s="6" t="s">
        <v>6</v>
      </c>
      <c r="J5" s="6" t="s">
        <v>7</v>
      </c>
      <c r="K5" s="6" t="s">
        <v>11</v>
      </c>
      <c r="L5" s="6" t="s">
        <v>8</v>
      </c>
      <c r="M5" s="6" t="s">
        <v>10</v>
      </c>
      <c r="N5" s="6" t="s">
        <v>9</v>
      </c>
      <c r="P5" s="1">
        <v>7</v>
      </c>
      <c r="Q5" s="4" t="s">
        <v>0</v>
      </c>
      <c r="R5" s="4" t="s">
        <v>4</v>
      </c>
      <c r="S5" s="3"/>
      <c r="V5" s="6" t="s">
        <v>5</v>
      </c>
      <c r="W5" s="6" t="s">
        <v>6</v>
      </c>
      <c r="X5" s="6" t="s">
        <v>7</v>
      </c>
      <c r="Y5" s="6" t="s">
        <v>11</v>
      </c>
      <c r="Z5" s="6" t="s">
        <v>8</v>
      </c>
      <c r="AA5" s="6" t="s">
        <v>10</v>
      </c>
      <c r="AB5" s="6" t="s">
        <v>9</v>
      </c>
    </row>
    <row r="6" spans="2:28">
      <c r="B6" s="1" t="s">
        <v>3</v>
      </c>
      <c r="C6" s="5">
        <v>-2.1508584800000001</v>
      </c>
      <c r="D6" s="5">
        <v>-2.2212504908864998</v>
      </c>
      <c r="E6" s="9">
        <f>(C6-D6)/C6</f>
        <v>-3.2727402356337136E-2</v>
      </c>
      <c r="H6" s="6">
        <v>4</v>
      </c>
      <c r="I6" s="6">
        <v>4</v>
      </c>
      <c r="J6" s="6">
        <v>4</v>
      </c>
      <c r="K6" s="6">
        <v>-2</v>
      </c>
      <c r="L6" s="6">
        <v>0.5</v>
      </c>
      <c r="M6" s="6">
        <v>0.5</v>
      </c>
      <c r="N6" s="6">
        <v>0.5</v>
      </c>
      <c r="P6" s="1" t="s">
        <v>3</v>
      </c>
      <c r="Q6" s="4">
        <v>-39.349929199999998</v>
      </c>
      <c r="R6" s="4">
        <v>-43.735283222143799</v>
      </c>
      <c r="S6" s="3">
        <f>(Q6-R6)/Q6</f>
        <v>-0.11144502954134416</v>
      </c>
      <c r="U6" t="s">
        <v>12</v>
      </c>
      <c r="V6" s="6">
        <v>12</v>
      </c>
      <c r="W6" s="6">
        <v>4</v>
      </c>
      <c r="X6" s="6">
        <v>3.9</v>
      </c>
      <c r="Y6" s="6">
        <v>-2</v>
      </c>
      <c r="Z6" s="6">
        <v>0.2</v>
      </c>
      <c r="AA6" s="6">
        <v>0.9</v>
      </c>
      <c r="AB6" s="6">
        <v>0.17</v>
      </c>
    </row>
    <row r="7" spans="2:28">
      <c r="B7" s="1" t="s">
        <v>2</v>
      </c>
      <c r="C7" s="5">
        <v>-27.157855510000001</v>
      </c>
      <c r="D7" s="5">
        <v>-27.0872304667405</v>
      </c>
      <c r="E7" s="9">
        <f t="shared" ref="E7:E8" si="0">(C7-D7)/C7</f>
        <v>2.6005382948405186E-3</v>
      </c>
      <c r="K7" s="6">
        <v>2</v>
      </c>
      <c r="L7" s="6">
        <v>0</v>
      </c>
      <c r="M7" s="6">
        <v>0</v>
      </c>
      <c r="N7" s="6">
        <v>0</v>
      </c>
      <c r="P7" s="1" t="s">
        <v>2</v>
      </c>
      <c r="Q7" s="4">
        <v>-25.09330628</v>
      </c>
      <c r="R7" s="4">
        <v>-20.707439863912501</v>
      </c>
      <c r="S7" s="3">
        <f t="shared" ref="S7:S8" si="1">(Q7-R7)/Q7</f>
        <v>0.1747823251009033</v>
      </c>
      <c r="V7" s="6"/>
      <c r="W7" s="6"/>
      <c r="X7" s="6"/>
      <c r="Y7" s="6">
        <v>2</v>
      </c>
      <c r="Z7" s="6">
        <v>0.2</v>
      </c>
      <c r="AA7" s="6">
        <v>0.13</v>
      </c>
      <c r="AB7" s="6">
        <v>0.25</v>
      </c>
    </row>
    <row r="8" spans="2:28">
      <c r="B8" s="1" t="s">
        <v>1</v>
      </c>
      <c r="C8" s="5">
        <v>-29.308713990000001</v>
      </c>
      <c r="D8" s="5">
        <v>-29.308480957627001</v>
      </c>
      <c r="E8" s="9">
        <f t="shared" si="0"/>
        <v>7.9509586493455734E-6</v>
      </c>
      <c r="P8" s="1" t="s">
        <v>1</v>
      </c>
      <c r="Q8" s="4">
        <v>-64.443235479999998</v>
      </c>
      <c r="R8" s="4">
        <v>-64.442723086056304</v>
      </c>
      <c r="S8" s="3">
        <f t="shared" si="1"/>
        <v>7.9510896663964059E-6</v>
      </c>
      <c r="V8" s="6"/>
      <c r="W8" s="6"/>
      <c r="X8" s="6"/>
      <c r="Y8" s="6">
        <v>-1</v>
      </c>
      <c r="Z8" s="6">
        <v>0.8</v>
      </c>
      <c r="AA8" s="6">
        <v>0.8</v>
      </c>
      <c r="AB8" s="6">
        <v>0.8</v>
      </c>
    </row>
    <row r="9" spans="2:28">
      <c r="P9" s="1"/>
      <c r="Q9" s="4"/>
      <c r="R9" s="4"/>
      <c r="S9" s="2"/>
      <c r="V9" s="6"/>
      <c r="W9" s="6"/>
      <c r="X9" s="6"/>
      <c r="Y9" s="6">
        <v>1</v>
      </c>
      <c r="Z9" s="6">
        <v>0.6</v>
      </c>
      <c r="AA9" s="6">
        <v>0.6</v>
      </c>
      <c r="AB9" s="6">
        <v>0.6</v>
      </c>
    </row>
    <row r="10" spans="2:28">
      <c r="P10" s="1"/>
      <c r="Q10" s="4"/>
      <c r="R10" s="4"/>
      <c r="S10" s="2"/>
      <c r="V10" s="6"/>
      <c r="W10" s="6"/>
      <c r="X10" s="6"/>
      <c r="Y10" s="6"/>
      <c r="Z10" s="6"/>
      <c r="AA10" s="6"/>
      <c r="AB10" s="6"/>
    </row>
    <row r="11" spans="2:28">
      <c r="P11" s="1"/>
      <c r="Q11" s="4"/>
      <c r="R11" s="4"/>
      <c r="S11" s="2"/>
      <c r="V11" s="6"/>
      <c r="W11" s="6"/>
      <c r="X11" s="6"/>
      <c r="Y11" s="6"/>
      <c r="Z11" s="6"/>
      <c r="AA11" s="6"/>
      <c r="AB11" s="6"/>
    </row>
    <row r="12" spans="2:28">
      <c r="B12" s="1">
        <v>2</v>
      </c>
      <c r="C12" s="5" t="s">
        <v>0</v>
      </c>
      <c r="D12" s="5" t="s">
        <v>4</v>
      </c>
      <c r="P12" s="1">
        <v>8</v>
      </c>
      <c r="Q12" s="4"/>
      <c r="R12" s="4"/>
      <c r="S12" s="2"/>
      <c r="V12" s="6"/>
      <c r="W12" s="6"/>
      <c r="X12" s="6"/>
      <c r="Y12" s="6"/>
      <c r="Z12" s="6"/>
      <c r="AA12" s="6"/>
      <c r="AB12" s="6"/>
    </row>
    <row r="13" spans="2:28">
      <c r="B13" s="1" t="s">
        <v>3</v>
      </c>
      <c r="C13" s="5">
        <v>-5.7876012100000001</v>
      </c>
      <c r="D13" s="5">
        <v>-5.89047030446992</v>
      </c>
      <c r="E13" s="9">
        <f>(C13-D13)/C13</f>
        <v>-1.7774046748794563E-2</v>
      </c>
      <c r="H13" s="6">
        <v>4</v>
      </c>
      <c r="I13" s="6">
        <v>4</v>
      </c>
      <c r="J13" s="6">
        <v>4</v>
      </c>
      <c r="K13" s="6">
        <v>-2</v>
      </c>
      <c r="L13" s="6">
        <v>0.5</v>
      </c>
      <c r="M13" s="6">
        <v>0.5</v>
      </c>
      <c r="N13" s="6">
        <v>0.5</v>
      </c>
      <c r="P13" s="1" t="s">
        <v>3</v>
      </c>
      <c r="Q13" s="4">
        <v>-57.38783815</v>
      </c>
      <c r="R13" s="4">
        <v>-76.0729668945296</v>
      </c>
      <c r="S13" s="3">
        <f>(Q13-R13)/Q13</f>
        <v>-0.32559387749875712</v>
      </c>
      <c r="V13" s="6">
        <v>4.2111999999999998</v>
      </c>
      <c r="W13" s="6">
        <v>4.2111999999999998</v>
      </c>
      <c r="X13" s="6">
        <v>4.2111999999999998</v>
      </c>
      <c r="Y13" s="6">
        <v>2</v>
      </c>
      <c r="Z13" s="6">
        <v>0</v>
      </c>
      <c r="AA13" s="6">
        <v>0</v>
      </c>
      <c r="AB13" s="6">
        <v>0</v>
      </c>
    </row>
    <row r="14" spans="2:28">
      <c r="B14" s="1" t="s">
        <v>2</v>
      </c>
      <c r="C14" s="5">
        <v>-28.225102799999998</v>
      </c>
      <c r="D14" s="5">
        <v>-28.1219632720566</v>
      </c>
      <c r="E14" s="9">
        <f t="shared" ref="E14:E15" si="2">(C14-D14)/C14</f>
        <v>3.6541772291932267E-3</v>
      </c>
      <c r="K14" s="6">
        <v>2</v>
      </c>
      <c r="L14" s="6">
        <v>0.2</v>
      </c>
      <c r="M14" s="6">
        <v>0.2</v>
      </c>
      <c r="N14" s="6">
        <v>0.2</v>
      </c>
      <c r="P14" s="1" t="s">
        <v>2</v>
      </c>
      <c r="Q14" s="4">
        <v>-133.83079028</v>
      </c>
      <c r="R14" s="4">
        <v>-115.144141151466</v>
      </c>
      <c r="S14" s="3">
        <f t="shared" ref="S14:S15" si="3">(Q14-R14)/Q14</f>
        <v>0.13962892313075265</v>
      </c>
      <c r="V14" s="6"/>
      <c r="W14" s="6"/>
      <c r="X14" s="6"/>
      <c r="Y14" s="6">
        <v>2</v>
      </c>
      <c r="Z14" s="6">
        <v>0.5</v>
      </c>
      <c r="AA14" s="6">
        <v>0.52</v>
      </c>
      <c r="AB14" s="6">
        <v>0</v>
      </c>
    </row>
    <row r="15" spans="2:28">
      <c r="B15" s="1" t="s">
        <v>1</v>
      </c>
      <c r="C15" s="5">
        <v>-34.01270401</v>
      </c>
      <c r="D15" s="5">
        <v>-34.012433576526497</v>
      </c>
      <c r="E15" s="9">
        <f t="shared" si="2"/>
        <v>7.9509548380320734E-6</v>
      </c>
      <c r="P15" s="1" t="s">
        <v>1</v>
      </c>
      <c r="Q15" s="4">
        <v>-191.21862844</v>
      </c>
      <c r="R15" s="4">
        <v>-191.21710804599601</v>
      </c>
      <c r="S15" s="3">
        <f t="shared" si="3"/>
        <v>7.9510768192058602E-6</v>
      </c>
      <c r="V15" s="6"/>
      <c r="W15" s="6"/>
      <c r="X15" s="6"/>
      <c r="Y15" s="6">
        <v>2</v>
      </c>
      <c r="Z15" s="6">
        <v>0.5</v>
      </c>
      <c r="AA15" s="6">
        <v>0</v>
      </c>
      <c r="AB15" s="6">
        <v>0.5</v>
      </c>
    </row>
    <row r="16" spans="2:28">
      <c r="P16" s="1"/>
      <c r="Q16" s="4"/>
      <c r="R16" s="4"/>
      <c r="S16" s="2"/>
      <c r="V16" s="6"/>
      <c r="W16" s="6"/>
      <c r="X16" s="6"/>
      <c r="Y16" s="6">
        <v>2</v>
      </c>
      <c r="Z16" s="6">
        <v>0</v>
      </c>
      <c r="AA16" s="6">
        <v>0.52</v>
      </c>
      <c r="AB16" s="6">
        <v>0.5</v>
      </c>
    </row>
    <row r="17" spans="2:28">
      <c r="P17" s="1"/>
      <c r="Q17" s="4"/>
      <c r="R17" s="4"/>
      <c r="S17" s="2"/>
      <c r="V17" s="6"/>
      <c r="W17" s="6"/>
      <c r="X17" s="6"/>
      <c r="Y17" s="6">
        <v>-2</v>
      </c>
      <c r="Z17" s="6">
        <v>0.5</v>
      </c>
      <c r="AA17" s="6">
        <v>0.5</v>
      </c>
      <c r="AB17" s="6">
        <v>0.5</v>
      </c>
    </row>
    <row r="18" spans="2:28">
      <c r="P18" s="1"/>
      <c r="Q18" s="4"/>
      <c r="R18" s="4"/>
      <c r="S18" s="2"/>
      <c r="V18" s="6"/>
      <c r="W18" s="6"/>
      <c r="X18" s="6"/>
      <c r="Y18" s="6">
        <v>-2</v>
      </c>
      <c r="Z18" s="6">
        <v>0.5</v>
      </c>
      <c r="AA18" s="6">
        <v>0</v>
      </c>
      <c r="AB18" s="6">
        <v>0</v>
      </c>
    </row>
    <row r="19" spans="2:28">
      <c r="B19" s="1">
        <v>3</v>
      </c>
      <c r="C19" s="5" t="s">
        <v>0</v>
      </c>
      <c r="D19" s="5" t="s">
        <v>4</v>
      </c>
      <c r="P19" s="1"/>
      <c r="Q19" s="4"/>
      <c r="R19" s="4"/>
      <c r="S19" s="2"/>
      <c r="V19" s="6"/>
      <c r="W19" s="6"/>
      <c r="X19" s="6"/>
      <c r="Y19" s="6">
        <v>-2</v>
      </c>
      <c r="Z19" s="6">
        <v>0</v>
      </c>
      <c r="AA19" s="6">
        <v>0.5</v>
      </c>
      <c r="AB19" s="6">
        <v>0</v>
      </c>
    </row>
    <row r="20" spans="2:28">
      <c r="B20" s="1" t="s">
        <v>3</v>
      </c>
      <c r="C20" s="5">
        <v>-2.8781167299999999</v>
      </c>
      <c r="D20" s="5">
        <v>-2.9583812330715999</v>
      </c>
      <c r="E20" s="9">
        <f>(C20-D20)/C20</f>
        <v>-2.7887855358667141E-2</v>
      </c>
      <c r="H20" s="6">
        <v>4</v>
      </c>
      <c r="I20" s="6">
        <v>4</v>
      </c>
      <c r="J20" s="6">
        <v>4</v>
      </c>
      <c r="K20" s="6">
        <v>-2</v>
      </c>
      <c r="L20" s="6">
        <v>0.5</v>
      </c>
      <c r="M20" s="6">
        <v>0.7</v>
      </c>
      <c r="N20" s="6">
        <v>0.7</v>
      </c>
      <c r="P20" s="1"/>
      <c r="Q20" s="4"/>
      <c r="R20" s="4"/>
      <c r="S20" s="3"/>
      <c r="V20" s="6"/>
      <c r="W20" s="6"/>
      <c r="X20" s="6"/>
      <c r="Y20" s="6">
        <v>-2</v>
      </c>
      <c r="Z20" s="6">
        <v>0</v>
      </c>
      <c r="AA20" s="6">
        <v>0</v>
      </c>
      <c r="AB20" s="6">
        <v>0.5</v>
      </c>
    </row>
    <row r="21" spans="2:28">
      <c r="B21" s="1" t="s">
        <v>2</v>
      </c>
      <c r="C21" s="5">
        <v>-27.498402309999999</v>
      </c>
      <c r="D21" s="5">
        <v>-27.417896277500802</v>
      </c>
      <c r="E21" s="9">
        <f t="shared" ref="E21:E22" si="4">(C21-D21)/C21</f>
        <v>2.927662181665046E-3</v>
      </c>
      <c r="K21" s="6">
        <v>2</v>
      </c>
      <c r="L21" s="6">
        <v>0.2</v>
      </c>
      <c r="M21" s="6">
        <v>0.2</v>
      </c>
      <c r="N21" s="6">
        <v>0.2</v>
      </c>
      <c r="P21" s="1"/>
      <c r="Q21" s="4"/>
      <c r="R21" s="4"/>
      <c r="S21" s="3"/>
      <c r="V21" s="6"/>
      <c r="W21" s="6"/>
      <c r="X21" s="6"/>
      <c r="Y21" s="6"/>
      <c r="Z21" s="6"/>
      <c r="AA21" s="6"/>
      <c r="AB21" s="6"/>
    </row>
    <row r="22" spans="2:28">
      <c r="B22" s="1" t="s">
        <v>1</v>
      </c>
      <c r="C22" s="5">
        <v>-30.376519040000002</v>
      </c>
      <c r="D22" s="5">
        <v>-30.3762775105724</v>
      </c>
      <c r="E22" s="9">
        <f t="shared" si="4"/>
        <v>7.9511884585328138E-6</v>
      </c>
      <c r="P22" s="1"/>
      <c r="Q22" s="4"/>
      <c r="R22" s="4"/>
      <c r="S22" s="3"/>
      <c r="V22" s="6"/>
      <c r="W22" s="6"/>
      <c r="X22" s="6"/>
      <c r="Y22" s="6"/>
      <c r="Z22" s="6"/>
      <c r="AA22" s="6"/>
      <c r="AB22" s="6"/>
    </row>
    <row r="23" spans="2:28">
      <c r="P23" s="1"/>
      <c r="Q23" s="4"/>
      <c r="R23" s="4"/>
      <c r="S23" s="2"/>
      <c r="V23" s="6"/>
      <c r="W23" s="6"/>
      <c r="X23" s="6"/>
      <c r="Y23" s="6"/>
      <c r="Z23" s="6"/>
      <c r="AA23" s="6"/>
      <c r="AB23" s="6"/>
    </row>
    <row r="24" spans="2:28">
      <c r="P24" s="1"/>
      <c r="Q24" s="4"/>
      <c r="R24" s="4"/>
      <c r="S24" s="2"/>
      <c r="V24" s="6"/>
      <c r="W24" s="6"/>
      <c r="X24" s="6"/>
      <c r="Y24" s="6"/>
      <c r="Z24" s="6"/>
      <c r="AA24" s="6"/>
      <c r="AB24" s="6"/>
    </row>
    <row r="25" spans="2:28">
      <c r="P25" s="1"/>
      <c r="Q25" s="4"/>
      <c r="R25" s="4"/>
      <c r="S25" s="2"/>
      <c r="V25" s="6"/>
      <c r="W25" s="6"/>
      <c r="X25" s="6"/>
      <c r="Y25" s="6"/>
      <c r="Z25" s="6"/>
      <c r="AA25" s="6"/>
      <c r="AB25" s="6"/>
    </row>
    <row r="26" spans="2:28">
      <c r="B26" s="1">
        <v>4</v>
      </c>
      <c r="C26" s="5" t="s">
        <v>0</v>
      </c>
      <c r="D26" s="5" t="s">
        <v>4</v>
      </c>
      <c r="P26" s="1"/>
      <c r="Q26" s="4"/>
      <c r="R26" s="4"/>
      <c r="S26" s="2"/>
      <c r="V26" s="6"/>
      <c r="W26" s="6"/>
      <c r="X26" s="6"/>
      <c r="Y26" s="6"/>
      <c r="Z26" s="6"/>
      <c r="AA26" s="6"/>
      <c r="AB26" s="6"/>
    </row>
    <row r="27" spans="2:28">
      <c r="B27" s="1" t="s">
        <v>3</v>
      </c>
      <c r="C27" s="5">
        <v>-10.908414219999999</v>
      </c>
      <c r="D27" s="5">
        <v>-11.034859423203301</v>
      </c>
      <c r="E27" s="9">
        <f>(C27-D27)/C27</f>
        <v>-1.159152931426743E-2</v>
      </c>
      <c r="H27" s="6">
        <v>4</v>
      </c>
      <c r="I27" s="6">
        <v>4</v>
      </c>
      <c r="J27" s="6">
        <v>4</v>
      </c>
      <c r="K27" s="6">
        <v>-2</v>
      </c>
      <c r="L27" s="6">
        <v>0.5</v>
      </c>
      <c r="M27" s="6">
        <v>0.9</v>
      </c>
      <c r="N27" s="6">
        <v>0.1</v>
      </c>
      <c r="P27" s="1"/>
      <c r="Q27" s="4"/>
      <c r="R27" s="4"/>
      <c r="S27" s="3"/>
      <c r="V27" s="6"/>
      <c r="W27" s="6"/>
      <c r="X27" s="6"/>
      <c r="Y27" s="6"/>
      <c r="Z27" s="6"/>
      <c r="AA27" s="6"/>
      <c r="AB27" s="6"/>
    </row>
    <row r="28" spans="2:28">
      <c r="B28" s="1" t="s">
        <v>2</v>
      </c>
      <c r="C28" s="5">
        <v>-28.953326969999999</v>
      </c>
      <c r="D28" s="5">
        <v>-28.8265648269367</v>
      </c>
      <c r="E28" s="9">
        <f t="shared" ref="E28:E29" si="5">(C28-D28)/C28</f>
        <v>4.3781546485018421E-3</v>
      </c>
      <c r="K28" s="6">
        <v>2</v>
      </c>
      <c r="L28" s="6">
        <v>0.2</v>
      </c>
      <c r="M28" s="6">
        <v>0.13</v>
      </c>
      <c r="N28" s="6">
        <v>0.25</v>
      </c>
      <c r="P28" s="1"/>
      <c r="Q28" s="4"/>
      <c r="R28" s="4"/>
      <c r="S28" s="3"/>
      <c r="V28" s="6"/>
      <c r="W28" s="6"/>
      <c r="X28" s="6"/>
      <c r="Y28" s="6"/>
      <c r="Z28" s="6"/>
      <c r="AA28" s="6"/>
      <c r="AB28" s="6"/>
    </row>
    <row r="29" spans="2:28">
      <c r="B29" s="1" t="s">
        <v>1</v>
      </c>
      <c r="C29" s="5">
        <v>-39.861741189999996</v>
      </c>
      <c r="D29" s="5">
        <v>-39.861424250139997</v>
      </c>
      <c r="E29" s="9">
        <f t="shared" si="5"/>
        <v>7.9509788217398646E-6</v>
      </c>
      <c r="P29" s="1"/>
      <c r="Q29" s="4"/>
      <c r="R29" s="4"/>
      <c r="S29" s="3"/>
      <c r="V29" s="6"/>
      <c r="W29" s="6"/>
      <c r="X29" s="6"/>
      <c r="Y29" s="6"/>
      <c r="Z29" s="6"/>
      <c r="AA29" s="6"/>
      <c r="AB29" s="6"/>
    </row>
    <row r="30" spans="2:28">
      <c r="P30" s="1"/>
      <c r="Q30" s="4"/>
      <c r="R30" s="4"/>
      <c r="S30" s="2"/>
      <c r="V30" s="6"/>
      <c r="W30" s="6"/>
      <c r="X30" s="6"/>
      <c r="Y30" s="6"/>
      <c r="Z30" s="6"/>
      <c r="AA30" s="6"/>
      <c r="AB30" s="6"/>
    </row>
    <row r="31" spans="2:28">
      <c r="P31" s="1"/>
      <c r="Q31" s="4"/>
      <c r="R31" s="4"/>
      <c r="S31" s="2"/>
      <c r="V31" s="6"/>
      <c r="W31" s="6"/>
      <c r="X31" s="6"/>
      <c r="Y31" s="6"/>
      <c r="Z31" s="6"/>
      <c r="AA31" s="6"/>
      <c r="AB31" s="6"/>
    </row>
    <row r="32" spans="2:28">
      <c r="P32" s="1"/>
      <c r="Q32" s="4"/>
      <c r="R32" s="4"/>
      <c r="S32" s="2"/>
      <c r="V32" s="6"/>
      <c r="W32" s="6"/>
      <c r="X32" s="6"/>
      <c r="Y32" s="6"/>
      <c r="Z32" s="6"/>
      <c r="AA32" s="6"/>
      <c r="AB32" s="6"/>
    </row>
    <row r="33" spans="2:28">
      <c r="B33" s="1">
        <v>5</v>
      </c>
      <c r="C33" s="5" t="s">
        <v>0</v>
      </c>
      <c r="D33" s="5" t="s">
        <v>4</v>
      </c>
      <c r="P33" s="1"/>
      <c r="Q33" s="4"/>
      <c r="R33" s="4"/>
      <c r="S33" s="2"/>
      <c r="V33" s="6"/>
      <c r="W33" s="6"/>
      <c r="X33" s="6"/>
      <c r="Y33" s="6"/>
      <c r="Z33" s="6"/>
      <c r="AA33" s="6"/>
      <c r="AB33" s="6"/>
    </row>
    <row r="34" spans="2:28">
      <c r="B34" s="1" t="s">
        <v>3</v>
      </c>
      <c r="C34" s="5">
        <v>-8.1793875800000002</v>
      </c>
      <c r="D34" s="5">
        <v>-8.3873044172211895</v>
      </c>
      <c r="E34" s="9">
        <f>(C34-D34)/C34</f>
        <v>-2.5419609376328055E-2</v>
      </c>
      <c r="G34" t="s">
        <v>12</v>
      </c>
      <c r="H34" s="6">
        <v>5</v>
      </c>
      <c r="I34" s="6">
        <v>4</v>
      </c>
      <c r="J34" s="6">
        <v>3.9</v>
      </c>
      <c r="K34" s="6">
        <v>-2</v>
      </c>
      <c r="L34" s="6">
        <v>0.5</v>
      </c>
      <c r="M34" s="6">
        <v>0.9</v>
      </c>
      <c r="N34" s="6">
        <v>0.1</v>
      </c>
      <c r="P34" s="1"/>
      <c r="Q34" s="4"/>
      <c r="R34" s="4"/>
      <c r="S34" s="3"/>
      <c r="V34" s="6"/>
      <c r="W34" s="6"/>
      <c r="X34" s="6"/>
      <c r="Y34" s="6"/>
      <c r="Z34" s="6"/>
      <c r="AA34" s="6"/>
      <c r="AB34" s="6"/>
    </row>
    <row r="35" spans="2:28">
      <c r="B35" s="1" t="s">
        <v>2</v>
      </c>
      <c r="C35" s="5">
        <v>-26.08823503</v>
      </c>
      <c r="D35" s="5">
        <v>-25.880045725294799</v>
      </c>
      <c r="E35" s="9">
        <f t="shared" ref="E35:E36" si="6">(C35-D35)/C35</f>
        <v>7.9801989082739638E-3</v>
      </c>
      <c r="K35" s="6">
        <v>2</v>
      </c>
      <c r="L35" s="6">
        <v>0.2</v>
      </c>
      <c r="M35" s="6">
        <v>0.13</v>
      </c>
      <c r="N35" s="6">
        <v>0.25</v>
      </c>
      <c r="P35" s="1"/>
      <c r="Q35" s="4"/>
      <c r="R35" s="4"/>
      <c r="S35" s="3"/>
      <c r="V35" s="6"/>
      <c r="W35" s="6"/>
      <c r="X35" s="6"/>
      <c r="Y35" s="6"/>
      <c r="Z35" s="6"/>
      <c r="AA35" s="6"/>
      <c r="AB35" s="6"/>
    </row>
    <row r="36" spans="2:28">
      <c r="B36" s="1" t="s">
        <v>1</v>
      </c>
      <c r="C36" s="5">
        <v>-34.267622609999997</v>
      </c>
      <c r="D36" s="5">
        <v>-34.267350142516001</v>
      </c>
      <c r="E36" s="9">
        <f t="shared" si="6"/>
        <v>7.9511639046658193E-6</v>
      </c>
      <c r="P36" s="1"/>
      <c r="Q36" s="4"/>
      <c r="R36" s="4"/>
      <c r="S36" s="3"/>
      <c r="V36" s="6"/>
      <c r="W36" s="6"/>
      <c r="X36" s="6"/>
      <c r="Y36" s="6"/>
      <c r="Z36" s="6"/>
      <c r="AA36" s="6"/>
      <c r="AB36" s="6"/>
    </row>
    <row r="37" spans="2:28">
      <c r="P37" s="1"/>
      <c r="Q37" s="4"/>
      <c r="R37" s="4"/>
      <c r="S37" s="2"/>
      <c r="V37" s="6"/>
      <c r="W37" s="6"/>
      <c r="X37" s="6"/>
      <c r="Y37" s="6"/>
      <c r="Z37" s="6"/>
      <c r="AA37" s="6"/>
      <c r="AB37" s="6"/>
    </row>
    <row r="38" spans="2:28">
      <c r="P38" s="1"/>
      <c r="Q38" s="4"/>
      <c r="R38" s="4"/>
      <c r="S38" s="2"/>
      <c r="V38" s="6"/>
      <c r="W38" s="6"/>
      <c r="X38" s="6"/>
      <c r="Y38" s="6"/>
      <c r="Z38" s="6"/>
      <c r="AA38" s="6"/>
      <c r="AB38" s="6"/>
    </row>
    <row r="39" spans="2:28">
      <c r="P39" s="1"/>
      <c r="Q39" s="4"/>
      <c r="R39" s="4"/>
      <c r="S39" s="2"/>
      <c r="V39" s="6"/>
      <c r="W39" s="6"/>
      <c r="X39" s="6"/>
      <c r="Y39" s="6"/>
      <c r="Z39" s="6"/>
      <c r="AA39" s="6"/>
      <c r="AB39" s="6"/>
    </row>
    <row r="40" spans="2:28">
      <c r="B40" s="1">
        <v>6</v>
      </c>
      <c r="C40" s="5" t="s">
        <v>0</v>
      </c>
      <c r="D40" s="5" t="s">
        <v>4</v>
      </c>
      <c r="P40" s="1"/>
      <c r="Q40" s="4"/>
      <c r="R40" s="4"/>
      <c r="S40" s="2"/>
      <c r="V40" s="6"/>
      <c r="W40" s="6"/>
      <c r="X40" s="6"/>
      <c r="Y40" s="6"/>
      <c r="Z40" s="6"/>
      <c r="AA40" s="6"/>
      <c r="AB40" s="6"/>
    </row>
    <row r="41" spans="2:28">
      <c r="B41" s="1" t="s">
        <v>3</v>
      </c>
      <c r="C41" s="5">
        <v>-39.95418926</v>
      </c>
      <c r="D41" s="5">
        <v>-42.981205333410202</v>
      </c>
      <c r="E41" s="9">
        <f>(C41-D41)/C41</f>
        <v>-7.5762169861889522E-2</v>
      </c>
      <c r="G41" t="s">
        <v>12</v>
      </c>
      <c r="H41" s="6">
        <v>12</v>
      </c>
      <c r="I41" s="6">
        <v>4</v>
      </c>
      <c r="J41" s="6">
        <v>3.9</v>
      </c>
      <c r="K41" s="6">
        <v>-2</v>
      </c>
      <c r="L41" s="6">
        <v>0.2</v>
      </c>
      <c r="M41" s="6">
        <v>0.9</v>
      </c>
      <c r="N41" s="6">
        <v>0.17</v>
      </c>
      <c r="P41" s="1"/>
      <c r="Q41" s="4"/>
      <c r="R41" s="4"/>
      <c r="S41" s="3"/>
      <c r="V41" s="6"/>
      <c r="W41" s="6"/>
      <c r="X41" s="6"/>
      <c r="Y41" s="6"/>
      <c r="Z41" s="6"/>
      <c r="AA41" s="6"/>
      <c r="AB41" s="6"/>
    </row>
    <row r="42" spans="2:28">
      <c r="B42" s="1" t="s">
        <v>2</v>
      </c>
      <c r="C42" s="5">
        <v>-21.314770849999999</v>
      </c>
      <c r="D42" s="5">
        <v>-18.2872676234919</v>
      </c>
      <c r="E42" s="9">
        <f t="shared" ref="E42:E43" si="7">(C42-D42)/C42</f>
        <v>0.14203780316540907</v>
      </c>
      <c r="K42" s="6">
        <v>2</v>
      </c>
      <c r="L42" s="6">
        <v>0.2</v>
      </c>
      <c r="M42" s="6">
        <v>0.13</v>
      </c>
      <c r="N42" s="6">
        <v>0.25</v>
      </c>
      <c r="P42" s="1"/>
      <c r="Q42" s="4"/>
      <c r="R42" s="4"/>
      <c r="S42" s="3"/>
      <c r="V42" s="6"/>
      <c r="W42" s="6"/>
      <c r="X42" s="6"/>
      <c r="Y42" s="6"/>
      <c r="Z42" s="6"/>
      <c r="AA42" s="6"/>
      <c r="AB42" s="6"/>
    </row>
    <row r="43" spans="2:28">
      <c r="B43" s="1" t="s">
        <v>1</v>
      </c>
      <c r="C43" s="5">
        <v>-61.268960110000002</v>
      </c>
      <c r="D43" s="5">
        <v>-61.268472956902102</v>
      </c>
      <c r="E43" s="9">
        <f t="shared" si="7"/>
        <v>7.9510586931073241E-6</v>
      </c>
      <c r="P43" s="1"/>
      <c r="Q43" s="4"/>
      <c r="R43" s="4"/>
      <c r="S43" s="3"/>
      <c r="V43" s="6"/>
      <c r="W43" s="6"/>
      <c r="X43" s="6"/>
      <c r="Y43" s="6"/>
      <c r="Z43" s="6"/>
      <c r="AA43" s="6"/>
      <c r="AB43" s="6"/>
    </row>
    <row r="44" spans="2:28">
      <c r="P44" s="1"/>
      <c r="Q44" s="4"/>
      <c r="R44" s="4"/>
      <c r="S44" s="2"/>
      <c r="V44" s="6"/>
      <c r="W44" s="6"/>
      <c r="X44" s="6"/>
      <c r="Y44" s="6"/>
      <c r="Z44" s="6"/>
      <c r="AA44" s="6"/>
      <c r="AB4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DBC6-6491-634F-8545-EB1CE76A2D50}">
  <dimension ref="C5:AD56"/>
  <sheetViews>
    <sheetView tabSelected="1" topLeftCell="M11" workbookViewId="0">
      <selection activeCell="Z37" sqref="Z37"/>
    </sheetView>
  </sheetViews>
  <sheetFormatPr baseColWidth="10" defaultRowHeight="16"/>
  <cols>
    <col min="3" max="5" width="10.83203125" style="6"/>
    <col min="9" max="9" width="12.1640625" bestFit="1" customWidth="1"/>
    <col min="12" max="12" width="19" bestFit="1" customWidth="1"/>
    <col min="22" max="22" width="17.5" style="16" bestFit="1" customWidth="1"/>
    <col min="23" max="30" width="10.83203125" style="6"/>
  </cols>
  <sheetData>
    <row r="5" spans="3:23">
      <c r="C5" s="6" t="s">
        <v>22</v>
      </c>
      <c r="D5" s="6" t="s">
        <v>15</v>
      </c>
      <c r="G5" s="1">
        <v>8</v>
      </c>
      <c r="H5" s="4"/>
      <c r="I5" s="4"/>
      <c r="J5" s="2"/>
      <c r="L5" s="6"/>
      <c r="M5" s="6"/>
      <c r="N5" s="6"/>
      <c r="O5" s="6"/>
      <c r="P5" s="6"/>
      <c r="Q5" s="6"/>
      <c r="R5" s="6"/>
    </row>
    <row r="6" spans="3:23">
      <c r="C6" s="6">
        <v>-4.6545589999999999</v>
      </c>
      <c r="D6" s="6">
        <v>-0.24282899999999999</v>
      </c>
      <c r="E6" s="11">
        <f>(C6-D6)/C6</f>
        <v>0.94782985885451221</v>
      </c>
      <c r="G6" s="1" t="s">
        <v>3</v>
      </c>
      <c r="H6" s="4">
        <v>-57.38783815</v>
      </c>
      <c r="I6" s="4">
        <v>-76.0729668945296</v>
      </c>
      <c r="J6" s="8">
        <f>(H6-I6)/H6</f>
        <v>-0.32559387749875712</v>
      </c>
      <c r="L6" s="6">
        <v>4.2111999999999998</v>
      </c>
      <c r="M6" s="6">
        <v>4.2111999999999998</v>
      </c>
      <c r="N6" s="6">
        <v>4.2111999999999998</v>
      </c>
      <c r="O6" s="6">
        <v>2</v>
      </c>
      <c r="P6" s="6">
        <v>0</v>
      </c>
      <c r="Q6" s="6">
        <v>0</v>
      </c>
      <c r="R6" s="6">
        <v>0</v>
      </c>
    </row>
    <row r="7" spans="3:23">
      <c r="C7" s="6">
        <v>2.4303000000000002E-2</v>
      </c>
      <c r="D7" s="6">
        <v>-0.10137400000000001</v>
      </c>
      <c r="E7" s="11">
        <f t="shared" ref="E7:E12" si="0">(C7-D7)/C7</f>
        <v>5.1712545776241621</v>
      </c>
      <c r="G7" s="1" t="s">
        <v>2</v>
      </c>
      <c r="H7" s="4">
        <v>-133.83079028</v>
      </c>
      <c r="I7" s="4">
        <v>-115.144141151466</v>
      </c>
      <c r="J7" s="8">
        <f t="shared" ref="J7:J8" si="1">(H7-I7)/H7</f>
        <v>0.13962892313075265</v>
      </c>
      <c r="L7" s="6"/>
      <c r="M7" s="6"/>
      <c r="N7" s="6"/>
      <c r="O7" s="6">
        <v>2</v>
      </c>
      <c r="P7" s="6">
        <v>0.5</v>
      </c>
      <c r="Q7" s="6">
        <v>0.52</v>
      </c>
      <c r="R7" s="6">
        <v>0</v>
      </c>
    </row>
    <row r="8" spans="3:23">
      <c r="C8" s="6">
        <v>-4.6545589999999999</v>
      </c>
      <c r="D8" s="6">
        <v>-0.24282899999999999</v>
      </c>
      <c r="E8" s="11">
        <f t="shared" si="0"/>
        <v>0.94782985885451221</v>
      </c>
      <c r="G8" s="1" t="s">
        <v>1</v>
      </c>
      <c r="H8" s="4">
        <v>-191.21862844</v>
      </c>
      <c r="I8" s="4">
        <v>-191.21710804599601</v>
      </c>
      <c r="J8" s="8">
        <f t="shared" si="1"/>
        <v>7.9510768192058602E-6</v>
      </c>
      <c r="L8" s="6"/>
      <c r="M8" s="6"/>
      <c r="N8" s="6"/>
      <c r="O8" s="6">
        <v>2</v>
      </c>
      <c r="P8" s="6">
        <v>0.5</v>
      </c>
      <c r="Q8" s="6">
        <v>0</v>
      </c>
      <c r="R8" s="6">
        <v>0.5</v>
      </c>
    </row>
    <row r="9" spans="3:23">
      <c r="C9" s="6">
        <v>2.4303000000000002E-2</v>
      </c>
      <c r="D9" s="6">
        <v>-0.10137400000000001</v>
      </c>
      <c r="E9" s="11">
        <f t="shared" si="0"/>
        <v>5.1712545776241621</v>
      </c>
      <c r="G9" s="1"/>
      <c r="H9" s="4"/>
      <c r="I9" s="4"/>
      <c r="J9" s="2"/>
      <c r="L9" s="6"/>
      <c r="M9" s="6"/>
      <c r="N9" s="6"/>
      <c r="O9" s="6">
        <v>2</v>
      </c>
      <c r="P9" s="6">
        <v>0</v>
      </c>
      <c r="Q9" s="6">
        <v>0.52</v>
      </c>
      <c r="R9" s="6">
        <v>0.5</v>
      </c>
    </row>
    <row r="10" spans="3:23">
      <c r="C10" s="6">
        <v>-5.9154900000000001</v>
      </c>
      <c r="D10" s="6">
        <v>-0.32852799999999999</v>
      </c>
      <c r="E10" s="11">
        <f t="shared" si="0"/>
        <v>0.94446309604107181</v>
      </c>
      <c r="G10" s="1" t="s">
        <v>23</v>
      </c>
      <c r="H10" s="4"/>
      <c r="I10" s="4"/>
      <c r="J10" s="2"/>
      <c r="L10" s="6"/>
      <c r="M10" s="6"/>
      <c r="N10" s="6"/>
      <c r="O10" s="6">
        <v>-2</v>
      </c>
      <c r="P10" s="6">
        <v>0.5</v>
      </c>
      <c r="Q10" s="6">
        <v>0.5</v>
      </c>
      <c r="R10" s="6">
        <v>0.5</v>
      </c>
    </row>
    <row r="11" spans="3:23">
      <c r="C11" s="6">
        <v>10.545745</v>
      </c>
      <c r="D11" s="6">
        <v>0.67273099999999997</v>
      </c>
      <c r="E11" s="11">
        <f t="shared" si="0"/>
        <v>0.93620830012483702</v>
      </c>
      <c r="G11" s="4">
        <v>0</v>
      </c>
      <c r="H11" s="4">
        <v>-0.24282899999999999</v>
      </c>
      <c r="I11" s="4">
        <v>0</v>
      </c>
      <c r="J11" s="2"/>
      <c r="L11" s="6"/>
      <c r="M11" s="6"/>
      <c r="N11" s="6"/>
      <c r="O11" s="6">
        <v>-2</v>
      </c>
      <c r="P11" s="6">
        <v>0.5</v>
      </c>
      <c r="Q11" s="6">
        <v>0</v>
      </c>
      <c r="R11" s="6">
        <v>0</v>
      </c>
    </row>
    <row r="12" spans="3:23">
      <c r="C12" s="6">
        <v>-5.9154900000000001</v>
      </c>
      <c r="D12" s="6">
        <v>-0.32852799999999999</v>
      </c>
      <c r="E12" s="11">
        <f t="shared" si="0"/>
        <v>0.94446309604107181</v>
      </c>
      <c r="G12" s="4">
        <v>0</v>
      </c>
      <c r="H12" s="4">
        <v>-0.10137400000000001</v>
      </c>
      <c r="I12" s="4">
        <v>0</v>
      </c>
      <c r="J12" s="2"/>
      <c r="L12" s="6"/>
      <c r="M12" s="6"/>
      <c r="N12" s="6"/>
      <c r="O12" s="6">
        <v>-2</v>
      </c>
      <c r="P12" s="6">
        <v>0</v>
      </c>
      <c r="Q12" s="6">
        <v>0.5</v>
      </c>
      <c r="R12" s="6">
        <v>0</v>
      </c>
    </row>
    <row r="13" spans="3:23">
      <c r="C13" s="6">
        <v>10.545745</v>
      </c>
      <c r="D13" s="6">
        <v>0.67273099999999997</v>
      </c>
      <c r="E13" s="11">
        <f>(C13-D13)/C13</f>
        <v>0.93620830012483702</v>
      </c>
      <c r="G13" s="4">
        <v>0</v>
      </c>
      <c r="H13" s="4">
        <v>-0.24282899999999999</v>
      </c>
      <c r="I13" s="4">
        <v>0</v>
      </c>
      <c r="J13" s="3"/>
      <c r="L13" s="6"/>
      <c r="M13" s="6"/>
      <c r="N13" s="6"/>
      <c r="O13" s="6">
        <v>-2</v>
      </c>
      <c r="P13" s="6">
        <v>0</v>
      </c>
      <c r="Q13" s="6">
        <v>0</v>
      </c>
      <c r="R13" s="6">
        <v>0.5</v>
      </c>
    </row>
    <row r="14" spans="3:23">
      <c r="G14" s="4">
        <v>0</v>
      </c>
      <c r="H14" s="4">
        <v>-0.10137400000000001</v>
      </c>
      <c r="I14" s="4">
        <v>0</v>
      </c>
    </row>
    <row r="15" spans="3:23">
      <c r="C15" s="6">
        <f>MAX(C6:C13)</f>
        <v>10.545745</v>
      </c>
      <c r="D15" s="6">
        <f>MAX(D6:D13)</f>
        <v>0.67273099999999997</v>
      </c>
      <c r="G15" s="4">
        <v>0</v>
      </c>
      <c r="H15" s="4">
        <v>-0.32852799999999999</v>
      </c>
      <c r="I15" s="4">
        <v>0</v>
      </c>
    </row>
    <row r="16" spans="3:23">
      <c r="G16" s="4">
        <v>0</v>
      </c>
      <c r="H16" s="4">
        <v>0.67273099999999997</v>
      </c>
      <c r="I16" s="4">
        <v>0</v>
      </c>
      <c r="L16" t="s">
        <v>19</v>
      </c>
      <c r="M16">
        <v>5.0000000000000001E-3</v>
      </c>
      <c r="V16" s="16" t="s">
        <v>19</v>
      </c>
      <c r="W16" s="6">
        <v>5.0000000000000001E-4</v>
      </c>
    </row>
    <row r="17" spans="3:30">
      <c r="G17" s="4">
        <v>0</v>
      </c>
      <c r="H17" s="4">
        <v>-0.32852799999999999</v>
      </c>
      <c r="I17" s="4">
        <v>0</v>
      </c>
      <c r="L17" t="s">
        <v>20</v>
      </c>
      <c r="M17">
        <f>M16*M6</f>
        <v>2.1055999999999998E-2</v>
      </c>
      <c r="V17" s="16" t="s">
        <v>20</v>
      </c>
      <c r="W17" s="6">
        <f>W16*M6</f>
        <v>2.1056E-3</v>
      </c>
      <c r="AA17" s="14"/>
      <c r="AB17" s="14"/>
      <c r="AC17" s="14"/>
      <c r="AD17" s="14"/>
    </row>
    <row r="18" spans="3:30">
      <c r="C18" s="6">
        <f>C6/$C$15</f>
        <v>-0.44136843817103483</v>
      </c>
      <c r="D18" s="6">
        <f>D6/$D$15</f>
        <v>-0.36096002711336328</v>
      </c>
      <c r="G18" s="4">
        <v>0</v>
      </c>
      <c r="H18" s="4">
        <v>0.67273099999999997</v>
      </c>
      <c r="I18" s="4">
        <v>0</v>
      </c>
      <c r="L18" t="s">
        <v>16</v>
      </c>
      <c r="R18" t="s">
        <v>17</v>
      </c>
      <c r="V18" s="16" t="s">
        <v>16</v>
      </c>
      <c r="AA18" s="14"/>
      <c r="AB18" s="14" t="s">
        <v>17</v>
      </c>
      <c r="AC18" s="14"/>
      <c r="AD18" s="14"/>
    </row>
    <row r="19" spans="3:30">
      <c r="C19" s="6">
        <f t="shared" ref="C19:C30" si="2">C7/$C$15</f>
        <v>2.3045313536407337E-3</v>
      </c>
      <c r="D19" s="6">
        <f t="shared" ref="D19:D24" si="3">D7/$D$15</f>
        <v>-0.1506902461756631</v>
      </c>
      <c r="L19" s="15">
        <v>-191.21710804599601</v>
      </c>
      <c r="M19" t="s">
        <v>18</v>
      </c>
      <c r="N19" s="6">
        <v>0.5</v>
      </c>
      <c r="O19" s="6">
        <v>0.52</v>
      </c>
      <c r="P19" s="6">
        <v>0</v>
      </c>
      <c r="R19" s="4">
        <v>0</v>
      </c>
      <c r="S19" s="4">
        <v>-0.10137400000000001</v>
      </c>
      <c r="T19" s="4">
        <v>0</v>
      </c>
      <c r="V19" s="15">
        <v>-191.21710804599601</v>
      </c>
      <c r="W19" s="6" t="s">
        <v>18</v>
      </c>
      <c r="X19" s="6">
        <v>0.5</v>
      </c>
      <c r="Y19" s="6">
        <v>0.52</v>
      </c>
      <c r="Z19" s="6">
        <v>0</v>
      </c>
      <c r="AA19" s="14"/>
      <c r="AB19" s="13">
        <v>0</v>
      </c>
      <c r="AC19" s="13">
        <v>-0.10137400000000001</v>
      </c>
      <c r="AD19" s="13">
        <v>0</v>
      </c>
    </row>
    <row r="20" spans="3:30">
      <c r="C20" s="6">
        <f t="shared" si="2"/>
        <v>-0.44136843817103483</v>
      </c>
      <c r="D20" s="6">
        <f t="shared" si="3"/>
        <v>-0.36096002711336328</v>
      </c>
      <c r="G20" t="s">
        <v>22</v>
      </c>
      <c r="L20" s="16"/>
      <c r="R20">
        <v>0</v>
      </c>
      <c r="S20">
        <f>(L23-L22)/(M17*2)</f>
        <v>-4.9527562928945515E-3</v>
      </c>
      <c r="T20">
        <v>0</v>
      </c>
      <c r="AA20" s="14"/>
      <c r="AB20" s="14">
        <v>0</v>
      </c>
      <c r="AC20" s="14">
        <f>(V23-V22)/(W17*2)</f>
        <v>5.7629174583369311E-3</v>
      </c>
      <c r="AD20" s="14">
        <v>0</v>
      </c>
    </row>
    <row r="21" spans="3:30">
      <c r="C21" s="6">
        <f t="shared" si="2"/>
        <v>2.3045313536407337E-3</v>
      </c>
      <c r="D21" s="6">
        <f t="shared" si="3"/>
        <v>-0.1506902461756631</v>
      </c>
      <c r="G21" s="4">
        <v>0</v>
      </c>
      <c r="H21">
        <v>-4.6545589999999999</v>
      </c>
      <c r="I21" s="4">
        <v>0</v>
      </c>
      <c r="L21" s="16"/>
      <c r="AA21" s="14"/>
      <c r="AB21" s="14"/>
      <c r="AC21" s="14"/>
      <c r="AD21" s="14"/>
    </row>
    <row r="22" spans="3:30">
      <c r="C22" s="6">
        <f t="shared" si="2"/>
        <v>-0.56093618800758027</v>
      </c>
      <c r="D22" s="6">
        <f t="shared" si="3"/>
        <v>-0.48834972671097365</v>
      </c>
      <c r="G22" s="4">
        <v>0</v>
      </c>
      <c r="H22">
        <v>2.4303000000000002E-2</v>
      </c>
      <c r="I22" s="4">
        <v>0</v>
      </c>
      <c r="L22" s="16">
        <v>-191.21782421172199</v>
      </c>
      <c r="N22" s="6">
        <v>0.5</v>
      </c>
      <c r="O22" s="6">
        <v>0.51500000000000001</v>
      </c>
      <c r="P22" s="6">
        <v>0</v>
      </c>
      <c r="V22" s="16">
        <v>-191.21712837489099</v>
      </c>
      <c r="X22" s="6">
        <v>0.5</v>
      </c>
      <c r="Y22" s="6">
        <f>Y19-W16</f>
        <v>0.51950000000000007</v>
      </c>
      <c r="Z22" s="6">
        <v>0</v>
      </c>
    </row>
    <row r="23" spans="3:30">
      <c r="C23" s="6">
        <f t="shared" si="2"/>
        <v>1</v>
      </c>
      <c r="D23" s="6">
        <f t="shared" si="3"/>
        <v>1</v>
      </c>
      <c r="G23" s="4">
        <v>0</v>
      </c>
      <c r="H23">
        <v>-4.6545589999999999</v>
      </c>
      <c r="I23" s="4">
        <v>0</v>
      </c>
      <c r="L23" s="16">
        <v>-191.218032782195</v>
      </c>
      <c r="N23" s="6">
        <v>0.5</v>
      </c>
      <c r="O23" s="6">
        <v>0.52500000000000002</v>
      </c>
      <c r="P23" s="6">
        <v>0</v>
      </c>
      <c r="V23" s="16">
        <v>-191.21710410609299</v>
      </c>
      <c r="X23" s="6">
        <v>0.5</v>
      </c>
      <c r="Y23" s="6">
        <f>Y19+W16</f>
        <v>0.52049999999999996</v>
      </c>
      <c r="Z23" s="6">
        <v>0</v>
      </c>
    </row>
    <row r="24" spans="3:30">
      <c r="C24" s="6">
        <f t="shared" si="2"/>
        <v>-0.56093618800758027</v>
      </c>
      <c r="D24" s="6">
        <f t="shared" si="3"/>
        <v>-0.48834972671097365</v>
      </c>
      <c r="G24" s="4">
        <v>0</v>
      </c>
      <c r="H24">
        <v>2.4303000000000002E-2</v>
      </c>
      <c r="I24" s="4">
        <v>0</v>
      </c>
      <c r="L24" s="16"/>
      <c r="N24" s="6"/>
      <c r="O24" s="6"/>
      <c r="P24" s="6"/>
    </row>
    <row r="25" spans="3:30">
      <c r="G25" s="4">
        <v>0</v>
      </c>
      <c r="H25">
        <v>-5.9154900000000001</v>
      </c>
      <c r="I25" s="4">
        <v>0</v>
      </c>
      <c r="L25" s="16">
        <f>L23-L22</f>
        <v>-2.0857047300637532E-4</v>
      </c>
      <c r="V25" s="16">
        <f>V23-V22</f>
        <v>2.4268798000548486E-5</v>
      </c>
    </row>
    <row r="26" spans="3:30">
      <c r="G26" s="4">
        <v>0</v>
      </c>
      <c r="H26">
        <v>10.545745</v>
      </c>
      <c r="I26" s="4">
        <v>0</v>
      </c>
    </row>
    <row r="27" spans="3:30">
      <c r="G27" s="4">
        <v>0</v>
      </c>
      <c r="H27">
        <v>-5.9154900000000001</v>
      </c>
      <c r="I27" s="4">
        <v>0</v>
      </c>
    </row>
    <row r="28" spans="3:30">
      <c r="G28" s="4">
        <v>0</v>
      </c>
      <c r="H28">
        <v>10.545745</v>
      </c>
      <c r="I28" s="4">
        <v>0</v>
      </c>
    </row>
    <row r="29" spans="3:30">
      <c r="L29" t="s">
        <v>19</v>
      </c>
      <c r="M29">
        <v>1E-3</v>
      </c>
    </row>
    <row r="30" spans="3:30">
      <c r="L30" t="s">
        <v>20</v>
      </c>
      <c r="M30">
        <f>M29*$M$6</f>
        <v>4.2112E-3</v>
      </c>
    </row>
    <row r="31" spans="3:30">
      <c r="L31" t="s">
        <v>16</v>
      </c>
      <c r="R31" t="s">
        <v>17</v>
      </c>
    </row>
    <row r="32" spans="3:30">
      <c r="I32" s="12"/>
      <c r="L32" s="15">
        <v>-191.21710804599601</v>
      </c>
      <c r="M32" t="s">
        <v>18</v>
      </c>
      <c r="N32" s="6">
        <v>0.5</v>
      </c>
      <c r="O32" s="6">
        <v>0.52</v>
      </c>
      <c r="P32" s="6">
        <v>0</v>
      </c>
      <c r="R32" s="4">
        <v>0</v>
      </c>
      <c r="S32" s="4">
        <v>-0.10137400000000001</v>
      </c>
      <c r="T32" s="4">
        <v>0</v>
      </c>
    </row>
    <row r="33" spans="9:23">
      <c r="I33" s="12"/>
      <c r="L33" s="15"/>
      <c r="R33">
        <v>0</v>
      </c>
      <c r="S33">
        <f>(L36-L35)/(M30*2)</f>
        <v>5.7383678052463898E-3</v>
      </c>
      <c r="T33">
        <v>0</v>
      </c>
    </row>
    <row r="34" spans="9:23">
      <c r="I34" s="12"/>
      <c r="L34" s="16"/>
    </row>
    <row r="35" spans="9:23">
      <c r="I35" s="12"/>
      <c r="L35" s="16">
        <v>-191.21716499061</v>
      </c>
      <c r="N35" s="6">
        <v>0.5</v>
      </c>
      <c r="O35" s="6">
        <f>O32-M29</f>
        <v>0.51900000000000002</v>
      </c>
      <c r="P35" s="6">
        <v>0</v>
      </c>
    </row>
    <row r="36" spans="9:23">
      <c r="I36" s="12"/>
      <c r="L36" s="16">
        <v>-191.217116659781</v>
      </c>
      <c r="N36" s="6">
        <v>0.5</v>
      </c>
      <c r="O36" s="6">
        <f>O32+M29</f>
        <v>0.52100000000000002</v>
      </c>
      <c r="P36" s="6">
        <v>0</v>
      </c>
      <c r="V36" s="4">
        <v>-0.10137400000000001</v>
      </c>
      <c r="W36" s="6">
        <f>V36/S45</f>
        <v>-17.666302040693928</v>
      </c>
    </row>
    <row r="37" spans="9:23">
      <c r="I37" s="12"/>
      <c r="L37" s="16"/>
      <c r="N37" s="6"/>
      <c r="O37" s="6"/>
      <c r="P37" s="6"/>
      <c r="W37" s="6">
        <f>V36/AC20</f>
        <v>-17.590743010442946</v>
      </c>
    </row>
    <row r="38" spans="9:23">
      <c r="I38" s="12"/>
      <c r="L38" s="16">
        <f>L36-L35</f>
        <v>4.8330829002907194E-5</v>
      </c>
      <c r="W38" s="10">
        <f>(W36-W37)</f>
        <v>-7.5559030250982318E-2</v>
      </c>
    </row>
    <row r="39" spans="9:23">
      <c r="I39" s="12"/>
    </row>
    <row r="40" spans="9:23">
      <c r="I40" s="12"/>
      <c r="L40" t="s">
        <v>21</v>
      </c>
    </row>
    <row r="41" spans="9:23">
      <c r="I41" s="12"/>
      <c r="L41" t="s">
        <v>19</v>
      </c>
      <c r="M41">
        <v>1E-3</v>
      </c>
      <c r="W41" s="17">
        <f>(S45-AC20)/S45</f>
        <v>-4.2953859428293941E-3</v>
      </c>
    </row>
    <row r="42" spans="9:23">
      <c r="I42" s="12"/>
      <c r="L42" t="s">
        <v>20</v>
      </c>
      <c r="M42">
        <f>M41*$M$6</f>
        <v>4.2112E-3</v>
      </c>
    </row>
    <row r="43" spans="9:23">
      <c r="L43" t="s">
        <v>16</v>
      </c>
      <c r="R43" t="s">
        <v>17</v>
      </c>
    </row>
    <row r="44" spans="9:23">
      <c r="L44" s="15">
        <v>-191.21862844</v>
      </c>
      <c r="M44" t="s">
        <v>18</v>
      </c>
      <c r="N44" s="6">
        <v>0.5</v>
      </c>
      <c r="O44" s="6">
        <v>0.52</v>
      </c>
      <c r="P44" s="6">
        <v>0</v>
      </c>
      <c r="R44" s="4">
        <v>0</v>
      </c>
      <c r="S44" s="4">
        <v>-0.10137400000000001</v>
      </c>
      <c r="T44" s="4">
        <v>0</v>
      </c>
    </row>
    <row r="45" spans="9:23">
      <c r="L45" s="15"/>
      <c r="R45">
        <v>0</v>
      </c>
      <c r="S45">
        <f>(L48-L47)/(M42*2)</f>
        <v>5.7382693767199996E-3</v>
      </c>
      <c r="T45">
        <v>0</v>
      </c>
    </row>
    <row r="46" spans="9:23">
      <c r="L46" s="16"/>
    </row>
    <row r="47" spans="9:23">
      <c r="L47" s="16">
        <v>-191.21868538000001</v>
      </c>
      <c r="N47" s="6">
        <v>0.5</v>
      </c>
      <c r="O47" s="6">
        <f>O44-M41</f>
        <v>0.51900000000000002</v>
      </c>
      <c r="P47" s="6">
        <v>0</v>
      </c>
    </row>
    <row r="48" spans="9:23">
      <c r="L48" s="16">
        <v>-191.21863705000001</v>
      </c>
      <c r="N48" s="6">
        <v>0.5</v>
      </c>
      <c r="O48" s="6">
        <f>O44+M41</f>
        <v>0.52100000000000002</v>
      </c>
      <c r="P48" s="6">
        <v>0</v>
      </c>
    </row>
    <row r="49" spans="8:16">
      <c r="L49" s="16"/>
      <c r="N49" s="6"/>
      <c r="O49" s="6"/>
      <c r="P49" s="6"/>
    </row>
    <row r="50" spans="8:16">
      <c r="L50" s="16">
        <f>L48-L47</f>
        <v>4.8329999998486528E-5</v>
      </c>
    </row>
    <row r="56" spans="8:16">
      <c r="H5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CubicTegragonalCell</vt:lpstr>
      <vt:lpstr>ForceTest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Jee, Woongkyu</dc:creator>
  <cp:lastModifiedBy>Jee, Woongkyu</cp:lastModifiedBy>
  <dcterms:created xsi:type="dcterms:W3CDTF">2022-07-06T10:39:24Z</dcterms:created>
  <dcterms:modified xsi:type="dcterms:W3CDTF">2022-07-08T08:14:47Z</dcterms:modified>
</cp:coreProperties>
</file>