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Sweta\Documents\MATH240\"/>
    </mc:Choice>
  </mc:AlternateContent>
  <xr:revisionPtr revIDLastSave="0" documentId="13_ncr:1_{F2EA1195-3841-45AD-B44E-C910340FC264}" xr6:coauthVersionLast="43" xr6:coauthVersionMax="43" xr10:uidLastSave="{00000000-0000-0000-0000-000000000000}"/>
  <bookViews>
    <workbookView xWindow="-120" yWindow="-120" windowWidth="20730" windowHeight="11160" firstSheet="2" activeTab="4" xr2:uid="{00000000-000D-0000-FFFF-FFFF00000000}"/>
  </bookViews>
  <sheets>
    <sheet name="Data" sheetId="1" r:id="rId1"/>
    <sheet name="Sheet1" sheetId="5" r:id="rId2"/>
    <sheet name="Questions" sheetId="2" r:id="rId3"/>
    <sheet name="Extra Sheet" sheetId="4" r:id="rId4"/>
    <sheet name="Sheet2" sheetId="23" r:id="rId5"/>
    <sheet name="Sheet9" sheetId="13" r:id="rId6"/>
    <sheet name="Sheet15" sheetId="19" r:id="rId7"/>
    <sheet name="Sheet17" sheetId="21" r:id="rId8"/>
    <sheet name="Sheet14" sheetId="18" r:id="rId9"/>
    <sheet name="Sheet18" sheetId="22" r:id="rId10"/>
  </sheets>
  <definedNames>
    <definedName name="_xlnm._FilterDatabase" localSheetId="0" hidden="1">Data!$B$3:$V$187</definedName>
    <definedName name="_xlnm._FilterDatabase" localSheetId="1" hidden="1">Sheet1!$B$2:$V$184</definedName>
    <definedName name="_xlnm.Print_Titles" localSheetId="0">Data!$B:$B,Data!$1:$4</definedName>
  </definedNames>
  <calcPr calcId="191029"/>
  <pivotCaches>
    <pivotCache cacheId="0" r:id="rId11"/>
    <pivotCache cacheId="1" r:id="rId12"/>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6" i="23" l="1" a="1"/>
  <c r="A16" i="23" s="1"/>
  <c r="A14" i="23" a="1"/>
  <c r="A14" i="23" s="1"/>
  <c r="A12" i="23" a="1"/>
  <c r="A12" i="23" s="1"/>
  <c r="A10" i="23" a="1"/>
  <c r="A10" i="23" s="1"/>
  <c r="A8" i="23" a="1"/>
  <c r="A8" i="23" s="1"/>
  <c r="A7" i="23" l="1" a="1"/>
  <c r="A7" i="23" s="1"/>
  <c r="A5" i="23" a="1"/>
  <c r="A5" i="23" s="1"/>
  <c r="A2" i="23" a="1"/>
  <c r="A2" i="23" s="1"/>
  <c r="A4" i="23" a="1"/>
  <c r="A4" i="23" s="1"/>
  <c r="A1" i="23" a="1"/>
  <c r="A1" i="23" s="1"/>
  <c r="F22" i="19" l="1" a="1"/>
  <c r="F22" i="19" s="1"/>
  <c r="G1" i="4" a="1"/>
  <c r="G1" i="4" s="1"/>
  <c r="F1" i="4" a="1"/>
  <c r="F1" i="4" s="1"/>
  <c r="F3" i="4" a="1"/>
  <c r="F3" i="4" s="1"/>
  <c r="F4" i="4"/>
  <c r="F9" i="4"/>
  <c r="F8" i="4" a="1"/>
  <c r="F8" i="4" s="1"/>
  <c r="G3" i="4" a="1"/>
  <c r="G3" i="4" s="1"/>
  <c r="F6" i="4" a="1"/>
  <c r="F2" i="4" a="1"/>
  <c r="F22" i="13" a="1"/>
  <c r="F22" i="13" s="1"/>
  <c r="F20" i="13" a="1"/>
  <c r="F20" i="13" s="1"/>
  <c r="F17" i="13" a="1"/>
  <c r="F17" i="13" s="1"/>
  <c r="L4" i="4" a="1"/>
  <c r="L4" i="4" s="1"/>
  <c r="L2" i="4" a="1"/>
  <c r="L2" i="4" s="1"/>
  <c r="F12" i="13" a="1"/>
  <c r="F12" i="13" s="1"/>
  <c r="F11" i="13" a="1"/>
  <c r="F11" i="13" s="1"/>
  <c r="F10" i="13" a="1"/>
  <c r="F10" i="13" s="1"/>
  <c r="F9" i="13"/>
  <c r="F7" i="13" a="1"/>
  <c r="F7" i="13" s="1"/>
  <c r="F5" i="13"/>
  <c r="H3" i="13"/>
  <c r="H2" i="13"/>
  <c r="B6" i="13" a="1"/>
  <c r="B6" i="13" s="1"/>
  <c r="B28" i="13" a="1"/>
  <c r="B26" i="13" a="1"/>
  <c r="B25" i="13" a="1"/>
  <c r="B24" i="13" a="1"/>
  <c r="B24" i="13" s="1"/>
  <c r="B23" i="13" a="1"/>
  <c r="B23" i="13" s="1"/>
  <c r="B22" i="13" a="1"/>
  <c r="B22" i="13"/>
  <c r="B8" i="13" a="1"/>
  <c r="B8" i="13" s="1"/>
  <c r="F2" i="4" l="1"/>
  <c r="F6" i="4"/>
  <c r="B25" i="13"/>
  <c r="B26" i="13" s="1"/>
  <c r="B28" i="13" s="1"/>
  <c r="B10" i="13" a="1"/>
  <c r="B10" i="13" s="1"/>
  <c r="B14" i="13" l="1" a="1"/>
  <c r="B14" i="13" s="1"/>
  <c r="B12" i="13" a="1"/>
  <c r="B12"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Doane</author>
    <author>Matthew</author>
  </authors>
  <commentList>
    <comment ref="C3" authorId="0" shapeId="0" xr:uid="{00000000-0006-0000-0000-000001000000}">
      <text>
        <r>
          <rPr>
            <sz val="8"/>
            <color indexed="81"/>
            <rFont val="Tahoma"/>
            <family val="2"/>
          </rPr>
          <t>What is your gender? (Male=0, Female=1)</t>
        </r>
      </text>
    </comment>
    <comment ref="D3" authorId="0" shapeId="0" xr:uid="{00000000-0006-0000-0000-000002000000}">
      <text>
        <r>
          <rPr>
            <sz val="8"/>
            <color indexed="81"/>
            <rFont val="Tahoma"/>
            <family val="2"/>
          </rPr>
          <t>What is your approximate undergraduate GPA (1.0 to 4.0)?</t>
        </r>
      </text>
    </comment>
    <comment ref="E3" authorId="0" shapeId="0" xr:uid="{00000000-0006-0000-0000-000003000000}">
      <text>
        <r>
          <rPr>
            <sz val="8"/>
            <color indexed="81"/>
            <rFont val="Tahoma"/>
            <family val="2"/>
          </rPr>
          <t>Who is your statistics instructor?</t>
        </r>
      </text>
    </comment>
    <comment ref="F3" authorId="0" shapeId="0" xr:uid="{00000000-0006-0000-0000-000004000000}">
      <text>
        <r>
          <rPr>
            <sz val="8"/>
            <color indexed="81"/>
            <rFont val="Tahoma"/>
            <family val="2"/>
          </rPr>
          <t>About how many hours per week do you expect to work at an outside job this semester?</t>
        </r>
      </text>
    </comment>
    <comment ref="G3" authorId="0" shapeId="0" xr:uid="{00000000-0006-0000-0000-000005000000}">
      <text>
        <r>
          <rPr>
            <sz val="8"/>
            <color indexed="81"/>
            <rFont val="Tahoma"/>
            <family val="2"/>
          </rPr>
          <t xml:space="preserve">What do you think is the ideal number of children for a married couple?
</t>
        </r>
      </text>
    </comment>
    <comment ref="H3" authorId="0" shapeId="0" xr:uid="{00000000-0006-0000-0000-000006000000}">
      <text>
        <r>
          <rPr>
            <sz val="8"/>
            <color indexed="81"/>
            <rFont val="Tahoma"/>
            <family val="2"/>
          </rPr>
          <t xml:space="preserve">Counting yourself, how many children did your parents have?  
</t>
        </r>
      </text>
    </comment>
    <comment ref="I3" authorId="1" shapeId="0" xr:uid="{00000000-0006-0000-0000-000007000000}">
      <text>
        <r>
          <rPr>
            <sz val="8"/>
            <color indexed="81"/>
            <rFont val="Tahoma"/>
            <family val="2"/>
          </rPr>
          <t>Which response (1 to 5) best describes your parents?
Mother clearly                               Father clearly</t>
        </r>
        <r>
          <rPr>
            <b/>
            <sz val="8"/>
            <color indexed="81"/>
            <rFont val="Tahoma"/>
            <family val="2"/>
          </rPr>
          <t xml:space="preserve">
</t>
        </r>
        <r>
          <rPr>
            <sz val="8"/>
            <color indexed="81"/>
            <rFont val="Tahoma"/>
            <family val="2"/>
          </rPr>
          <t>dominant figure  1   2    3   4   5   dominant figure</t>
        </r>
      </text>
    </comment>
    <comment ref="J3" authorId="1" shapeId="0" xr:uid="{00000000-0006-0000-0000-000008000000}">
      <text>
        <r>
          <rPr>
            <sz val="8"/>
            <color indexed="81"/>
            <rFont val="Tahoma"/>
            <family val="2"/>
          </rPr>
          <t>Using the scale provided (1 to 5) how would you assess the present state of the job market for your intended major?</t>
        </r>
        <r>
          <rPr>
            <b/>
            <sz val="8"/>
            <color indexed="81"/>
            <rFont val="Tahoma"/>
            <family val="2"/>
          </rPr>
          <t xml:space="preserve">
  </t>
        </r>
        <r>
          <rPr>
            <sz val="8"/>
            <color indexed="81"/>
            <rFont val="Tahoma"/>
            <family val="2"/>
          </rPr>
          <t xml:space="preserve">Terrible  1  2  3  4  5   Excellent </t>
        </r>
      </text>
    </comment>
    <comment ref="K3" authorId="0" shapeId="0" xr:uid="{00000000-0006-0000-0000-000009000000}">
      <text>
        <r>
          <rPr>
            <sz val="8"/>
            <color indexed="81"/>
            <rFont val="Tahoma"/>
            <family val="2"/>
          </rPr>
          <t>How far from campus do you live? (0 if on campus)</t>
        </r>
      </text>
    </comment>
    <comment ref="L3" authorId="1" shapeId="0" xr:uid="{00000000-0006-0000-0000-00000A000000}">
      <text>
        <r>
          <rPr>
            <sz val="8"/>
            <color indexed="81"/>
            <rFont val="Tahoma"/>
            <family val="2"/>
          </rPr>
          <t>During the last month, how many times has your schedule been disrupted because of car trouble?</t>
        </r>
        <r>
          <rPr>
            <b/>
            <sz val="8"/>
            <color indexed="81"/>
            <rFont val="Tahoma"/>
            <family val="2"/>
          </rPr>
          <t xml:space="preserve">
</t>
        </r>
      </text>
    </comment>
    <comment ref="M3" authorId="1" shapeId="0" xr:uid="{00000000-0006-0000-0000-00000B000000}">
      <text>
        <r>
          <rPr>
            <sz val="8"/>
            <color indexed="81"/>
            <rFont val="Tahoma"/>
            <family val="2"/>
          </rPr>
          <t>About how many years of college education does the more educated one of your parents have?</t>
        </r>
        <r>
          <rPr>
            <b/>
            <sz val="8"/>
            <color indexed="81"/>
            <rFont val="Tahoma"/>
            <family val="2"/>
          </rPr>
          <t xml:space="preserve">
</t>
        </r>
      </text>
    </comment>
    <comment ref="N3" authorId="1" shapeId="0" xr:uid="{00000000-0006-0000-0000-00000C000000}">
      <text>
        <r>
          <rPr>
            <sz val="8"/>
            <color indexed="81"/>
            <rFont val="Tahoma"/>
            <family val="2"/>
          </rPr>
          <t>During the last year, how many traffic tickets (excluding parking) have you received?</t>
        </r>
        <r>
          <rPr>
            <b/>
            <sz val="8"/>
            <color indexed="81"/>
            <rFont val="Tahoma"/>
            <family val="2"/>
          </rPr>
          <t xml:space="preserve">
</t>
        </r>
      </text>
    </comment>
    <comment ref="O3" authorId="0" shapeId="0" xr:uid="{00000000-0006-0000-0000-00000D000000}">
      <text>
        <r>
          <rPr>
            <sz val="8"/>
            <color indexed="81"/>
            <rFont val="Tahoma"/>
            <family val="2"/>
          </rPr>
          <t xml:space="preserve">Which political orientation most nearly fits you?
  1=Liberal
  2=Middle-of-Road
  3=Conservative </t>
        </r>
        <r>
          <rPr>
            <b/>
            <sz val="8"/>
            <color indexed="81"/>
            <rFont val="Tahoma"/>
            <family val="2"/>
          </rPr>
          <t xml:space="preserve">
</t>
        </r>
      </text>
    </comment>
    <comment ref="P3" authorId="0" shapeId="0" xr:uid="{00000000-0006-0000-0000-00000E000000}">
      <text>
        <r>
          <rPr>
            <sz val="8"/>
            <color indexed="81"/>
            <rFont val="Tahoma"/>
            <family val="2"/>
          </rPr>
          <t>What is the approximate population of Indonesia (in millions)?</t>
        </r>
      </text>
    </comment>
    <comment ref="Q3" authorId="0" shapeId="0" xr:uid="{00000000-0006-0000-0000-00000F000000}">
      <text>
        <r>
          <rPr>
            <sz val="8"/>
            <color indexed="81"/>
            <rFont val="Tahoma"/>
            <family val="2"/>
          </rPr>
          <t xml:space="preserve">What is the age of the car you usually drive? (years)
</t>
        </r>
      </text>
    </comment>
    <comment ref="R3" authorId="0" shapeId="0" xr:uid="{00000000-0006-0000-0000-000010000000}">
      <text>
        <r>
          <rPr>
            <sz val="8"/>
            <color indexed="81"/>
            <rFont val="Tahoma"/>
            <family val="2"/>
          </rPr>
          <t xml:space="preserve">About how many times in the past year did you attend formal religious services?
</t>
        </r>
      </text>
    </comment>
    <comment ref="S3" authorId="0" shapeId="0" xr:uid="{00000000-0006-0000-0000-000011000000}">
      <text>
        <r>
          <rPr>
            <sz val="8"/>
            <color indexed="81"/>
            <rFont val="Tahoma"/>
            <family val="2"/>
          </rPr>
          <t xml:space="preserve">How often do you read a daily newspaper?
   0=Never
   1=Occasionally
   2=Regularly
</t>
        </r>
      </text>
    </comment>
    <comment ref="T3" authorId="0" shapeId="0" xr:uid="{00000000-0006-0000-0000-000012000000}">
      <text>
        <r>
          <rPr>
            <sz val="8"/>
            <color indexed="81"/>
            <rFont val="Tahoma"/>
            <family val="2"/>
          </rPr>
          <t>Can you conduct simple transactions in a language other than English? (0=No, 1=Yes)</t>
        </r>
      </text>
    </comment>
    <comment ref="U3" authorId="0" shapeId="0" xr:uid="{00000000-0006-0000-0000-000013000000}">
      <text>
        <r>
          <rPr>
            <sz val="8"/>
            <color indexed="81"/>
            <rFont val="Tahoma"/>
            <family val="2"/>
          </rPr>
          <t xml:space="preserve">How often do you exercise (aerobics, running, etc)?
   0=Not At All
   1=Sometimes
   2=Regularly
</t>
        </r>
      </text>
    </comment>
    <comment ref="V3" authorId="0" shapeId="0" xr:uid="{00000000-0006-0000-0000-000014000000}">
      <text>
        <r>
          <rPr>
            <sz val="8"/>
            <color indexed="81"/>
            <rFont val="Tahoma"/>
            <family val="2"/>
          </rPr>
          <t xml:space="preserve">Do you like cats (0=No, 1=Yes)
</t>
        </r>
      </text>
    </comment>
  </commentList>
</comments>
</file>

<file path=xl/sharedStrings.xml><?xml version="1.0" encoding="utf-8"?>
<sst xmlns="http://schemas.openxmlformats.org/spreadsheetml/2006/main" count="361" uniqueCount="155">
  <si>
    <t>Obs</t>
  </si>
  <si>
    <t>Q1</t>
  </si>
  <si>
    <t>Q2</t>
  </si>
  <si>
    <t>Q3</t>
  </si>
  <si>
    <t>Q4</t>
  </si>
  <si>
    <t>Q5</t>
  </si>
  <si>
    <t>Q6</t>
  </si>
  <si>
    <t>Q7</t>
  </si>
  <si>
    <t>Q8</t>
  </si>
  <si>
    <t>Q9</t>
  </si>
  <si>
    <t>Q10</t>
  </si>
  <si>
    <t>Q11</t>
  </si>
  <si>
    <t>Q12</t>
  </si>
  <si>
    <t>Q13</t>
  </si>
  <si>
    <t>Q14</t>
  </si>
  <si>
    <t>Q15</t>
  </si>
  <si>
    <t>Q16</t>
  </si>
  <si>
    <t>Q17</t>
  </si>
  <si>
    <t>Q18</t>
  </si>
  <si>
    <t>Q19</t>
  </si>
  <si>
    <t>Q20</t>
  </si>
  <si>
    <t>Gender</t>
  </si>
  <si>
    <t>GPA</t>
  </si>
  <si>
    <t>Instr</t>
  </si>
  <si>
    <t>WorkHrs</t>
  </si>
  <si>
    <t>JobMkt</t>
  </si>
  <si>
    <t>Miles</t>
  </si>
  <si>
    <t>Politics</t>
  </si>
  <si>
    <t>CarAge</t>
  </si>
  <si>
    <t>Exercise</t>
  </si>
  <si>
    <t>LikeCats</t>
  </si>
  <si>
    <t>IdealCh</t>
  </si>
  <si>
    <t>FamCh</t>
  </si>
  <si>
    <t>DomPar</t>
  </si>
  <si>
    <t>CarProb</t>
  </si>
  <si>
    <t>ParCol</t>
  </si>
  <si>
    <t>TrafTik</t>
  </si>
  <si>
    <t>Indones</t>
  </si>
  <si>
    <t>RelSrv</t>
  </si>
  <si>
    <t>NewsRd</t>
  </si>
  <si>
    <t>Foreign</t>
  </si>
  <si>
    <t>Question</t>
  </si>
  <si>
    <t>Definition</t>
  </si>
  <si>
    <t xml:space="preserve">Q1 </t>
  </si>
  <si>
    <t xml:space="preserve">Q2 </t>
  </si>
  <si>
    <t xml:space="preserve">Q3 </t>
  </si>
  <si>
    <t xml:space="preserve">What is your gender? (Male=0, Female=1)        </t>
  </si>
  <si>
    <t>What was your approximate GPA (1.0 to 4.0)</t>
  </si>
  <si>
    <t xml:space="preserve">About how many hours per week do you expect to work at an outside job this semester?                                            </t>
  </si>
  <si>
    <t>What do you think is the ideal number of children for a married couple?</t>
  </si>
  <si>
    <t>Counting yourself, how many children did your parents have9</t>
  </si>
  <si>
    <t>Which response (1 to 5) best describes your parents (Mother clearly=1,  Father clearly=5)</t>
  </si>
  <si>
    <t>Using the scale provided (1 to 5) how would you assess the present state of the job market for your intended major? (terrible=1,  Excellent=5)</t>
  </si>
  <si>
    <t>During the last month, how many times has your schedule been disrupted by car trouble</t>
  </si>
  <si>
    <t>About how many years of college does the more educated one of your parents have?(years)</t>
  </si>
  <si>
    <t>During the last year, how many traffic tickets (excluding parking) have you received</t>
  </si>
  <si>
    <t>Which political orientation most nearly fits you? (1=Liberal, 2=Middle-of-Road, 3=Conservative)</t>
  </si>
  <si>
    <t>What is the approximate population of Indonesia (in millions)</t>
  </si>
  <si>
    <t>What is the age of the car you usually drive? (years)</t>
  </si>
  <si>
    <t>About how many times in the past year did you attend formal religious services'?</t>
  </si>
  <si>
    <t xml:space="preserve">How often do you read a daily newspaper?(0=Never, 1 =Occasionally, 2=Regularly)                           </t>
  </si>
  <si>
    <t>Can you conduct simple transactions in a language other than English? (0=No, 1=Yes)</t>
  </si>
  <si>
    <t xml:space="preserve">How often do you exercise (aerobics, running, etc)? (0=Not At All, 1=Sometimes, 2=Regularly)                        </t>
  </si>
  <si>
    <t>Do you like cats? (0=No, 1=Yes)</t>
  </si>
  <si>
    <t xml:space="preserve">How far from campus do you live, in miles? (0 if on campus)                   </t>
  </si>
  <si>
    <t>Who is your statistics instructor? (1=Wharton, 2=Sase, 3=Murphy, 4=Tountas)</t>
  </si>
  <si>
    <t>Survey Questions</t>
  </si>
  <si>
    <t>Undergraduate Statistics Student Survey (n = 183, m = 20)</t>
  </si>
  <si>
    <t>Row Labels</t>
  </si>
  <si>
    <t>Grand Total</t>
  </si>
  <si>
    <t>Count of Gender</t>
  </si>
  <si>
    <t>Column Labels</t>
  </si>
  <si>
    <t>Male</t>
  </si>
  <si>
    <t>Female</t>
  </si>
  <si>
    <t>Don't like cats</t>
  </si>
  <si>
    <t>Like cats</t>
  </si>
  <si>
    <t>Total</t>
  </si>
  <si>
    <t>Pi</t>
  </si>
  <si>
    <t>z at alpha/2</t>
  </si>
  <si>
    <t>n</t>
  </si>
  <si>
    <t>(z at alpha/2)*sqrt()</t>
  </si>
  <si>
    <t>sqrt()</t>
  </si>
  <si>
    <t>p+(z at alpha/2)*sqrt()</t>
  </si>
  <si>
    <t>p-(z at alpha/2)*sqrt()</t>
  </si>
  <si>
    <t>Question (d)</t>
  </si>
  <si>
    <t>Question (e)</t>
  </si>
  <si>
    <t>p1</t>
  </si>
  <si>
    <t>p2</t>
  </si>
  <si>
    <t>pc</t>
  </si>
  <si>
    <t>p1-p2</t>
  </si>
  <si>
    <t>pc(1-pc)</t>
  </si>
  <si>
    <t>n1</t>
  </si>
  <si>
    <t>n2</t>
  </si>
  <si>
    <t>(1/n1)+(1/n2)</t>
  </si>
  <si>
    <t>(pc(1-pc))*((1/n1)+(1/n2))</t>
  </si>
  <si>
    <t>z</t>
  </si>
  <si>
    <t>Column1</t>
  </si>
  <si>
    <t>Question (f)</t>
  </si>
  <si>
    <t>p1(1- p1)/n1</t>
  </si>
  <si>
    <t>p2(1- p2)/n2</t>
  </si>
  <si>
    <t>(p1(1- p1)/n1)+(p2(1- p2)/n2)</t>
  </si>
  <si>
    <t>plus</t>
  </si>
  <si>
    <t>Z*sqrt()</t>
  </si>
  <si>
    <t>subtract</t>
  </si>
  <si>
    <t>3.274</t>
  </si>
  <si>
    <t>Average GPA of male students</t>
  </si>
  <si>
    <t>Average GPA of female students</t>
  </si>
  <si>
    <t>Average GPA of total students</t>
  </si>
  <si>
    <t>All students</t>
  </si>
  <si>
    <t>Avergae GPA</t>
  </si>
  <si>
    <t>Std. dev.</t>
  </si>
  <si>
    <t>Number of students</t>
  </si>
  <si>
    <t>Question (j)</t>
  </si>
  <si>
    <t>Grand total</t>
  </si>
  <si>
    <t>Standard deviation</t>
  </si>
  <si>
    <t>t at alpha/2</t>
  </si>
  <si>
    <t>S</t>
  </si>
  <si>
    <t>s/sqrt(n)</t>
  </si>
  <si>
    <t>t*s/sqrt(n)</t>
  </si>
  <si>
    <t xml:space="preserve"> </t>
  </si>
  <si>
    <t>Mean</t>
  </si>
  <si>
    <t>Observations</t>
  </si>
  <si>
    <t>Hypothesized Mean Difference</t>
  </si>
  <si>
    <t>Column2</t>
  </si>
  <si>
    <t>Alpha</t>
  </si>
  <si>
    <t>Proportions:</t>
  </si>
  <si>
    <t>Z crtical value</t>
  </si>
  <si>
    <t>Z test statistics</t>
  </si>
  <si>
    <t xml:space="preserve">p-value </t>
  </si>
  <si>
    <t>2-tail test:</t>
  </si>
  <si>
    <t>P1(male)</t>
  </si>
  <si>
    <t>P2(female)</t>
  </si>
  <si>
    <t>Pc(Pooled)</t>
  </si>
  <si>
    <t>Values</t>
  </si>
  <si>
    <t>Content</t>
  </si>
  <si>
    <t>StdDev of Male</t>
  </si>
  <si>
    <t>StdDev of Female</t>
  </si>
  <si>
    <t>Average of Male</t>
  </si>
  <si>
    <t>Average of Female</t>
  </si>
  <si>
    <t>t-Test: Two-Sample Assuming Unequal Variances</t>
  </si>
  <si>
    <t>Variance</t>
  </si>
  <si>
    <t>df</t>
  </si>
  <si>
    <t>t Stat</t>
  </si>
  <si>
    <t>P(T&lt;=t) one-tail</t>
  </si>
  <si>
    <t>t Critical one-tail</t>
  </si>
  <si>
    <t>P(T&lt;=t) two-tail</t>
  </si>
  <si>
    <t>t Critical two-tail</t>
  </si>
  <si>
    <t>Dummy</t>
  </si>
  <si>
    <t>t-Test: Two-Sample Assuming Equal Variances</t>
  </si>
  <si>
    <t>Pooled Variance</t>
  </si>
  <si>
    <t>F-Test Two-Sample for Variances</t>
  </si>
  <si>
    <t>F</t>
  </si>
  <si>
    <t>P(F&lt;=f) one-tail</t>
  </si>
  <si>
    <t>F Critical one-tail</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</si>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</sst>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
    <numFmt numFmtId="166" formatCode="0.0000"/>
    <numFmt numFmtId="167" formatCode="0.000E+00"/>
  </numFmts>
  <fonts count="20" x14ac:knownFonts="1">
    <font>
      <sz val="10"/>
      <name val="Arial"/>
    </font>
    <font>
      <sz val="9"/>
      <color indexed="8"/>
      <name val="Arial"/>
      <family val="2"/>
    </font>
    <font>
      <sz val="8"/>
      <color indexed="81"/>
      <name val="Tahoma"/>
      <family val="2"/>
    </font>
    <font>
      <b/>
      <sz val="8"/>
      <color indexed="81"/>
      <name val="Tahoma"/>
      <family val="2"/>
    </font>
    <font>
      <sz val="9"/>
      <name val="Times New Roman"/>
      <family val="1"/>
    </font>
    <font>
      <sz val="9"/>
      <color indexed="12"/>
      <name val="Arial"/>
      <family val="2"/>
    </font>
    <font>
      <sz val="9"/>
      <name val="Arial"/>
      <family val="2"/>
    </font>
    <font>
      <sz val="8"/>
      <name val="Arial"/>
      <family val="2"/>
    </font>
    <font>
      <b/>
      <i/>
      <sz val="10"/>
      <color theme="4" tint="-0.249977111117893"/>
      <name val="Arial"/>
      <family val="2"/>
    </font>
    <font>
      <b/>
      <i/>
      <sz val="12"/>
      <color theme="8" tint="-0.499984740745262"/>
      <name val="Arial"/>
      <family val="2"/>
    </font>
    <font>
      <b/>
      <sz val="9"/>
      <color theme="0"/>
      <name val="Arial"/>
      <family val="2"/>
    </font>
    <font>
      <b/>
      <sz val="10"/>
      <color theme="0"/>
      <name val="Arial"/>
      <family val="2"/>
    </font>
    <font>
      <b/>
      <i/>
      <sz val="10"/>
      <color theme="8" tint="-0.499984740745262"/>
      <name val="Arial"/>
      <family val="2"/>
    </font>
    <font>
      <sz val="10"/>
      <name val="Arial"/>
      <family val="2"/>
    </font>
    <font>
      <sz val="10"/>
      <color theme="1"/>
      <name val="Arial"/>
      <family val="2"/>
    </font>
    <font>
      <sz val="11"/>
      <name val="Calibri"/>
      <family val="2"/>
    </font>
    <font>
      <sz val="12"/>
      <name val="Calibri"/>
      <family val="2"/>
    </font>
    <font>
      <i/>
      <sz val="10"/>
      <name val="Arial"/>
      <family val="2"/>
    </font>
    <font>
      <sz val="12"/>
      <name val="Times New Roman"/>
      <family val="1"/>
    </font>
    <font>
      <b/>
      <sz val="12"/>
      <name val="Times New Roman"/>
      <family val="1"/>
    </font>
  </fonts>
  <fills count="9">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theme="0"/>
        <bgColor indexed="64"/>
      </patternFill>
    </fill>
    <fill>
      <patternFill patternType="solid">
        <fgColor theme="8" tint="-0.249977111117893"/>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59999389629810485"/>
        <bgColor theme="4" tint="0.59999389629810485"/>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theme="0"/>
      </left>
      <right style="thin">
        <color theme="0"/>
      </right>
      <top/>
      <bottom style="thick">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66">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0" fontId="1" fillId="0" borderId="0" xfId="0" quotePrefix="1" applyFont="1" applyAlignment="1">
      <alignment horizontal="center"/>
    </xf>
    <xf numFmtId="0" fontId="6" fillId="0" borderId="0" xfId="0" applyFont="1" applyAlignment="1">
      <alignment horizontal="center"/>
    </xf>
    <xf numFmtId="0" fontId="6" fillId="0" borderId="0" xfId="0" applyNumberFormat="1" applyFont="1" applyAlignment="1">
      <alignment horizontal="center"/>
    </xf>
    <xf numFmtId="164" fontId="6" fillId="0" borderId="0" xfId="0" applyNumberFormat="1" applyFont="1" applyAlignment="1">
      <alignment horizontal="center"/>
    </xf>
    <xf numFmtId="0" fontId="6" fillId="3" borderId="0" xfId="0" applyFont="1" applyFill="1" applyAlignment="1">
      <alignment horizontal="center"/>
    </xf>
    <xf numFmtId="164" fontId="6" fillId="3" borderId="0" xfId="0" applyNumberFormat="1" applyFont="1" applyFill="1" applyAlignment="1">
      <alignment horizontal="center"/>
    </xf>
    <xf numFmtId="0" fontId="6" fillId="0" borderId="0" xfId="0" applyFont="1" applyFill="1" applyAlignment="1">
      <alignment horizontal="center"/>
    </xf>
    <xf numFmtId="0" fontId="6" fillId="3" borderId="0" xfId="0" applyNumberFormat="1" applyFont="1" applyFill="1" applyAlignment="1">
      <alignment horizontal="center"/>
    </xf>
    <xf numFmtId="0" fontId="4" fillId="4" borderId="2" xfId="0" applyFont="1" applyFill="1" applyBorder="1"/>
    <xf numFmtId="0" fontId="4" fillId="4" borderId="3" xfId="0" applyFont="1" applyFill="1" applyBorder="1"/>
    <xf numFmtId="0" fontId="4" fillId="4" borderId="4" xfId="0" applyFont="1" applyFill="1" applyBorder="1"/>
    <xf numFmtId="0" fontId="5" fillId="2" borderId="5" xfId="0" applyFont="1" applyFill="1" applyBorder="1" applyAlignment="1">
      <alignment horizontal="center"/>
    </xf>
    <xf numFmtId="0" fontId="5" fillId="2" borderId="6" xfId="0" applyFont="1" applyFill="1" applyBorder="1" applyAlignment="1">
      <alignment horizontal="center"/>
    </xf>
    <xf numFmtId="0" fontId="5" fillId="2" borderId="7" xfId="0" applyFont="1" applyFill="1" applyBorder="1" applyAlignment="1">
      <alignment horizontal="center"/>
    </xf>
    <xf numFmtId="0" fontId="8" fillId="0" borderId="0" xfId="0" applyFont="1"/>
    <xf numFmtId="0" fontId="9" fillId="0" borderId="0" xfId="0" applyFont="1" applyAlignment="1">
      <alignment horizontal="left"/>
    </xf>
    <xf numFmtId="0" fontId="9" fillId="0" borderId="0" xfId="0" applyFont="1"/>
    <xf numFmtId="0" fontId="4" fillId="4" borderId="8" xfId="0" applyFont="1" applyFill="1" applyBorder="1"/>
    <xf numFmtId="164" fontId="1" fillId="0" borderId="9" xfId="0" applyNumberFormat="1" applyFont="1" applyBorder="1" applyAlignment="1">
      <alignment horizontal="center"/>
    </xf>
    <xf numFmtId="0" fontId="1" fillId="0" borderId="9" xfId="0" applyFont="1" applyBorder="1" applyAlignment="1">
      <alignment horizontal="center"/>
    </xf>
    <xf numFmtId="0" fontId="1" fillId="0" borderId="2" xfId="0" applyFont="1" applyBorder="1" applyAlignment="1">
      <alignment horizontal="center"/>
    </xf>
    <xf numFmtId="0" fontId="4" fillId="4" borderId="10" xfId="0" applyFont="1" applyFill="1" applyBorder="1"/>
    <xf numFmtId="164" fontId="1" fillId="0" borderId="0" xfId="0" applyNumberFormat="1" applyFont="1" applyBorder="1" applyAlignment="1">
      <alignment horizontal="center"/>
    </xf>
    <xf numFmtId="0" fontId="1" fillId="0" borderId="0" xfId="0" applyFont="1" applyBorder="1" applyAlignment="1">
      <alignment horizontal="center"/>
    </xf>
    <xf numFmtId="0" fontId="1" fillId="0" borderId="3" xfId="0" applyFont="1" applyBorder="1" applyAlignment="1">
      <alignment horizontal="center"/>
    </xf>
    <xf numFmtId="0" fontId="4" fillId="4" borderId="11" xfId="0" applyFont="1" applyFill="1" applyBorder="1"/>
    <xf numFmtId="164" fontId="1" fillId="0" borderId="12" xfId="0" applyNumberFormat="1"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0" fillId="5" borderId="1" xfId="0" applyFont="1" applyFill="1" applyBorder="1" applyAlignment="1">
      <alignment horizontal="center"/>
    </xf>
    <xf numFmtId="0" fontId="11" fillId="5" borderId="1" xfId="0" applyFont="1" applyFill="1" applyBorder="1" applyAlignment="1">
      <alignment horizontal="right"/>
    </xf>
    <xf numFmtId="0" fontId="10" fillId="5" borderId="5" xfId="0" applyFont="1" applyFill="1" applyBorder="1" applyAlignment="1">
      <alignment horizontal="center"/>
    </xf>
    <xf numFmtId="0" fontId="10" fillId="5" borderId="6" xfId="0" applyFont="1" applyFill="1" applyBorder="1" applyAlignment="1">
      <alignment horizontal="center"/>
    </xf>
    <xf numFmtId="0" fontId="10" fillId="5" borderId="7" xfId="0" applyFont="1" applyFill="1" applyBorder="1" applyAlignment="1">
      <alignment horizontal="center"/>
    </xf>
    <xf numFmtId="0" fontId="12" fillId="0" borderId="0" xfId="0" applyFont="1"/>
    <xf numFmtId="0" fontId="0" fillId="0" borderId="0" xfId="0" pivotButton="1"/>
    <xf numFmtId="0" fontId="0" fillId="0" borderId="0" xfId="0" applyAlignment="1">
      <alignment horizontal="left"/>
    </xf>
    <xf numFmtId="0" fontId="0" fillId="0" borderId="0" xfId="0" applyNumberFormat="1"/>
    <xf numFmtId="0" fontId="13" fillId="0" borderId="0" xfId="0" applyFont="1"/>
    <xf numFmtId="0" fontId="13" fillId="0" borderId="0" xfId="0" applyFont="1" applyAlignment="1">
      <alignment horizontal="center" vertical="center"/>
    </xf>
    <xf numFmtId="0" fontId="0" fillId="0" borderId="0" xfId="0" applyNumberFormat="1" applyAlignment="1">
      <alignment horizontal="center" vertical="center"/>
    </xf>
    <xf numFmtId="0" fontId="15" fillId="0" borderId="0" xfId="0" applyFont="1"/>
    <xf numFmtId="0" fontId="11" fillId="7" borderId="13" xfId="0" applyFont="1" applyFill="1" applyBorder="1" applyAlignment="1">
      <alignment horizontal="center" vertical="center"/>
    </xf>
    <xf numFmtId="0" fontId="14" fillId="8" borderId="14" xfId="0" applyNumberFormat="1" applyFont="1" applyFill="1" applyBorder="1" applyAlignment="1">
      <alignment horizontal="center" vertical="center"/>
    </xf>
    <xf numFmtId="0" fontId="14" fillId="6" borderId="14" xfId="0" applyNumberFormat="1" applyFont="1" applyFill="1" applyBorder="1" applyAlignment="1">
      <alignment horizontal="center" vertical="center"/>
    </xf>
    <xf numFmtId="0" fontId="14" fillId="8" borderId="15" xfId="0" applyNumberFormat="1" applyFont="1" applyFill="1" applyBorder="1" applyAlignment="1">
      <alignment horizontal="center" vertical="center"/>
    </xf>
    <xf numFmtId="165" fontId="0" fillId="0" borderId="0" xfId="0" applyNumberFormat="1"/>
    <xf numFmtId="166" fontId="0" fillId="0" borderId="0" xfId="0" applyNumberFormat="1"/>
    <xf numFmtId="0" fontId="16" fillId="0" borderId="0" xfId="0" applyFont="1"/>
    <xf numFmtId="0" fontId="0" fillId="0" borderId="0" xfId="0" applyAlignment="1">
      <alignment horizontal="center" vertical="center"/>
    </xf>
    <xf numFmtId="166" fontId="0" fillId="0" borderId="0" xfId="0" applyNumberFormat="1" applyAlignment="1">
      <alignment horizontal="center" vertical="center"/>
    </xf>
    <xf numFmtId="0" fontId="14" fillId="8" borderId="16" xfId="0" applyNumberFormat="1" applyFont="1" applyFill="1" applyBorder="1" applyAlignment="1">
      <alignment horizontal="center" vertical="center"/>
    </xf>
    <xf numFmtId="166" fontId="14" fillId="8" borderId="16" xfId="0" applyNumberFormat="1" applyFont="1" applyFill="1" applyBorder="1" applyAlignment="1">
      <alignment horizontal="center" vertical="center"/>
    </xf>
    <xf numFmtId="166" fontId="14" fillId="8" borderId="14" xfId="0" applyNumberFormat="1" applyFont="1" applyFill="1" applyBorder="1" applyAlignment="1">
      <alignment horizontal="center" vertical="center"/>
    </xf>
    <xf numFmtId="0" fontId="0" fillId="0" borderId="0" xfId="0" applyFill="1" applyBorder="1" applyAlignment="1"/>
    <xf numFmtId="0" fontId="0" fillId="0" borderId="17" xfId="0" applyFill="1" applyBorder="1" applyAlignment="1"/>
    <xf numFmtId="0" fontId="17" fillId="0" borderId="18" xfId="0" applyFont="1" applyFill="1" applyBorder="1" applyAlignment="1">
      <alignment horizont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vertical="center"/>
    </xf>
    <xf numFmtId="0" fontId="17" fillId="0" borderId="18" xfId="0" applyFont="1" applyFill="1" applyBorder="1" applyAlignment="1">
      <alignment horizontal="center" vertical="center"/>
    </xf>
    <xf numFmtId="0" fontId="0" fillId="0" borderId="0" xfId="0" applyFill="1" applyBorder="1" applyAlignment="1">
      <alignment vertical="center"/>
    </xf>
    <xf numFmtId="167" fontId="0" fillId="0" borderId="0" xfId="0" applyNumberFormat="1" applyFill="1" applyBorder="1" applyAlignment="1"/>
  </cellXfs>
  <cellStyles count="1">
    <cellStyle name="Normal" xfId="0" builtinId="0"/>
  </cellStyles>
  <dxfs count="35">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border outline="0">
        <bottom style="medium">
          <color indexed="64"/>
        </bottom>
      </border>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dxf>
    <dxf>
      <font>
        <strike val="0"/>
        <outline val="0"/>
        <shadow val="0"/>
        <u val="none"/>
        <vertAlign val="baseline"/>
        <sz val="12"/>
        <color auto="1"/>
        <name val="Times New Roman"/>
        <family val="1"/>
        <scheme val="none"/>
      </font>
      <alignment horizontal="center" vertical="center" textRotation="0" wrapText="0" indent="0" justifyLastLine="0" shrinkToFit="0" readingOrder="0"/>
    </dxf>
    <dxf>
      <font>
        <strike val="0"/>
        <outline val="0"/>
        <shadow val="0"/>
        <u val="none"/>
        <vertAlign val="baseline"/>
        <sz val="12"/>
        <color auto="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6" formatCode="0.0000"/>
      <fill>
        <patternFill patternType="solid">
          <fgColor theme="4" tint="0.59999389629810485"/>
          <bgColor theme="4" tint="0.59999389629810485"/>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dxf>
    <dxf>
      <font>
        <b val="0"/>
        <i val="0"/>
        <strike val="0"/>
        <condense val="0"/>
        <extend val="0"/>
        <outline val="0"/>
        <shadow val="0"/>
        <u val="none"/>
        <vertAlign val="baseline"/>
        <sz val="10"/>
        <color theme="1"/>
        <name val="Arial"/>
        <family val="2"/>
        <scheme val="none"/>
      </font>
      <numFmt numFmtId="166" formatCode="0.0000"/>
      <fill>
        <patternFill patternType="solid">
          <fgColor theme="4" tint="0.59999389629810485"/>
          <bgColor theme="4"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1"/>
        <name val="Arial"/>
        <family val="2"/>
        <scheme val="none"/>
      </font>
      <numFmt numFmtId="0" formatCode="General"/>
      <fill>
        <patternFill patternType="solid">
          <fgColor theme="4" tint="0.59999389629810485"/>
          <bgColor theme="4" tint="0.59999389629810485"/>
        </patternFill>
      </fill>
      <alignment horizontal="center" vertical="center" textRotation="0" wrapText="0" indent="0" justifyLastLine="0" shrinkToFit="0" readingOrder="0"/>
      <border diagonalUp="0" diagonalDown="0" outline="0">
        <left style="thin">
          <color theme="0"/>
        </left>
        <right/>
        <top style="thin">
          <color theme="0"/>
        </top>
        <bottom style="thin">
          <color theme="0"/>
        </bottom>
      </border>
    </dxf>
    <dxf>
      <font>
        <b val="0"/>
        <i val="0"/>
        <strike val="0"/>
        <condense val="0"/>
        <extend val="0"/>
        <outline val="0"/>
        <shadow val="0"/>
        <u val="none"/>
        <vertAlign val="baseline"/>
        <sz val="10"/>
        <color theme="1"/>
        <name val="Arial"/>
        <family val="2"/>
        <scheme val="none"/>
      </font>
      <numFmt numFmtId="0" formatCode="General"/>
      <fill>
        <patternFill patternType="solid">
          <fgColor theme="4" tint="0.59999389629810485"/>
          <bgColor theme="4"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1"/>
        <name val="Arial"/>
        <family val="2"/>
        <scheme val="none"/>
      </font>
      <fill>
        <patternFill patternType="solid">
          <fgColor theme="4" tint="0.59999389629810485"/>
          <bgColor theme="4" tint="0.59999389629810485"/>
        </patternFill>
      </fill>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0" formatCode="General"/>
      <fill>
        <patternFill patternType="solid">
          <fgColor theme="4" tint="0.59999389629810485"/>
          <bgColor theme="4" tint="0.59999389629810485"/>
        </patternFill>
      </fill>
      <alignment horizontal="center" vertical="center"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0"/>
        <color theme="1"/>
        <name val="Arial"/>
        <family val="2"/>
        <scheme val="none"/>
      </font>
      <numFmt numFmtId="0" formatCode="General"/>
      <fill>
        <patternFill patternType="solid">
          <fgColor theme="4" tint="0.59999389629810485"/>
          <bgColor theme="4" tint="0.59999389629810485"/>
        </patternFill>
      </fill>
      <alignment horizontal="center" vertical="center" textRotation="0" wrapText="0" indent="0" justifyLastLine="0" shrinkToFit="0" readingOrder="0"/>
      <border diagonalUp="0" diagonalDown="0">
        <left style="thin">
          <color theme="0"/>
        </left>
        <right style="thin">
          <color theme="0"/>
        </right>
        <top style="thin">
          <color theme="0"/>
        </top>
        <bottom/>
        <vertical/>
        <horizontal/>
      </border>
    </dxf>
    <dxf>
      <font>
        <b val="0"/>
        <i val="0"/>
        <strike val="0"/>
        <condense val="0"/>
        <extend val="0"/>
        <outline val="0"/>
        <shadow val="0"/>
        <u val="none"/>
        <vertAlign val="baseline"/>
        <sz val="10"/>
        <color theme="1"/>
        <name val="Arial"/>
        <family val="2"/>
        <scheme val="none"/>
      </font>
      <numFmt numFmtId="0" formatCode="General"/>
      <fill>
        <patternFill patternType="solid">
          <fgColor theme="4" tint="0.59999389629810485"/>
          <bgColor theme="4" tint="0.59999389629810485"/>
        </patternFill>
      </fill>
      <alignment horizontal="center" vertical="center" textRotation="0" wrapText="0" indent="0" justifyLastLine="0" shrinkToFit="0" readingOrder="0"/>
      <border diagonalUp="0" diagonalDown="0">
        <left style="thin">
          <color theme="0"/>
        </left>
        <right style="thin">
          <color theme="0"/>
        </right>
        <top style="thin">
          <color theme="0"/>
        </top>
        <bottom/>
        <vertical/>
        <horizontal/>
      </border>
    </dxf>
    <dxf>
      <border outline="0">
        <right style="thin">
          <color theme="0"/>
        </right>
      </border>
    </dxf>
    <dxf>
      <numFmt numFmtId="166" formatCode="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i val="0"/>
        <condense val="0"/>
        <extend val="0"/>
        <color indexed="10"/>
      </font>
      <fill>
        <patternFill>
          <bgColor indexed="34"/>
        </patternFill>
      </fill>
      <border>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285750</xdr:colOff>
      <xdr:row>213</xdr:row>
      <xdr:rowOff>38100</xdr:rowOff>
    </xdr:from>
    <xdr:to>
      <xdr:col>13</xdr:col>
      <xdr:colOff>47625</xdr:colOff>
      <xdr:row>222</xdr:row>
      <xdr:rowOff>28575</xdr:rowOff>
    </xdr:to>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3200400" y="36185475"/>
          <a:ext cx="3362325" cy="1447800"/>
        </a:xfrm>
        <a:prstGeom prst="rect">
          <a:avLst/>
        </a:prstGeom>
        <a:noFill/>
        <a:ln w="9525">
          <a:noFill/>
          <a:miter lim="800000"/>
          <a:headEnd/>
          <a:tailEnd/>
        </a:ln>
        <a:effectLst/>
      </xdr:spPr>
      <xdr:txBody>
        <a:bodyPr vertOverflow="clip" wrap="square" lIns="27432" tIns="22860" rIns="0" bIns="0" anchor="t" upright="1"/>
        <a:lstStyle/>
        <a:p>
          <a:pPr algn="l" rtl="0">
            <a:defRPr sz="1000"/>
          </a:pPr>
          <a:r>
            <a:rPr lang="en-US" sz="1000" b="0" i="1" u="none" strike="noStrike" baseline="0">
              <a:solidFill>
                <a:srgbClr val="C00000"/>
              </a:solidFill>
              <a:latin typeface="Arial" pitchFamily="34" charset="0"/>
              <a:cs typeface="Arial" pitchFamily="34" charset="0"/>
            </a:rPr>
            <a:t>Note</a:t>
          </a:r>
          <a:r>
            <a:rPr lang="en-US" sz="1000" b="0" i="0" u="none" strike="noStrike" baseline="0">
              <a:solidFill>
                <a:sysClr val="windowText" lastClr="000000"/>
              </a:solidFill>
              <a:latin typeface="Arial" pitchFamily="34" charset="0"/>
              <a:cs typeface="Arial" pitchFamily="34" charset="0"/>
            </a:rPr>
            <a:t> If response was a range (e.g., 25-30) the midpoint was entered (e.g., 27.5).  If two replies were given, the first was entered.  On Q9, if respondent answered in minutes, response was translated into miles using an assumed average driving speed of 48 mph and 5 minutes fixed time to enter the university and park (i.e., miles = .8*[min - 5] ).  Non-responses are shown as * with grey highlights.  Extreme replies are highlighted in orange. Survey was conducted in 2005 in introductory statistics classes.</a:t>
          </a:r>
        </a:p>
      </xdr:txBody>
    </xdr:sp>
    <xdr:clientData/>
  </xdr:twoCellAnchor>
  <xdr:twoCellAnchor editAs="oneCell">
    <xdr:from>
      <xdr:col>2</xdr:col>
      <xdr:colOff>0</xdr:colOff>
      <xdr:row>213</xdr:row>
      <xdr:rowOff>0</xdr:rowOff>
    </xdr:from>
    <xdr:to>
      <xdr:col>5</xdr:col>
      <xdr:colOff>466474</xdr:colOff>
      <xdr:row>222</xdr:row>
      <xdr:rowOff>95056</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857250" y="36147375"/>
          <a:ext cx="2009524" cy="15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285750</xdr:colOff>
      <xdr:row>210</xdr:row>
      <xdr:rowOff>38100</xdr:rowOff>
    </xdr:from>
    <xdr:to>
      <xdr:col>13</xdr:col>
      <xdr:colOff>47625</xdr:colOff>
      <xdr:row>219</xdr:row>
      <xdr:rowOff>28575</xdr:rowOff>
    </xdr:to>
    <xdr:sp macro="" textlink="">
      <xdr:nvSpPr>
        <xdr:cNvPr id="2" name="Text Box 45">
          <a:extLst>
            <a:ext uri="{FF2B5EF4-FFF2-40B4-BE49-F238E27FC236}">
              <a16:creationId xmlns:a16="http://schemas.microsoft.com/office/drawing/2014/main" id="{FFB8B0D4-AA48-4DB9-AD7C-199A95458700}"/>
            </a:ext>
          </a:extLst>
        </xdr:cNvPr>
        <xdr:cNvSpPr txBox="1">
          <a:spLocks noChangeArrowheads="1"/>
        </xdr:cNvSpPr>
      </xdr:nvSpPr>
      <xdr:spPr bwMode="auto">
        <a:xfrm>
          <a:off x="3200400" y="34566225"/>
          <a:ext cx="3362325" cy="1447800"/>
        </a:xfrm>
        <a:prstGeom prst="rect">
          <a:avLst/>
        </a:prstGeom>
        <a:noFill/>
        <a:ln w="9525">
          <a:noFill/>
          <a:miter lim="800000"/>
          <a:headEnd/>
          <a:tailEnd/>
        </a:ln>
        <a:effectLst/>
      </xdr:spPr>
      <xdr:txBody>
        <a:bodyPr vertOverflow="clip" wrap="square" lIns="27432" tIns="22860" rIns="0" bIns="0" anchor="t" upright="1"/>
        <a:lstStyle/>
        <a:p>
          <a:pPr algn="l" rtl="0">
            <a:defRPr sz="1000"/>
          </a:pPr>
          <a:r>
            <a:rPr lang="en-US" sz="1000" b="0" i="1" u="none" strike="noStrike" baseline="0">
              <a:solidFill>
                <a:srgbClr val="C00000"/>
              </a:solidFill>
              <a:latin typeface="Arial" pitchFamily="34" charset="0"/>
              <a:cs typeface="Arial" pitchFamily="34" charset="0"/>
            </a:rPr>
            <a:t>Note</a:t>
          </a:r>
          <a:r>
            <a:rPr lang="en-US" sz="1000" b="0" i="0" u="none" strike="noStrike" baseline="0">
              <a:solidFill>
                <a:sysClr val="windowText" lastClr="000000"/>
              </a:solidFill>
              <a:latin typeface="Arial" pitchFamily="34" charset="0"/>
              <a:cs typeface="Arial" pitchFamily="34" charset="0"/>
            </a:rPr>
            <a:t> If response was a range (e.g., 25-30) the midpoint was entered (e.g., 27.5).  If two replies were given, the first was entered.  On Q9, if respondent answered in minutes, response was translated into miles using an assumed average driving speed of 48 mph and 5 minutes fixed time to enter the university and park (i.e., miles = .8*[min - 5] ).  Non-responses are shown as * with grey highlights.  Extreme replies are highlighted in orange. Survey was conducted in 2005 in introductory statistics classes.</a:t>
          </a:r>
        </a:p>
      </xdr:txBody>
    </xdr:sp>
    <xdr:clientData/>
  </xdr:twoCellAnchor>
  <xdr:twoCellAnchor editAs="oneCell">
    <xdr:from>
      <xdr:col>2</xdr:col>
      <xdr:colOff>0</xdr:colOff>
      <xdr:row>210</xdr:row>
      <xdr:rowOff>0</xdr:rowOff>
    </xdr:from>
    <xdr:to>
      <xdr:col>5</xdr:col>
      <xdr:colOff>180724</xdr:colOff>
      <xdr:row>219</xdr:row>
      <xdr:rowOff>95056</xdr:rowOff>
    </xdr:to>
    <xdr:pic>
      <xdr:nvPicPr>
        <xdr:cNvPr id="3" name="Picture 2">
          <a:extLst>
            <a:ext uri="{FF2B5EF4-FFF2-40B4-BE49-F238E27FC236}">
              <a16:creationId xmlns:a16="http://schemas.microsoft.com/office/drawing/2014/main" id="{E21ECCA3-D96C-4BE6-AC92-A99FD76F1C5B}"/>
            </a:ext>
          </a:extLst>
        </xdr:cNvPr>
        <xdr:cNvPicPr>
          <a:picLocks noChangeAspect="1"/>
        </xdr:cNvPicPr>
      </xdr:nvPicPr>
      <xdr:blipFill>
        <a:blip xmlns:r="http://schemas.openxmlformats.org/officeDocument/2006/relationships" r:embed="rId1"/>
        <a:stretch>
          <a:fillRect/>
        </a:stretch>
      </xdr:blipFill>
      <xdr:spPr>
        <a:xfrm>
          <a:off x="857250" y="34528125"/>
          <a:ext cx="2009524" cy="15523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2343150</xdr:colOff>
      <xdr:row>24</xdr:row>
      <xdr:rowOff>38099</xdr:rowOff>
    </xdr:from>
    <xdr:to>
      <xdr:col>2</xdr:col>
      <xdr:colOff>5534025</xdr:colOff>
      <xdr:row>34</xdr:row>
      <xdr:rowOff>47624</xdr:rowOff>
    </xdr:to>
    <xdr:sp macro="" textlink="">
      <xdr:nvSpPr>
        <xdr:cNvPr id="5" name="Text Box 45">
          <a:extLst>
            <a:ext uri="{FF2B5EF4-FFF2-40B4-BE49-F238E27FC236}">
              <a16:creationId xmlns:a16="http://schemas.microsoft.com/office/drawing/2014/main" id="{00000000-0008-0000-0100-000005000000}"/>
            </a:ext>
          </a:extLst>
        </xdr:cNvPr>
        <xdr:cNvSpPr txBox="1">
          <a:spLocks noChangeArrowheads="1"/>
        </xdr:cNvSpPr>
      </xdr:nvSpPr>
      <xdr:spPr bwMode="auto">
        <a:xfrm>
          <a:off x="3133725" y="3952874"/>
          <a:ext cx="3190875" cy="1628775"/>
        </a:xfrm>
        <a:prstGeom prst="rect">
          <a:avLst/>
        </a:prstGeom>
        <a:noFill/>
        <a:ln w="9525">
          <a:noFill/>
          <a:miter lim="800000"/>
          <a:headEnd/>
          <a:tailEnd/>
        </a:ln>
        <a:effectLst/>
      </xdr:spPr>
      <xdr:txBody>
        <a:bodyPr vertOverflow="clip" wrap="square" lIns="27432" tIns="22860" rIns="0" bIns="0" anchor="t" upright="1"/>
        <a:lstStyle/>
        <a:p>
          <a:pPr algn="l" rtl="0">
            <a:defRPr sz="1000"/>
          </a:pPr>
          <a:r>
            <a:rPr lang="en-US" sz="1000" b="0" i="1" u="none" strike="noStrike" baseline="0">
              <a:solidFill>
                <a:srgbClr val="C00000"/>
              </a:solidFill>
              <a:latin typeface="Arial" pitchFamily="34" charset="0"/>
              <a:cs typeface="Arial" pitchFamily="34" charset="0"/>
            </a:rPr>
            <a:t>Note</a:t>
          </a:r>
          <a:r>
            <a:rPr lang="en-US" sz="1000" b="0" i="0" u="none" strike="noStrike" baseline="0">
              <a:solidFill>
                <a:sysClr val="windowText" lastClr="000000"/>
              </a:solidFill>
              <a:latin typeface="Arial" pitchFamily="34" charset="0"/>
              <a:cs typeface="Arial" pitchFamily="34" charset="0"/>
            </a:rPr>
            <a:t> If response was a range (e.g., 25-30) the midpoint was entered (e.g., 27.5).  If two replies were given, the first was entered.  On Q9, if respondent answered in minutes, response was translated into miles using an assumed average driving speed of 48 mph and 5 minutes fixed time to enter the university and park (i.e., miles = .8*[min - 5] ).  Non-responses are shown as * with grey highlights.  Extreme replies are highlighted in orange. Survey was conducted in 2005 in introductory statistics classes.</a:t>
          </a:r>
        </a:p>
      </xdr:txBody>
    </xdr:sp>
    <xdr:clientData/>
  </xdr:twoCellAnchor>
  <xdr:twoCellAnchor editAs="oneCell">
    <xdr:from>
      <xdr:col>2</xdr:col>
      <xdr:colOff>0</xdr:colOff>
      <xdr:row>24</xdr:row>
      <xdr:rowOff>0</xdr:rowOff>
    </xdr:from>
    <xdr:to>
      <xdr:col>2</xdr:col>
      <xdr:colOff>2009524</xdr:colOff>
      <xdr:row>33</xdr:row>
      <xdr:rowOff>95056</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790575" y="3914775"/>
          <a:ext cx="2009524" cy="15523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 refreshedDate="43643.872545833336" createdVersion="6" refreshedVersion="6" minRefreshableVersion="3" recordCount="183" xr:uid="{13A0441C-2537-432A-878C-3A6F7170F80A}">
  <cacheSource type="worksheet">
    <worksheetSource ref="B2:V184" sheet="Sheet1"/>
  </cacheSource>
  <cacheFields count="21">
    <cacheField name="Obs" numFmtId="0">
      <sharedItems containsSemiMixedTypes="0" containsString="0" containsNumber="1" containsInteger="1" minValue="1" maxValue="183"/>
    </cacheField>
    <cacheField name="Gender" numFmtId="0">
      <sharedItems containsSemiMixedTypes="0" containsString="0" containsNumber="1" containsInteger="1" minValue="0" maxValue="1" count="2">
        <n v="1"/>
        <n v="0"/>
      </sharedItems>
    </cacheField>
    <cacheField name="GPA" numFmtId="164">
      <sharedItems containsString="0" containsBlank="1" containsNumber="1" minValue="1" maxValue="25" count="22">
        <n v="3"/>
        <n v="3.6"/>
        <n v="3.1"/>
        <n v="3.5"/>
        <n v="3.3"/>
        <n v="2.5"/>
        <n v="3.8"/>
        <n v="2.6"/>
        <n v="4"/>
        <n v="1"/>
        <n v="2.8"/>
        <n v="3.7"/>
        <n v="2.2999999999999998"/>
        <n v="3.4"/>
        <m/>
        <n v="3.2"/>
        <n v="2.9"/>
        <n v="2.7"/>
        <n v="25"/>
        <n v="3.9"/>
        <n v="2"/>
        <n v="3.21"/>
      </sharedItems>
    </cacheField>
    <cacheField name="Instr" numFmtId="0">
      <sharedItems containsSemiMixedTypes="0" containsString="0" containsNumber="1" containsInteger="1" minValue="1" maxValue="4"/>
    </cacheField>
    <cacheField name="WorkHrs" numFmtId="0">
      <sharedItems containsSemiMixedTypes="0" containsString="0" containsNumber="1" minValue="0" maxValue="60"/>
    </cacheField>
    <cacheField name="IdealCh" numFmtId="0">
      <sharedItems containsString="0" containsBlank="1" containsNumber="1" minValue="0" maxValue="5"/>
    </cacheField>
    <cacheField name="FamCh" numFmtId="0">
      <sharedItems containsSemiMixedTypes="0" containsString="0" containsNumber="1" containsInteger="1" minValue="1" maxValue="6"/>
    </cacheField>
    <cacheField name="DomPar" numFmtId="0">
      <sharedItems containsString="0" containsBlank="1" containsNumber="1" containsInteger="1" minValue="1" maxValue="5"/>
    </cacheField>
    <cacheField name="JobMkt" numFmtId="0">
      <sharedItems containsString="0" containsBlank="1" containsNumber="1" containsInteger="1" minValue="1" maxValue="5"/>
    </cacheField>
    <cacheField name="Miles" numFmtId="0">
      <sharedItems containsSemiMixedTypes="0" containsString="0" containsNumber="1" minValue="0" maxValue="60"/>
    </cacheField>
    <cacheField name="CarProb" numFmtId="0">
      <sharedItems containsSemiMixedTypes="0" containsString="0" containsNumber="1" containsInteger="1" minValue="0" maxValue="15"/>
    </cacheField>
    <cacheField name="ParCol" numFmtId="0">
      <sharedItems containsString="0" containsBlank="1" containsNumber="1" minValue="0" maxValue="40"/>
    </cacheField>
    <cacheField name="TrafTik" numFmtId="0">
      <sharedItems containsSemiMixedTypes="0" containsString="0" containsNumber="1" containsInteger="1" minValue="0" maxValue="4"/>
    </cacheField>
    <cacheField name="Politics" numFmtId="0">
      <sharedItems containsString="0" containsBlank="1" containsNumber="1" containsInteger="1" minValue="1" maxValue="3"/>
    </cacheField>
    <cacheField name="Indones" numFmtId="0">
      <sharedItems containsString="0" containsBlank="1" containsNumber="1" minValue="0" maxValue="2000"/>
    </cacheField>
    <cacheField name="CarAge" numFmtId="0">
      <sharedItems containsString="0" containsBlank="1" containsNumber="1" minValue="0" maxValue="99"/>
    </cacheField>
    <cacheField name="RelSrv" numFmtId="0">
      <sharedItems containsString="0" containsBlank="1" containsNumber="1" minValue="0" maxValue="216"/>
    </cacheField>
    <cacheField name="NewsRd" numFmtId="0">
      <sharedItems containsSemiMixedTypes="0" containsString="0" containsNumber="1" containsInteger="1" minValue="0" maxValue="2"/>
    </cacheField>
    <cacheField name="Foreign" numFmtId="0">
      <sharedItems containsSemiMixedTypes="0" containsString="0" containsNumber="1" containsInteger="1" minValue="0" maxValue="2"/>
    </cacheField>
    <cacheField name="Exercise" numFmtId="0">
      <sharedItems containsSemiMixedTypes="0" containsString="0" containsNumber="1" containsInteger="1" minValue="0" maxValue="2"/>
    </cacheField>
    <cacheField name="LikeCats"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 refreshedDate="43646.082219444441" createdVersion="6" refreshedVersion="6" minRefreshableVersion="3" recordCount="50" xr:uid="{98BB8D36-A520-4222-A16C-678ED2E9617E}">
  <cacheSource type="worksheet">
    <worksheetSource ref="A1:B51" sheet="Sheet14"/>
  </cacheSource>
  <cacheFields count="2">
    <cacheField name="Male" numFmtId="0">
      <sharedItems containsString="0" containsBlank="1" containsNumber="1" minValue="1" maxValue="4" count="17">
        <n v="3"/>
        <n v="3.3"/>
        <n v="3.5"/>
        <n v="2.6"/>
        <n v="4"/>
        <n v="1"/>
        <n v="2.8"/>
        <n v="3.7"/>
        <n v="3.1"/>
        <n v="2.5"/>
        <n v="2.9"/>
        <n v="3.8"/>
        <n v="3.4"/>
        <n v="2.7"/>
        <n v="3.21"/>
        <n v="3.2"/>
        <m/>
      </sharedItems>
    </cacheField>
    <cacheField name="Female" numFmtId="164">
      <sharedItems containsSemiMixedTypes="0" containsString="0" containsNumber="1" minValue="2" maxValue="25" count="16">
        <n v="3.6"/>
        <n v="3.5"/>
        <n v="3.3"/>
        <n v="3.8"/>
        <n v="2.5"/>
        <n v="3"/>
        <n v="2.6"/>
        <n v="3.4"/>
        <n v="3.7"/>
        <n v="3.1"/>
        <n v="3.2"/>
        <n v="25"/>
        <n v="2.8"/>
        <n v="2"/>
        <n v="2.7"/>
        <n v="2.9"/>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n v="1"/>
    <x v="0"/>
    <x v="0"/>
    <n v="4"/>
    <n v="20"/>
    <n v="3"/>
    <n v="2"/>
    <n v="3"/>
    <n v="3"/>
    <n v="15"/>
    <n v="1"/>
    <n v="4"/>
    <n v="0"/>
    <n v="1"/>
    <n v="1.2"/>
    <n v="7"/>
    <n v="3"/>
    <n v="1"/>
    <n v="2"/>
    <n v="1"/>
    <x v="0"/>
  </r>
  <r>
    <n v="2"/>
    <x v="0"/>
    <x v="1"/>
    <n v="4"/>
    <n v="12"/>
    <n v="2"/>
    <n v="6"/>
    <n v="4"/>
    <n v="3"/>
    <n v="15"/>
    <n v="0"/>
    <n v="4"/>
    <n v="0"/>
    <n v="3"/>
    <n v="2"/>
    <n v="5"/>
    <n v="2"/>
    <n v="1"/>
    <n v="0"/>
    <n v="2"/>
    <x v="1"/>
  </r>
  <r>
    <n v="3"/>
    <x v="1"/>
    <x v="0"/>
    <n v="4"/>
    <n v="0"/>
    <n v="2"/>
    <n v="2"/>
    <n v="1"/>
    <n v="4"/>
    <n v="15"/>
    <n v="3"/>
    <n v="2"/>
    <n v="0"/>
    <n v="3"/>
    <n v="7"/>
    <n v="5"/>
    <n v="0"/>
    <n v="1"/>
    <n v="0"/>
    <n v="1"/>
    <x v="1"/>
  </r>
  <r>
    <n v="4"/>
    <x v="1"/>
    <x v="0"/>
    <n v="4"/>
    <n v="40"/>
    <n v="3"/>
    <n v="3"/>
    <n v="3"/>
    <n v="5"/>
    <n v="15"/>
    <n v="0"/>
    <n v="4"/>
    <n v="0"/>
    <n v="2"/>
    <n v="35"/>
    <n v="3"/>
    <n v="0"/>
    <n v="1"/>
    <n v="2"/>
    <n v="1"/>
    <x v="1"/>
  </r>
  <r>
    <n v="5"/>
    <x v="1"/>
    <x v="2"/>
    <n v="4"/>
    <n v="14"/>
    <n v="2"/>
    <n v="2"/>
    <n v="1"/>
    <n v="4"/>
    <n v="1"/>
    <n v="0"/>
    <n v="2"/>
    <n v="0"/>
    <n v="3"/>
    <n v="100"/>
    <n v="10"/>
    <n v="40"/>
    <n v="2"/>
    <n v="0"/>
    <n v="1"/>
    <x v="0"/>
  </r>
  <r>
    <n v="6"/>
    <x v="1"/>
    <x v="0"/>
    <n v="4"/>
    <n v="30"/>
    <n v="3"/>
    <n v="5"/>
    <n v="4"/>
    <n v="4"/>
    <n v="25"/>
    <n v="1"/>
    <n v="4"/>
    <n v="0"/>
    <n v="2"/>
    <n v="119"/>
    <n v="12"/>
    <n v="20"/>
    <n v="1"/>
    <n v="2"/>
    <n v="0"/>
    <x v="0"/>
  </r>
  <r>
    <n v="7"/>
    <x v="1"/>
    <x v="0"/>
    <n v="4"/>
    <n v="20"/>
    <n v="4"/>
    <n v="2"/>
    <n v="3"/>
    <n v="4"/>
    <n v="26"/>
    <n v="0"/>
    <n v="2"/>
    <n v="0"/>
    <n v="3"/>
    <n v="18"/>
    <n v="6"/>
    <n v="1"/>
    <n v="1"/>
    <n v="0"/>
    <n v="2"/>
    <x v="0"/>
  </r>
  <r>
    <n v="8"/>
    <x v="0"/>
    <x v="3"/>
    <n v="4"/>
    <n v="35"/>
    <n v="2"/>
    <n v="3"/>
    <n v="1"/>
    <n v="3"/>
    <n v="6"/>
    <n v="0"/>
    <n v="4"/>
    <n v="0"/>
    <n v="2"/>
    <n v="13"/>
    <n v="1"/>
    <n v="15"/>
    <n v="2"/>
    <n v="0"/>
    <n v="2"/>
    <x v="1"/>
  </r>
  <r>
    <n v="9"/>
    <x v="0"/>
    <x v="4"/>
    <n v="4"/>
    <n v="22.5"/>
    <n v="1.5"/>
    <n v="1"/>
    <n v="4"/>
    <n v="4"/>
    <n v="10"/>
    <n v="2"/>
    <n v="2"/>
    <n v="0"/>
    <n v="3"/>
    <n v="8"/>
    <n v="13"/>
    <n v="2"/>
    <n v="1"/>
    <n v="1"/>
    <n v="2"/>
    <x v="1"/>
  </r>
  <r>
    <n v="10"/>
    <x v="1"/>
    <x v="5"/>
    <n v="4"/>
    <n v="30"/>
    <n v="2"/>
    <n v="2"/>
    <n v="3"/>
    <n v="3"/>
    <n v="25"/>
    <n v="0"/>
    <n v="4"/>
    <n v="0"/>
    <n v="3"/>
    <n v="34"/>
    <n v="10"/>
    <n v="0"/>
    <n v="1"/>
    <n v="1"/>
    <n v="1"/>
    <x v="0"/>
  </r>
  <r>
    <n v="11"/>
    <x v="1"/>
    <x v="4"/>
    <n v="4"/>
    <n v="40"/>
    <n v="3"/>
    <n v="4"/>
    <n v="3"/>
    <n v="3"/>
    <n v="10"/>
    <n v="1"/>
    <n v="2"/>
    <n v="1"/>
    <n v="2"/>
    <n v="37"/>
    <n v="9"/>
    <n v="1"/>
    <n v="1"/>
    <n v="1"/>
    <n v="2"/>
    <x v="1"/>
  </r>
  <r>
    <n v="12"/>
    <x v="0"/>
    <x v="1"/>
    <n v="4"/>
    <n v="30"/>
    <n v="4"/>
    <n v="4"/>
    <n v="4"/>
    <n v="4"/>
    <n v="15"/>
    <n v="0"/>
    <n v="2"/>
    <n v="0"/>
    <n v="3"/>
    <n v="231"/>
    <n v="3"/>
    <n v="1"/>
    <n v="0"/>
    <n v="0"/>
    <n v="1"/>
    <x v="1"/>
  </r>
  <r>
    <n v="13"/>
    <x v="1"/>
    <x v="3"/>
    <n v="4"/>
    <n v="20"/>
    <n v="2"/>
    <n v="3"/>
    <n v="2"/>
    <n v="2"/>
    <n v="23"/>
    <n v="0"/>
    <n v="4"/>
    <n v="1"/>
    <n v="2"/>
    <n v="4"/>
    <n v="2"/>
    <n v="5"/>
    <n v="0"/>
    <n v="1"/>
    <n v="0"/>
    <x v="1"/>
  </r>
  <r>
    <n v="14"/>
    <x v="0"/>
    <x v="6"/>
    <n v="4"/>
    <n v="35"/>
    <n v="3"/>
    <n v="3"/>
    <n v="3"/>
    <n v="4"/>
    <n v="10"/>
    <n v="0"/>
    <n v="6"/>
    <n v="1"/>
    <n v="2"/>
    <n v="35"/>
    <n v="7"/>
    <n v="1"/>
    <n v="1"/>
    <n v="1"/>
    <n v="2"/>
    <x v="1"/>
  </r>
  <r>
    <n v="15"/>
    <x v="1"/>
    <x v="7"/>
    <n v="4"/>
    <n v="20"/>
    <n v="3"/>
    <n v="3"/>
    <n v="2"/>
    <n v="4"/>
    <n v="20"/>
    <n v="0"/>
    <n v="6"/>
    <n v="1"/>
    <n v="2"/>
    <n v="20"/>
    <n v="3"/>
    <n v="25"/>
    <n v="0"/>
    <n v="0"/>
    <n v="2"/>
    <x v="1"/>
  </r>
  <r>
    <n v="16"/>
    <x v="1"/>
    <x v="8"/>
    <n v="4"/>
    <n v="25"/>
    <n v="2"/>
    <n v="3"/>
    <n v="3"/>
    <n v="4"/>
    <n v="20"/>
    <n v="1"/>
    <n v="2"/>
    <n v="2"/>
    <n v="2"/>
    <n v="19"/>
    <n v="13"/>
    <n v="0"/>
    <n v="1"/>
    <n v="1"/>
    <n v="2"/>
    <x v="1"/>
  </r>
  <r>
    <n v="17"/>
    <x v="0"/>
    <x v="6"/>
    <n v="4"/>
    <n v="0"/>
    <n v="2"/>
    <n v="2"/>
    <n v="4"/>
    <n v="5"/>
    <n v="20"/>
    <n v="0"/>
    <n v="4"/>
    <n v="0"/>
    <n v="2"/>
    <n v="1"/>
    <n v="3"/>
    <n v="0"/>
    <n v="1"/>
    <n v="2"/>
    <n v="1"/>
    <x v="0"/>
  </r>
  <r>
    <n v="18"/>
    <x v="1"/>
    <x v="9"/>
    <n v="4"/>
    <n v="25"/>
    <n v="2"/>
    <n v="1"/>
    <n v="1"/>
    <n v="4"/>
    <n v="7"/>
    <n v="0"/>
    <n v="8"/>
    <n v="0"/>
    <n v="2"/>
    <n v="4"/>
    <n v="2"/>
    <n v="0"/>
    <n v="1"/>
    <n v="2"/>
    <n v="2"/>
    <x v="1"/>
  </r>
  <r>
    <n v="19"/>
    <x v="1"/>
    <x v="3"/>
    <n v="4"/>
    <n v="27.5"/>
    <n v="1"/>
    <n v="1"/>
    <n v="3"/>
    <n v="5"/>
    <n v="25"/>
    <n v="0"/>
    <n v="0"/>
    <n v="1"/>
    <n v="3"/>
    <n v="7"/>
    <n v="6"/>
    <n v="10"/>
    <n v="2"/>
    <n v="0"/>
    <n v="2"/>
    <x v="0"/>
  </r>
  <r>
    <n v="20"/>
    <x v="1"/>
    <x v="10"/>
    <n v="4"/>
    <n v="30"/>
    <n v="3"/>
    <n v="2"/>
    <n v="3"/>
    <n v="4"/>
    <n v="12"/>
    <n v="0"/>
    <n v="1"/>
    <n v="3"/>
    <n v="3"/>
    <n v="1.3"/>
    <n v="1"/>
    <n v="12"/>
    <n v="1"/>
    <n v="1"/>
    <n v="2"/>
    <x v="1"/>
  </r>
  <r>
    <n v="21"/>
    <x v="1"/>
    <x v="0"/>
    <n v="4"/>
    <n v="30"/>
    <n v="2"/>
    <n v="2"/>
    <n v="4"/>
    <n v="3"/>
    <n v="5"/>
    <n v="2"/>
    <n v="4"/>
    <n v="0"/>
    <n v="3"/>
    <n v="20"/>
    <n v="3"/>
    <n v="40"/>
    <n v="1"/>
    <n v="1"/>
    <n v="2"/>
    <x v="0"/>
  </r>
  <r>
    <n v="22"/>
    <x v="0"/>
    <x v="3"/>
    <n v="4"/>
    <n v="28"/>
    <n v="3"/>
    <n v="2"/>
    <n v="4"/>
    <n v="4"/>
    <n v="22"/>
    <n v="1"/>
    <n v="0"/>
    <n v="0"/>
    <n v="2"/>
    <n v="3"/>
    <n v="8"/>
    <n v="0"/>
    <n v="0"/>
    <n v="0"/>
    <n v="0"/>
    <x v="0"/>
  </r>
  <r>
    <n v="23"/>
    <x v="1"/>
    <x v="8"/>
    <n v="4"/>
    <n v="10"/>
    <n v="5"/>
    <n v="5"/>
    <n v="3"/>
    <n v="4"/>
    <n v="10"/>
    <n v="1"/>
    <n v="0"/>
    <n v="1"/>
    <n v="3"/>
    <n v="5"/>
    <n v="4"/>
    <n v="55"/>
    <n v="2"/>
    <n v="1"/>
    <n v="2"/>
    <x v="0"/>
  </r>
  <r>
    <n v="24"/>
    <x v="1"/>
    <x v="11"/>
    <n v="4"/>
    <n v="24"/>
    <n v="0"/>
    <n v="2"/>
    <n v="3"/>
    <n v="5"/>
    <n v="25"/>
    <n v="0"/>
    <n v="0"/>
    <n v="1"/>
    <n v="1"/>
    <n v="31"/>
    <n v="1"/>
    <n v="0"/>
    <n v="1"/>
    <n v="0"/>
    <n v="0"/>
    <x v="1"/>
  </r>
  <r>
    <n v="25"/>
    <x v="1"/>
    <x v="5"/>
    <n v="4"/>
    <n v="25"/>
    <n v="3"/>
    <n v="2"/>
    <n v="3"/>
    <n v="4"/>
    <n v="15"/>
    <n v="0"/>
    <n v="2"/>
    <n v="0"/>
    <n v="2"/>
    <n v="13"/>
    <n v="1"/>
    <n v="0"/>
    <n v="1"/>
    <n v="0"/>
    <n v="2"/>
    <x v="0"/>
  </r>
  <r>
    <n v="26"/>
    <x v="0"/>
    <x v="4"/>
    <n v="4"/>
    <n v="32"/>
    <n v="3"/>
    <n v="3"/>
    <n v="3"/>
    <n v="4"/>
    <n v="4"/>
    <n v="1"/>
    <n v="6"/>
    <n v="1"/>
    <n v="3"/>
    <n v="4"/>
    <n v="12"/>
    <n v="100"/>
    <n v="0"/>
    <n v="0"/>
    <n v="0"/>
    <x v="1"/>
  </r>
  <r>
    <n v="27"/>
    <x v="0"/>
    <x v="5"/>
    <n v="4"/>
    <n v="25"/>
    <n v="2"/>
    <n v="2"/>
    <n v="5"/>
    <n v="4"/>
    <n v="25"/>
    <n v="0"/>
    <n v="0"/>
    <n v="4"/>
    <n v="2"/>
    <n v="2"/>
    <n v="1"/>
    <n v="2"/>
    <n v="1"/>
    <n v="0"/>
    <n v="1"/>
    <x v="1"/>
  </r>
  <r>
    <n v="28"/>
    <x v="1"/>
    <x v="10"/>
    <n v="4"/>
    <n v="10"/>
    <n v="2"/>
    <n v="3"/>
    <n v="5"/>
    <n v="3"/>
    <n v="15"/>
    <n v="0"/>
    <n v="0"/>
    <n v="0"/>
    <n v="2"/>
    <n v="3"/>
    <n v="7"/>
    <n v="1"/>
    <n v="1"/>
    <n v="0"/>
    <n v="0"/>
    <x v="1"/>
  </r>
  <r>
    <n v="29"/>
    <x v="1"/>
    <x v="12"/>
    <n v="4"/>
    <n v="28"/>
    <n v="2.5"/>
    <n v="2"/>
    <n v="2"/>
    <n v="4"/>
    <n v="21"/>
    <n v="2"/>
    <n v="8"/>
    <n v="2"/>
    <n v="2"/>
    <n v="40"/>
    <n v="2.5"/>
    <n v="12"/>
    <n v="1"/>
    <n v="1"/>
    <n v="1"/>
    <x v="0"/>
  </r>
  <r>
    <n v="30"/>
    <x v="1"/>
    <x v="13"/>
    <n v="4"/>
    <n v="35"/>
    <n v="3"/>
    <n v="5"/>
    <n v="3"/>
    <n v="4"/>
    <n v="25"/>
    <n v="2"/>
    <n v="4"/>
    <n v="1"/>
    <n v="1"/>
    <n v="76"/>
    <n v="11"/>
    <n v="4"/>
    <n v="1"/>
    <n v="0"/>
    <n v="2"/>
    <x v="0"/>
  </r>
  <r>
    <n v="31"/>
    <x v="0"/>
    <x v="13"/>
    <n v="4"/>
    <n v="14"/>
    <n v="3"/>
    <n v="3"/>
    <n v="3"/>
    <n v="5"/>
    <n v="7"/>
    <n v="0"/>
    <n v="8"/>
    <n v="1"/>
    <n v="3"/>
    <n v="2"/>
    <n v="6"/>
    <n v="216"/>
    <n v="0"/>
    <n v="0"/>
    <n v="2"/>
    <x v="0"/>
  </r>
  <r>
    <n v="32"/>
    <x v="0"/>
    <x v="4"/>
    <n v="3"/>
    <n v="24"/>
    <n v="2"/>
    <n v="5"/>
    <n v="2"/>
    <n v="4"/>
    <n v="15"/>
    <n v="0"/>
    <n v="0"/>
    <n v="0"/>
    <n v="2"/>
    <m/>
    <n v="4"/>
    <n v="5"/>
    <n v="1"/>
    <n v="0"/>
    <n v="2"/>
    <x v="1"/>
  </r>
  <r>
    <n v="33"/>
    <x v="0"/>
    <x v="4"/>
    <n v="4"/>
    <n v="20"/>
    <n v="2"/>
    <n v="2"/>
    <n v="3"/>
    <n v="4"/>
    <n v="20"/>
    <n v="0"/>
    <n v="1"/>
    <n v="0"/>
    <n v="2"/>
    <m/>
    <n v="2"/>
    <n v="15"/>
    <n v="0"/>
    <n v="0"/>
    <n v="2"/>
    <x v="0"/>
  </r>
  <r>
    <n v="34"/>
    <x v="0"/>
    <x v="5"/>
    <n v="4"/>
    <n v="40"/>
    <n v="2"/>
    <n v="2"/>
    <n v="4"/>
    <n v="3"/>
    <n v="1"/>
    <n v="0"/>
    <n v="0"/>
    <n v="1"/>
    <n v="2"/>
    <n v="200"/>
    <n v="4"/>
    <n v="0"/>
    <n v="1"/>
    <n v="2"/>
    <n v="0"/>
    <x v="1"/>
  </r>
  <r>
    <n v="35"/>
    <x v="1"/>
    <x v="0"/>
    <n v="4"/>
    <n v="10"/>
    <n v="3"/>
    <n v="1"/>
    <n v="3"/>
    <n v="4"/>
    <n v="0"/>
    <n v="0"/>
    <n v="1"/>
    <n v="0"/>
    <n v="2"/>
    <n v="70"/>
    <n v="95"/>
    <n v="4"/>
    <n v="1"/>
    <n v="0"/>
    <n v="2"/>
    <x v="0"/>
  </r>
  <r>
    <n v="36"/>
    <x v="0"/>
    <x v="2"/>
    <n v="1"/>
    <n v="32"/>
    <n v="3.5"/>
    <n v="4"/>
    <n v="3"/>
    <n v="4"/>
    <n v="15"/>
    <n v="0"/>
    <n v="0"/>
    <n v="2"/>
    <n v="2"/>
    <m/>
    <n v="4"/>
    <n v="20"/>
    <n v="2"/>
    <n v="2"/>
    <n v="1"/>
    <x v="0"/>
  </r>
  <r>
    <n v="37"/>
    <x v="1"/>
    <x v="0"/>
    <n v="4"/>
    <n v="15"/>
    <n v="3"/>
    <n v="4"/>
    <n v="4"/>
    <n v="3"/>
    <n v="10"/>
    <n v="0"/>
    <n v="4"/>
    <n v="1"/>
    <n v="2"/>
    <n v="200"/>
    <n v="2"/>
    <n v="17.5"/>
    <n v="1"/>
    <n v="1"/>
    <n v="1"/>
    <x v="1"/>
  </r>
  <r>
    <n v="38"/>
    <x v="0"/>
    <x v="0"/>
    <n v="4"/>
    <n v="35"/>
    <n v="2"/>
    <n v="2"/>
    <n v="4"/>
    <n v="4"/>
    <n v="20"/>
    <n v="0"/>
    <n v="4"/>
    <n v="0"/>
    <n v="3"/>
    <n v="5"/>
    <n v="1"/>
    <n v="5"/>
    <n v="1"/>
    <n v="2"/>
    <n v="1"/>
    <x v="1"/>
  </r>
  <r>
    <n v="39"/>
    <x v="0"/>
    <x v="7"/>
    <n v="4"/>
    <n v="35"/>
    <n v="2"/>
    <n v="3"/>
    <n v="3"/>
    <n v="3"/>
    <n v="5"/>
    <n v="0"/>
    <n v="6"/>
    <n v="0"/>
    <n v="1"/>
    <n v="10"/>
    <n v="1"/>
    <n v="0"/>
    <n v="0"/>
    <n v="0"/>
    <n v="1"/>
    <x v="1"/>
  </r>
  <r>
    <n v="40"/>
    <x v="1"/>
    <x v="2"/>
    <n v="4"/>
    <n v="20"/>
    <n v="2"/>
    <n v="6"/>
    <n v="2"/>
    <n v="4"/>
    <n v="5"/>
    <n v="2"/>
    <n v="4"/>
    <n v="0"/>
    <n v="1"/>
    <n v="50"/>
    <n v="3"/>
    <n v="50"/>
    <n v="2"/>
    <n v="0"/>
    <n v="1"/>
    <x v="1"/>
  </r>
  <r>
    <n v="41"/>
    <x v="0"/>
    <x v="6"/>
    <n v="4"/>
    <n v="30"/>
    <n v="5"/>
    <n v="6"/>
    <n v="3"/>
    <n v="3"/>
    <n v="20"/>
    <n v="0"/>
    <n v="9"/>
    <n v="2"/>
    <n v="3"/>
    <n v="140"/>
    <n v="0"/>
    <n v="45"/>
    <n v="2"/>
    <n v="2"/>
    <n v="0"/>
    <x v="0"/>
  </r>
  <r>
    <n v="42"/>
    <x v="1"/>
    <x v="0"/>
    <n v="4"/>
    <n v="0"/>
    <n v="2.5"/>
    <n v="2"/>
    <n v="4"/>
    <n v="4"/>
    <n v="22"/>
    <n v="0"/>
    <n v="5"/>
    <n v="0"/>
    <n v="2"/>
    <m/>
    <n v="1"/>
    <n v="3"/>
    <n v="1"/>
    <n v="0"/>
    <n v="2"/>
    <x v="0"/>
  </r>
  <r>
    <n v="43"/>
    <x v="1"/>
    <x v="14"/>
    <n v="4"/>
    <n v="0"/>
    <n v="3"/>
    <n v="3"/>
    <n v="1"/>
    <n v="4"/>
    <n v="0"/>
    <n v="0"/>
    <n v="4"/>
    <n v="0"/>
    <n v="1"/>
    <n v="10"/>
    <n v="10"/>
    <n v="20"/>
    <n v="1"/>
    <n v="0"/>
    <n v="2"/>
    <x v="0"/>
  </r>
  <r>
    <n v="44"/>
    <x v="1"/>
    <x v="14"/>
    <n v="4"/>
    <n v="20"/>
    <n v="3"/>
    <n v="4"/>
    <n v="5"/>
    <n v="5"/>
    <n v="15"/>
    <n v="5"/>
    <n v="4"/>
    <n v="0"/>
    <n v="3"/>
    <n v="300"/>
    <m/>
    <n v="5"/>
    <n v="2"/>
    <n v="2"/>
    <n v="1"/>
    <x v="0"/>
  </r>
  <r>
    <n v="45"/>
    <x v="1"/>
    <x v="5"/>
    <n v="4"/>
    <n v="35"/>
    <n v="3"/>
    <n v="6"/>
    <n v="4"/>
    <n v="4"/>
    <n v="23"/>
    <n v="0"/>
    <n v="10"/>
    <n v="1"/>
    <n v="2"/>
    <m/>
    <n v="11"/>
    <n v="55"/>
    <n v="1"/>
    <n v="1"/>
    <n v="1"/>
    <x v="1"/>
  </r>
  <r>
    <n v="46"/>
    <x v="1"/>
    <x v="15"/>
    <n v="4"/>
    <n v="25"/>
    <n v="2"/>
    <n v="5"/>
    <n v="3"/>
    <n v="5"/>
    <n v="0"/>
    <n v="0"/>
    <n v="0"/>
    <n v="1"/>
    <n v="3"/>
    <m/>
    <n v="6"/>
    <n v="50"/>
    <n v="1"/>
    <n v="0"/>
    <n v="2"/>
    <x v="0"/>
  </r>
  <r>
    <n v="47"/>
    <x v="0"/>
    <x v="16"/>
    <n v="4"/>
    <n v="40"/>
    <n v="2"/>
    <n v="2"/>
    <n v="3"/>
    <n v="4"/>
    <n v="0"/>
    <n v="0"/>
    <n v="1"/>
    <n v="2"/>
    <n v="3"/>
    <m/>
    <n v="2"/>
    <n v="50"/>
    <n v="1"/>
    <n v="0"/>
    <n v="1"/>
    <x v="0"/>
  </r>
  <r>
    <n v="48"/>
    <x v="0"/>
    <x v="0"/>
    <n v="4"/>
    <n v="30"/>
    <n v="2"/>
    <n v="2"/>
    <n v="3"/>
    <n v="3"/>
    <n v="10"/>
    <n v="1"/>
    <n v="5"/>
    <n v="1"/>
    <n v="3"/>
    <m/>
    <n v="5"/>
    <n v="6"/>
    <n v="1"/>
    <n v="0"/>
    <n v="1"/>
    <x v="1"/>
  </r>
  <r>
    <n v="49"/>
    <x v="0"/>
    <x v="0"/>
    <n v="4"/>
    <n v="25"/>
    <n v="3"/>
    <n v="2"/>
    <n v="2"/>
    <n v="4"/>
    <n v="20"/>
    <n v="0"/>
    <n v="6"/>
    <n v="0"/>
    <n v="1"/>
    <m/>
    <n v="2"/>
    <n v="0"/>
    <n v="2"/>
    <n v="1"/>
    <n v="1"/>
    <x v="1"/>
  </r>
  <r>
    <n v="50"/>
    <x v="0"/>
    <x v="4"/>
    <n v="4"/>
    <n v="27.5"/>
    <n v="2.5"/>
    <n v="2"/>
    <n v="3"/>
    <n v="3"/>
    <n v="1"/>
    <n v="0"/>
    <n v="6"/>
    <n v="0"/>
    <n v="1"/>
    <m/>
    <n v="9"/>
    <n v="2"/>
    <n v="0"/>
    <n v="0"/>
    <n v="1"/>
    <x v="1"/>
  </r>
  <r>
    <n v="51"/>
    <x v="0"/>
    <x v="11"/>
    <n v="3"/>
    <n v="20"/>
    <n v="2"/>
    <n v="2"/>
    <n v="4"/>
    <n v="4"/>
    <n v="35"/>
    <n v="0"/>
    <n v="2"/>
    <n v="0"/>
    <n v="2"/>
    <n v="50"/>
    <n v="4"/>
    <n v="5"/>
    <n v="1"/>
    <n v="1"/>
    <n v="2"/>
    <x v="0"/>
  </r>
  <r>
    <n v="52"/>
    <x v="0"/>
    <x v="3"/>
    <n v="3"/>
    <n v="0"/>
    <n v="2"/>
    <n v="2"/>
    <n v="3"/>
    <n v="4"/>
    <n v="15"/>
    <n v="0"/>
    <n v="4"/>
    <n v="0"/>
    <n v="3"/>
    <n v="8"/>
    <n v="2"/>
    <n v="2"/>
    <n v="0"/>
    <n v="0"/>
    <n v="1"/>
    <x v="1"/>
  </r>
  <r>
    <n v="53"/>
    <x v="1"/>
    <x v="13"/>
    <n v="3"/>
    <n v="40"/>
    <n v="2"/>
    <n v="2"/>
    <n v="1"/>
    <n v="5"/>
    <n v="13"/>
    <n v="0"/>
    <n v="4"/>
    <n v="0"/>
    <n v="2"/>
    <n v="1000"/>
    <n v="3"/>
    <n v="0"/>
    <n v="1"/>
    <n v="0"/>
    <n v="0"/>
    <x v="0"/>
  </r>
  <r>
    <n v="54"/>
    <x v="1"/>
    <x v="16"/>
    <n v="3"/>
    <n v="18"/>
    <n v="2"/>
    <n v="3"/>
    <n v="5"/>
    <n v="3"/>
    <n v="10"/>
    <n v="0"/>
    <n v="0"/>
    <n v="0"/>
    <n v="2"/>
    <n v="12"/>
    <n v="7"/>
    <n v="0"/>
    <n v="1"/>
    <n v="2"/>
    <n v="2"/>
    <x v="1"/>
  </r>
  <r>
    <n v="55"/>
    <x v="0"/>
    <x v="4"/>
    <n v="3"/>
    <n v="20"/>
    <n v="3"/>
    <n v="2"/>
    <n v="4"/>
    <n v="5"/>
    <n v="35"/>
    <n v="0"/>
    <n v="0"/>
    <n v="2"/>
    <n v="2"/>
    <n v="50"/>
    <n v="1"/>
    <n v="1"/>
    <n v="1"/>
    <n v="1"/>
    <n v="1"/>
    <x v="1"/>
  </r>
  <r>
    <n v="56"/>
    <x v="1"/>
    <x v="3"/>
    <n v="3"/>
    <n v="20"/>
    <n v="2"/>
    <n v="2"/>
    <n v="3"/>
    <n v="4"/>
    <n v="15"/>
    <n v="1"/>
    <n v="1"/>
    <n v="0"/>
    <n v="3"/>
    <n v="10"/>
    <n v="5"/>
    <n v="42"/>
    <n v="1"/>
    <n v="0"/>
    <n v="1"/>
    <x v="0"/>
  </r>
  <r>
    <n v="57"/>
    <x v="0"/>
    <x v="13"/>
    <n v="3"/>
    <n v="12"/>
    <n v="2"/>
    <n v="2"/>
    <n v="2"/>
    <n v="4"/>
    <n v="15"/>
    <n v="0"/>
    <n v="2"/>
    <n v="0"/>
    <n v="1"/>
    <n v="200"/>
    <n v="2"/>
    <n v="12"/>
    <n v="1"/>
    <n v="1"/>
    <n v="2"/>
    <x v="1"/>
  </r>
  <r>
    <n v="58"/>
    <x v="0"/>
    <x v="16"/>
    <n v="3"/>
    <n v="25"/>
    <n v="2"/>
    <n v="3"/>
    <n v="1"/>
    <n v="3"/>
    <n v="3"/>
    <n v="0"/>
    <n v="2"/>
    <n v="0"/>
    <n v="1"/>
    <n v="1.2"/>
    <n v="2"/>
    <n v="2"/>
    <n v="1"/>
    <n v="0"/>
    <n v="1"/>
    <x v="0"/>
  </r>
  <r>
    <n v="59"/>
    <x v="0"/>
    <x v="15"/>
    <n v="3"/>
    <n v="25"/>
    <n v="3"/>
    <n v="3"/>
    <n v="3"/>
    <n v="4"/>
    <n v="15"/>
    <n v="0"/>
    <n v="0"/>
    <n v="0"/>
    <n v="2"/>
    <n v="5"/>
    <n v="1"/>
    <n v="40"/>
    <n v="0"/>
    <n v="1"/>
    <n v="1"/>
    <x v="0"/>
  </r>
  <r>
    <n v="60"/>
    <x v="1"/>
    <x v="2"/>
    <n v="3"/>
    <n v="40"/>
    <n v="2"/>
    <n v="2"/>
    <n v="1"/>
    <n v="4"/>
    <n v="35"/>
    <n v="0"/>
    <n v="2"/>
    <n v="0"/>
    <n v="1"/>
    <n v="110"/>
    <n v="9"/>
    <n v="1"/>
    <n v="1"/>
    <n v="1"/>
    <n v="1"/>
    <x v="1"/>
  </r>
  <r>
    <n v="61"/>
    <x v="1"/>
    <x v="4"/>
    <n v="3"/>
    <n v="25"/>
    <n v="3"/>
    <n v="3"/>
    <n v="3"/>
    <n v="4"/>
    <n v="20"/>
    <n v="1"/>
    <n v="4"/>
    <n v="0"/>
    <n v="2"/>
    <n v="50"/>
    <n v="8"/>
    <n v="20"/>
    <n v="2"/>
    <n v="0"/>
    <n v="2"/>
    <x v="0"/>
  </r>
  <r>
    <n v="62"/>
    <x v="1"/>
    <x v="16"/>
    <n v="3"/>
    <n v="32"/>
    <n v="3.5"/>
    <n v="2"/>
    <n v="4"/>
    <n v="2"/>
    <n v="9"/>
    <n v="0"/>
    <n v="0"/>
    <n v="1"/>
    <n v="2"/>
    <n v="9"/>
    <n v="0"/>
    <n v="35"/>
    <n v="1"/>
    <n v="2"/>
    <n v="2"/>
    <x v="0"/>
  </r>
  <r>
    <n v="63"/>
    <x v="1"/>
    <x v="15"/>
    <n v="3"/>
    <n v="10"/>
    <n v="2"/>
    <n v="2"/>
    <n v="2"/>
    <n v="5"/>
    <n v="30"/>
    <n v="1"/>
    <n v="0"/>
    <n v="0"/>
    <n v="3"/>
    <n v="15"/>
    <n v="8"/>
    <n v="1"/>
    <n v="1"/>
    <n v="0"/>
    <n v="2"/>
    <x v="0"/>
  </r>
  <r>
    <n v="64"/>
    <x v="1"/>
    <x v="6"/>
    <n v="3"/>
    <n v="15"/>
    <n v="2"/>
    <n v="3"/>
    <n v="3"/>
    <n v="3"/>
    <n v="6"/>
    <n v="0"/>
    <n v="6"/>
    <n v="0"/>
    <n v="3"/>
    <n v="5"/>
    <n v="4"/>
    <n v="5"/>
    <n v="1"/>
    <n v="0"/>
    <n v="2"/>
    <x v="1"/>
  </r>
  <r>
    <n v="65"/>
    <x v="0"/>
    <x v="11"/>
    <n v="3"/>
    <n v="25"/>
    <n v="2"/>
    <n v="1"/>
    <n v="3"/>
    <n v="4"/>
    <n v="20"/>
    <n v="3"/>
    <n v="3"/>
    <n v="0"/>
    <n v="1"/>
    <m/>
    <n v="7"/>
    <n v="4"/>
    <n v="0"/>
    <n v="0"/>
    <n v="2"/>
    <x v="1"/>
  </r>
  <r>
    <n v="66"/>
    <x v="1"/>
    <x v="0"/>
    <n v="3"/>
    <n v="30"/>
    <n v="2"/>
    <n v="2"/>
    <n v="3"/>
    <n v="4"/>
    <n v="15"/>
    <n v="0"/>
    <n v="2"/>
    <n v="2"/>
    <n v="1"/>
    <n v="30"/>
    <n v="1"/>
    <n v="5"/>
    <n v="0"/>
    <n v="0"/>
    <n v="2"/>
    <x v="1"/>
  </r>
  <r>
    <n v="67"/>
    <x v="0"/>
    <x v="17"/>
    <n v="3"/>
    <n v="26"/>
    <n v="2"/>
    <n v="4"/>
    <n v="5"/>
    <n v="4"/>
    <n v="0"/>
    <n v="0"/>
    <n v="0"/>
    <n v="2"/>
    <n v="3"/>
    <n v="300"/>
    <n v="5"/>
    <n v="5"/>
    <n v="1"/>
    <n v="1"/>
    <n v="1"/>
    <x v="0"/>
  </r>
  <r>
    <n v="68"/>
    <x v="0"/>
    <x v="6"/>
    <n v="3"/>
    <n v="15"/>
    <n v="2"/>
    <n v="3"/>
    <n v="4"/>
    <n v="3"/>
    <n v="30"/>
    <n v="2"/>
    <n v="8"/>
    <n v="1"/>
    <n v="2"/>
    <n v="10"/>
    <n v="1"/>
    <n v="5"/>
    <n v="1"/>
    <n v="1"/>
    <n v="1"/>
    <x v="1"/>
  </r>
  <r>
    <n v="69"/>
    <x v="0"/>
    <x v="4"/>
    <n v="3"/>
    <n v="7"/>
    <n v="3"/>
    <n v="3"/>
    <n v="5"/>
    <n v="2"/>
    <n v="15"/>
    <n v="0"/>
    <n v="0"/>
    <n v="0"/>
    <n v="1"/>
    <n v="30"/>
    <n v="1"/>
    <n v="0"/>
    <n v="1"/>
    <n v="1"/>
    <n v="2"/>
    <x v="0"/>
  </r>
  <r>
    <n v="70"/>
    <x v="0"/>
    <x v="4"/>
    <n v="3"/>
    <n v="18"/>
    <n v="3"/>
    <n v="3"/>
    <n v="3"/>
    <n v="5"/>
    <n v="30"/>
    <n v="0"/>
    <n v="2"/>
    <n v="1"/>
    <n v="3"/>
    <n v="4"/>
    <n v="0"/>
    <n v="4"/>
    <n v="1"/>
    <n v="0"/>
    <n v="2"/>
    <x v="0"/>
  </r>
  <r>
    <n v="71"/>
    <x v="1"/>
    <x v="13"/>
    <n v="3"/>
    <n v="0"/>
    <n v="3"/>
    <n v="2"/>
    <n v="2"/>
    <n v="3"/>
    <n v="0"/>
    <n v="0"/>
    <n v="3"/>
    <n v="0"/>
    <n v="2"/>
    <n v="50"/>
    <n v="5"/>
    <n v="10"/>
    <n v="1"/>
    <n v="2"/>
    <n v="2"/>
    <x v="0"/>
  </r>
  <r>
    <n v="72"/>
    <x v="0"/>
    <x v="11"/>
    <n v="3"/>
    <n v="0"/>
    <n v="3"/>
    <n v="4"/>
    <n v="3"/>
    <n v="5"/>
    <n v="28"/>
    <n v="0"/>
    <n v="3"/>
    <n v="0"/>
    <n v="2"/>
    <n v="1.8"/>
    <n v="12"/>
    <n v="20"/>
    <n v="0"/>
    <n v="2"/>
    <n v="1"/>
    <x v="0"/>
  </r>
  <r>
    <n v="73"/>
    <x v="1"/>
    <x v="0"/>
    <n v="3"/>
    <n v="40"/>
    <n v="2"/>
    <n v="3"/>
    <n v="3"/>
    <n v="5"/>
    <n v="20"/>
    <n v="0"/>
    <n v="5"/>
    <n v="1"/>
    <n v="2"/>
    <n v="2"/>
    <n v="0"/>
    <n v="30"/>
    <n v="0"/>
    <n v="0"/>
    <n v="2"/>
    <x v="1"/>
  </r>
  <r>
    <n v="74"/>
    <x v="1"/>
    <x v="5"/>
    <n v="3"/>
    <n v="40"/>
    <n v="3"/>
    <n v="4"/>
    <n v="3"/>
    <n v="2"/>
    <n v="10"/>
    <n v="0"/>
    <n v="4"/>
    <n v="1"/>
    <n v="2"/>
    <n v="100"/>
    <n v="3"/>
    <n v="7"/>
    <n v="1"/>
    <n v="0"/>
    <n v="1"/>
    <x v="1"/>
  </r>
  <r>
    <n v="75"/>
    <x v="0"/>
    <x v="2"/>
    <n v="3"/>
    <n v="29"/>
    <n v="4"/>
    <n v="2"/>
    <n v="5"/>
    <n v="5"/>
    <n v="20"/>
    <n v="0"/>
    <n v="2"/>
    <n v="0"/>
    <n v="3"/>
    <n v="4"/>
    <n v="1"/>
    <n v="0"/>
    <n v="0"/>
    <n v="0"/>
    <n v="2"/>
    <x v="1"/>
  </r>
  <r>
    <n v="76"/>
    <x v="1"/>
    <x v="1"/>
    <n v="3"/>
    <n v="35"/>
    <n v="2"/>
    <n v="2"/>
    <n v="2"/>
    <n v="4"/>
    <n v="27"/>
    <n v="0"/>
    <n v="1"/>
    <n v="0"/>
    <n v="3"/>
    <n v="25"/>
    <n v="6"/>
    <n v="100"/>
    <n v="1"/>
    <n v="0"/>
    <n v="2"/>
    <x v="0"/>
  </r>
  <r>
    <n v="77"/>
    <x v="0"/>
    <x v="13"/>
    <n v="3"/>
    <n v="20"/>
    <n v="2"/>
    <n v="3"/>
    <n v="5"/>
    <n v="3"/>
    <n v="0"/>
    <n v="0"/>
    <n v="0"/>
    <n v="0"/>
    <n v="2"/>
    <n v="2"/>
    <n v="3"/>
    <n v="0"/>
    <n v="1"/>
    <n v="1"/>
    <n v="1"/>
    <x v="1"/>
  </r>
  <r>
    <n v="78"/>
    <x v="1"/>
    <x v="15"/>
    <n v="3"/>
    <n v="25"/>
    <n v="2"/>
    <n v="5"/>
    <n v="2"/>
    <n v="3"/>
    <n v="25"/>
    <n v="3"/>
    <n v="0"/>
    <n v="1"/>
    <n v="2"/>
    <n v="270"/>
    <n v="4"/>
    <n v="45"/>
    <n v="1"/>
    <n v="1"/>
    <n v="0"/>
    <x v="0"/>
  </r>
  <r>
    <n v="79"/>
    <x v="1"/>
    <x v="13"/>
    <n v="3"/>
    <n v="60"/>
    <n v="2.5"/>
    <n v="2"/>
    <n v="5"/>
    <m/>
    <n v="12"/>
    <n v="0"/>
    <n v="2"/>
    <n v="0"/>
    <n v="2"/>
    <n v="50"/>
    <n v="1"/>
    <n v="0"/>
    <n v="2"/>
    <n v="0"/>
    <n v="2"/>
    <x v="1"/>
  </r>
  <r>
    <n v="80"/>
    <x v="0"/>
    <x v="5"/>
    <n v="3"/>
    <n v="20"/>
    <n v="2"/>
    <n v="4"/>
    <m/>
    <n v="3"/>
    <n v="15"/>
    <n v="0"/>
    <n v="4"/>
    <n v="0"/>
    <n v="2"/>
    <n v="20"/>
    <n v="2"/>
    <n v="40"/>
    <n v="0"/>
    <n v="0"/>
    <n v="2"/>
    <x v="0"/>
  </r>
  <r>
    <n v="81"/>
    <x v="0"/>
    <x v="3"/>
    <n v="3"/>
    <n v="35"/>
    <n v="2.5"/>
    <n v="6"/>
    <n v="1"/>
    <n v="5"/>
    <n v="20"/>
    <n v="0"/>
    <n v="4"/>
    <n v="1"/>
    <n v="1"/>
    <m/>
    <n v="9"/>
    <n v="0"/>
    <n v="1"/>
    <n v="1"/>
    <n v="1"/>
    <x v="1"/>
  </r>
  <r>
    <n v="82"/>
    <x v="1"/>
    <x v="0"/>
    <n v="3"/>
    <n v="27.5"/>
    <n v="2"/>
    <n v="3"/>
    <n v="5"/>
    <n v="4"/>
    <n v="20"/>
    <n v="0"/>
    <n v="4"/>
    <n v="0"/>
    <n v="3"/>
    <m/>
    <n v="3"/>
    <n v="2"/>
    <n v="1"/>
    <n v="0"/>
    <n v="2"/>
    <x v="1"/>
  </r>
  <r>
    <n v="83"/>
    <x v="1"/>
    <x v="6"/>
    <n v="2"/>
    <n v="15"/>
    <n v="2"/>
    <n v="3"/>
    <n v="3"/>
    <n v="4"/>
    <n v="0"/>
    <n v="0"/>
    <n v="6.5"/>
    <n v="0"/>
    <n v="1"/>
    <n v="3"/>
    <n v="1"/>
    <n v="0"/>
    <n v="1"/>
    <n v="1"/>
    <n v="2"/>
    <x v="1"/>
  </r>
  <r>
    <n v="84"/>
    <x v="1"/>
    <x v="2"/>
    <n v="2"/>
    <n v="30"/>
    <n v="3"/>
    <n v="4"/>
    <n v="4"/>
    <n v="5"/>
    <n v="15"/>
    <n v="0"/>
    <n v="40"/>
    <n v="0"/>
    <n v="2"/>
    <m/>
    <n v="4"/>
    <n v="52"/>
    <n v="0"/>
    <n v="1"/>
    <n v="2"/>
    <x v="1"/>
  </r>
  <r>
    <n v="85"/>
    <x v="1"/>
    <x v="3"/>
    <n v="2"/>
    <n v="40"/>
    <n v="4"/>
    <n v="3"/>
    <n v="1"/>
    <n v="3"/>
    <n v="3"/>
    <n v="0"/>
    <n v="1.5"/>
    <n v="0"/>
    <n v="1"/>
    <n v="300"/>
    <n v="10"/>
    <n v="0"/>
    <n v="1"/>
    <n v="0"/>
    <n v="1"/>
    <x v="1"/>
  </r>
  <r>
    <n v="86"/>
    <x v="0"/>
    <x v="4"/>
    <n v="2"/>
    <n v="25"/>
    <n v="2"/>
    <n v="2"/>
    <n v="5"/>
    <n v="2"/>
    <n v="10"/>
    <n v="0"/>
    <n v="1"/>
    <n v="0"/>
    <n v="2"/>
    <m/>
    <n v="3"/>
    <n v="1"/>
    <n v="1"/>
    <n v="0"/>
    <n v="1"/>
    <x v="1"/>
  </r>
  <r>
    <n v="87"/>
    <x v="1"/>
    <x v="0"/>
    <n v="2"/>
    <n v="20"/>
    <n v="3"/>
    <n v="2"/>
    <n v="3"/>
    <n v="3"/>
    <n v="20"/>
    <n v="0"/>
    <n v="0"/>
    <n v="1"/>
    <n v="2"/>
    <m/>
    <n v="99"/>
    <n v="40"/>
    <n v="2"/>
    <n v="1"/>
    <n v="2"/>
    <x v="0"/>
  </r>
  <r>
    <n v="88"/>
    <x v="0"/>
    <x v="15"/>
    <n v="2"/>
    <n v="40"/>
    <n v="2"/>
    <n v="4"/>
    <n v="2"/>
    <n v="3"/>
    <n v="20"/>
    <n v="1"/>
    <n v="6"/>
    <n v="0"/>
    <n v="2"/>
    <n v="2"/>
    <n v="0"/>
    <n v="100"/>
    <n v="1"/>
    <n v="2"/>
    <n v="1"/>
    <x v="1"/>
  </r>
  <r>
    <n v="89"/>
    <x v="1"/>
    <x v="17"/>
    <n v="2"/>
    <n v="30"/>
    <n v="3"/>
    <n v="2"/>
    <n v="5"/>
    <n v="5"/>
    <n v="20"/>
    <n v="0"/>
    <n v="10"/>
    <n v="0"/>
    <n v="3"/>
    <n v="2000"/>
    <n v="4"/>
    <n v="3"/>
    <n v="1"/>
    <n v="0"/>
    <n v="1"/>
    <x v="1"/>
  </r>
  <r>
    <n v="90"/>
    <x v="0"/>
    <x v="0"/>
    <n v="2"/>
    <n v="3"/>
    <n v="2.5"/>
    <n v="4"/>
    <n v="2"/>
    <n v="3"/>
    <n v="27"/>
    <n v="0"/>
    <n v="4"/>
    <n v="0"/>
    <n v="2"/>
    <n v="2"/>
    <n v="5"/>
    <n v="0"/>
    <n v="1"/>
    <n v="2"/>
    <n v="1"/>
    <x v="1"/>
  </r>
  <r>
    <n v="91"/>
    <x v="0"/>
    <x v="13"/>
    <n v="2"/>
    <n v="10"/>
    <n v="2"/>
    <n v="1"/>
    <n v="4"/>
    <n v="2"/>
    <n v="35"/>
    <n v="0"/>
    <n v="2"/>
    <n v="1"/>
    <n v="3"/>
    <n v="10"/>
    <n v="2"/>
    <n v="7"/>
    <n v="2"/>
    <n v="2"/>
    <n v="1"/>
    <x v="0"/>
  </r>
  <r>
    <n v="92"/>
    <x v="1"/>
    <x v="6"/>
    <n v="2"/>
    <n v="60"/>
    <n v="2"/>
    <n v="3"/>
    <n v="5"/>
    <n v="4"/>
    <n v="15"/>
    <n v="0"/>
    <n v="0"/>
    <n v="0"/>
    <n v="3"/>
    <n v="200"/>
    <n v="3"/>
    <n v="100"/>
    <n v="0"/>
    <n v="2"/>
    <n v="2"/>
    <x v="0"/>
  </r>
  <r>
    <n v="93"/>
    <x v="0"/>
    <x v="5"/>
    <n v="2"/>
    <n v="20"/>
    <n v="2"/>
    <n v="3"/>
    <n v="3"/>
    <n v="3"/>
    <n v="3"/>
    <n v="0"/>
    <n v="6"/>
    <n v="0"/>
    <n v="3"/>
    <n v="2.5"/>
    <n v="0"/>
    <n v="10"/>
    <n v="1"/>
    <n v="0"/>
    <n v="2"/>
    <x v="1"/>
  </r>
  <r>
    <n v="94"/>
    <x v="0"/>
    <x v="1"/>
    <n v="2"/>
    <n v="40"/>
    <n v="3"/>
    <n v="2"/>
    <n v="3"/>
    <n v="5"/>
    <n v="10"/>
    <n v="0"/>
    <n v="4"/>
    <n v="1"/>
    <n v="2"/>
    <m/>
    <n v="0"/>
    <n v="50"/>
    <n v="2"/>
    <n v="1"/>
    <n v="2"/>
    <x v="0"/>
  </r>
  <r>
    <n v="95"/>
    <x v="0"/>
    <x v="0"/>
    <n v="2"/>
    <n v="40"/>
    <n v="2"/>
    <n v="3"/>
    <n v="3"/>
    <n v="4"/>
    <n v="25"/>
    <n v="0"/>
    <n v="1"/>
    <n v="1"/>
    <n v="2"/>
    <m/>
    <n v="1"/>
    <n v="3"/>
    <n v="1"/>
    <n v="0"/>
    <n v="2"/>
    <x v="0"/>
  </r>
  <r>
    <n v="96"/>
    <x v="1"/>
    <x v="13"/>
    <n v="2"/>
    <n v="30"/>
    <n v="2"/>
    <n v="4"/>
    <n v="4"/>
    <n v="4"/>
    <n v="35"/>
    <n v="2"/>
    <n v="4"/>
    <n v="0"/>
    <n v="3"/>
    <m/>
    <n v="6"/>
    <n v="52"/>
    <n v="1"/>
    <n v="1"/>
    <n v="2"/>
    <x v="1"/>
  </r>
  <r>
    <n v="97"/>
    <x v="0"/>
    <x v="18"/>
    <n v="2"/>
    <n v="45"/>
    <n v="3"/>
    <n v="4"/>
    <n v="3"/>
    <n v="3"/>
    <n v="15"/>
    <n v="0"/>
    <n v="6"/>
    <n v="0"/>
    <n v="2"/>
    <n v="6.6"/>
    <n v="0"/>
    <n v="0"/>
    <n v="0"/>
    <n v="1"/>
    <n v="0"/>
    <x v="1"/>
  </r>
  <r>
    <n v="98"/>
    <x v="1"/>
    <x v="4"/>
    <n v="2"/>
    <n v="25"/>
    <n v="2"/>
    <n v="1"/>
    <n v="3"/>
    <n v="5"/>
    <n v="5"/>
    <n v="0"/>
    <n v="7"/>
    <n v="0"/>
    <n v="2"/>
    <n v="23"/>
    <n v="3"/>
    <n v="0"/>
    <n v="0"/>
    <n v="1"/>
    <n v="1"/>
    <x v="1"/>
  </r>
  <r>
    <n v="99"/>
    <x v="1"/>
    <x v="0"/>
    <n v="2"/>
    <n v="30"/>
    <n v="2.5"/>
    <n v="2"/>
    <n v="3"/>
    <n v="5"/>
    <n v="1"/>
    <n v="0"/>
    <n v="0"/>
    <n v="0"/>
    <n v="2"/>
    <n v="200"/>
    <n v="6"/>
    <n v="4"/>
    <n v="2"/>
    <n v="0"/>
    <n v="0"/>
    <x v="0"/>
  </r>
  <r>
    <n v="100"/>
    <x v="0"/>
    <x v="0"/>
    <n v="2"/>
    <n v="40"/>
    <n v="2"/>
    <n v="3"/>
    <n v="1"/>
    <n v="4"/>
    <n v="20"/>
    <n v="0"/>
    <n v="0"/>
    <n v="0"/>
    <n v="2"/>
    <n v="5"/>
    <n v="1"/>
    <n v="5"/>
    <n v="0"/>
    <n v="0"/>
    <n v="1"/>
    <x v="0"/>
  </r>
  <r>
    <n v="101"/>
    <x v="0"/>
    <x v="10"/>
    <n v="2"/>
    <n v="30"/>
    <m/>
    <n v="4"/>
    <n v="5"/>
    <n v="3"/>
    <n v="20"/>
    <n v="0"/>
    <n v="2"/>
    <n v="0"/>
    <n v="3"/>
    <m/>
    <n v="0"/>
    <n v="52"/>
    <n v="0"/>
    <n v="2"/>
    <n v="1"/>
    <x v="0"/>
  </r>
  <r>
    <n v="102"/>
    <x v="0"/>
    <x v="0"/>
    <n v="2"/>
    <n v="40"/>
    <n v="2"/>
    <n v="4"/>
    <n v="3"/>
    <n v="5"/>
    <n v="4"/>
    <n v="0"/>
    <n v="5"/>
    <n v="0"/>
    <n v="2"/>
    <m/>
    <n v="1"/>
    <n v="0"/>
    <n v="1"/>
    <n v="0"/>
    <n v="1"/>
    <x v="1"/>
  </r>
  <r>
    <n v="103"/>
    <x v="1"/>
    <x v="0"/>
    <n v="2"/>
    <n v="25"/>
    <n v="2"/>
    <n v="2"/>
    <n v="4"/>
    <n v="4"/>
    <n v="5"/>
    <n v="0"/>
    <n v="0"/>
    <n v="0"/>
    <n v="2"/>
    <n v="4"/>
    <n v="13"/>
    <n v="0"/>
    <n v="1"/>
    <n v="0"/>
    <n v="2"/>
    <x v="0"/>
  </r>
  <r>
    <n v="104"/>
    <x v="1"/>
    <x v="10"/>
    <n v="2"/>
    <n v="20"/>
    <n v="2"/>
    <n v="1"/>
    <n v="3"/>
    <n v="4"/>
    <n v="22"/>
    <n v="0"/>
    <n v="8"/>
    <n v="1"/>
    <n v="2"/>
    <n v="100"/>
    <n v="2"/>
    <n v="8"/>
    <n v="2"/>
    <n v="1"/>
    <n v="2"/>
    <x v="1"/>
  </r>
  <r>
    <n v="105"/>
    <x v="0"/>
    <x v="16"/>
    <n v="2"/>
    <n v="24"/>
    <n v="2"/>
    <n v="5"/>
    <n v="4"/>
    <n v="4"/>
    <n v="35"/>
    <n v="1"/>
    <n v="8"/>
    <n v="0"/>
    <n v="1"/>
    <n v="17.8"/>
    <n v="6"/>
    <n v="3"/>
    <n v="2"/>
    <n v="0"/>
    <n v="1"/>
    <x v="0"/>
  </r>
  <r>
    <n v="106"/>
    <x v="1"/>
    <x v="6"/>
    <n v="2"/>
    <n v="25"/>
    <n v="2"/>
    <n v="2"/>
    <n v="2"/>
    <n v="2"/>
    <n v="20"/>
    <n v="0"/>
    <n v="3"/>
    <n v="1"/>
    <n v="2"/>
    <n v="800"/>
    <n v="3"/>
    <n v="1"/>
    <n v="1"/>
    <n v="0"/>
    <n v="2"/>
    <x v="1"/>
  </r>
  <r>
    <n v="107"/>
    <x v="0"/>
    <x v="3"/>
    <n v="2"/>
    <n v="50"/>
    <n v="2"/>
    <n v="3"/>
    <n v="4"/>
    <n v="5"/>
    <n v="19"/>
    <n v="0"/>
    <n v="0"/>
    <n v="0"/>
    <n v="2"/>
    <n v="100"/>
    <n v="4"/>
    <n v="45"/>
    <n v="1"/>
    <n v="0"/>
    <n v="2"/>
    <x v="0"/>
  </r>
  <r>
    <n v="108"/>
    <x v="1"/>
    <x v="19"/>
    <n v="2"/>
    <n v="50"/>
    <n v="2"/>
    <n v="3"/>
    <n v="3"/>
    <n v="4"/>
    <n v="25"/>
    <n v="0"/>
    <n v="2"/>
    <n v="1"/>
    <n v="3"/>
    <n v="200"/>
    <n v="11"/>
    <n v="0"/>
    <n v="1"/>
    <n v="1"/>
    <n v="0"/>
    <x v="0"/>
  </r>
  <r>
    <n v="109"/>
    <x v="0"/>
    <x v="10"/>
    <n v="2"/>
    <n v="13"/>
    <n v="2"/>
    <n v="3"/>
    <n v="4"/>
    <n v="5"/>
    <n v="0"/>
    <n v="0"/>
    <n v="0"/>
    <n v="0"/>
    <n v="2"/>
    <n v="10"/>
    <n v="2"/>
    <n v="1"/>
    <n v="1"/>
    <n v="0"/>
    <n v="0"/>
    <x v="1"/>
  </r>
  <r>
    <n v="110"/>
    <x v="0"/>
    <x v="3"/>
    <n v="2"/>
    <n v="40"/>
    <n v="3"/>
    <n v="4"/>
    <n v="5"/>
    <n v="5"/>
    <n v="40"/>
    <n v="0"/>
    <n v="2"/>
    <n v="0"/>
    <n v="1"/>
    <m/>
    <n v="9"/>
    <n v="0"/>
    <n v="1"/>
    <n v="0"/>
    <n v="1"/>
    <x v="0"/>
  </r>
  <r>
    <n v="111"/>
    <x v="0"/>
    <x v="0"/>
    <n v="2"/>
    <n v="45"/>
    <n v="2"/>
    <n v="2"/>
    <n v="3"/>
    <n v="3"/>
    <n v="20"/>
    <n v="0"/>
    <n v="4"/>
    <n v="0"/>
    <n v="1"/>
    <n v="1"/>
    <n v="2"/>
    <n v="0"/>
    <n v="1"/>
    <n v="2"/>
    <n v="1"/>
    <x v="1"/>
  </r>
  <r>
    <n v="112"/>
    <x v="0"/>
    <x v="0"/>
    <n v="2"/>
    <n v="40"/>
    <n v="2"/>
    <n v="4"/>
    <n v="5"/>
    <n v="4"/>
    <n v="5"/>
    <n v="0"/>
    <n v="2"/>
    <n v="0"/>
    <n v="2"/>
    <n v="3"/>
    <n v="2"/>
    <n v="20"/>
    <n v="0"/>
    <n v="2"/>
    <n v="0"/>
    <x v="1"/>
  </r>
  <r>
    <n v="113"/>
    <x v="1"/>
    <x v="4"/>
    <n v="2"/>
    <n v="50"/>
    <n v="2"/>
    <n v="2"/>
    <n v="3"/>
    <n v="5"/>
    <n v="10"/>
    <n v="1"/>
    <n v="10"/>
    <n v="0"/>
    <n v="3"/>
    <n v="7"/>
    <n v="4"/>
    <n v="52"/>
    <n v="0"/>
    <n v="2"/>
    <n v="1"/>
    <x v="0"/>
  </r>
  <r>
    <n v="114"/>
    <x v="0"/>
    <x v="20"/>
    <n v="2"/>
    <n v="45"/>
    <n v="2"/>
    <n v="3"/>
    <n v="3"/>
    <n v="4"/>
    <n v="2"/>
    <n v="0"/>
    <n v="0"/>
    <n v="0"/>
    <n v="2"/>
    <m/>
    <n v="1"/>
    <n v="20"/>
    <n v="1"/>
    <n v="0"/>
    <n v="2"/>
    <x v="1"/>
  </r>
  <r>
    <n v="115"/>
    <x v="0"/>
    <x v="1"/>
    <n v="2"/>
    <n v="20"/>
    <n v="2"/>
    <n v="4"/>
    <n v="3"/>
    <n v="3"/>
    <n v="0"/>
    <n v="0"/>
    <n v="2"/>
    <n v="0"/>
    <n v="1"/>
    <n v="1"/>
    <n v="10"/>
    <n v="1"/>
    <n v="1"/>
    <n v="0"/>
    <n v="1"/>
    <x v="0"/>
  </r>
  <r>
    <n v="116"/>
    <x v="1"/>
    <x v="4"/>
    <n v="2"/>
    <n v="45"/>
    <n v="3"/>
    <n v="4"/>
    <n v="4"/>
    <n v="4"/>
    <n v="18"/>
    <n v="0"/>
    <n v="0"/>
    <n v="1"/>
    <n v="3"/>
    <m/>
    <n v="1"/>
    <n v="0"/>
    <n v="0"/>
    <n v="0"/>
    <n v="2"/>
    <x v="1"/>
  </r>
  <r>
    <n v="117"/>
    <x v="0"/>
    <x v="15"/>
    <n v="2"/>
    <n v="0"/>
    <n v="2"/>
    <n v="3"/>
    <n v="3"/>
    <n v="4"/>
    <n v="0"/>
    <n v="0"/>
    <n v="6"/>
    <n v="0"/>
    <n v="3"/>
    <n v="300"/>
    <n v="8"/>
    <n v="0"/>
    <n v="1"/>
    <n v="1"/>
    <n v="0"/>
    <x v="1"/>
  </r>
  <r>
    <n v="118"/>
    <x v="0"/>
    <x v="16"/>
    <n v="2"/>
    <n v="40"/>
    <n v="3"/>
    <n v="2"/>
    <n v="1"/>
    <n v="3"/>
    <n v="20"/>
    <n v="0"/>
    <n v="2"/>
    <n v="0"/>
    <n v="1"/>
    <m/>
    <n v="1"/>
    <n v="0"/>
    <n v="2"/>
    <n v="0"/>
    <n v="1"/>
    <x v="0"/>
  </r>
  <r>
    <n v="119"/>
    <x v="0"/>
    <x v="15"/>
    <n v="2"/>
    <n v="40"/>
    <n v="2"/>
    <n v="3"/>
    <n v="2"/>
    <n v="3"/>
    <n v="40"/>
    <n v="0"/>
    <n v="4"/>
    <n v="1"/>
    <n v="2"/>
    <n v="6"/>
    <n v="2"/>
    <n v="2"/>
    <n v="1"/>
    <n v="1"/>
    <n v="0"/>
    <x v="0"/>
  </r>
  <r>
    <n v="120"/>
    <x v="0"/>
    <x v="4"/>
    <n v="2"/>
    <n v="0"/>
    <n v="2"/>
    <n v="2"/>
    <n v="3"/>
    <n v="2"/>
    <n v="20"/>
    <n v="0"/>
    <n v="6"/>
    <n v="1"/>
    <n v="2"/>
    <n v="300"/>
    <n v="3"/>
    <n v="3"/>
    <n v="1"/>
    <n v="0"/>
    <n v="0"/>
    <x v="0"/>
  </r>
  <r>
    <n v="121"/>
    <x v="0"/>
    <x v="0"/>
    <n v="2"/>
    <n v="40"/>
    <n v="3"/>
    <n v="5"/>
    <n v="3"/>
    <n v="4"/>
    <n v="15"/>
    <n v="0"/>
    <n v="2"/>
    <n v="0"/>
    <n v="1"/>
    <n v="2"/>
    <n v="2"/>
    <n v="10"/>
    <n v="0"/>
    <n v="2"/>
    <n v="2"/>
    <x v="1"/>
  </r>
  <r>
    <n v="122"/>
    <x v="0"/>
    <x v="5"/>
    <n v="2"/>
    <n v="29.8"/>
    <n v="3"/>
    <n v="4"/>
    <n v="4"/>
    <n v="2"/>
    <n v="10"/>
    <n v="1"/>
    <n v="2"/>
    <n v="1"/>
    <n v="2"/>
    <n v="35"/>
    <n v="2"/>
    <n v="56"/>
    <n v="1"/>
    <n v="0"/>
    <n v="1"/>
    <x v="0"/>
  </r>
  <r>
    <n v="123"/>
    <x v="0"/>
    <x v="0"/>
    <n v="2"/>
    <n v="25"/>
    <n v="2"/>
    <n v="1"/>
    <n v="3"/>
    <n v="4"/>
    <n v="15"/>
    <n v="1"/>
    <n v="4"/>
    <n v="0"/>
    <n v="2"/>
    <m/>
    <n v="5"/>
    <n v="1"/>
    <n v="1"/>
    <n v="0"/>
    <n v="1"/>
    <x v="1"/>
  </r>
  <r>
    <n v="124"/>
    <x v="0"/>
    <x v="11"/>
    <n v="2"/>
    <n v="0"/>
    <n v="2"/>
    <n v="2"/>
    <n v="1"/>
    <n v="3"/>
    <n v="20"/>
    <n v="2"/>
    <n v="5"/>
    <n v="0"/>
    <n v="2"/>
    <n v="0"/>
    <n v="9"/>
    <n v="0"/>
    <n v="1"/>
    <n v="2"/>
    <n v="1"/>
    <x v="1"/>
  </r>
  <r>
    <n v="125"/>
    <x v="0"/>
    <x v="4"/>
    <n v="2"/>
    <n v="20"/>
    <n v="2"/>
    <n v="1"/>
    <n v="3"/>
    <n v="4"/>
    <n v="20"/>
    <n v="0"/>
    <n v="4"/>
    <n v="0"/>
    <n v="1"/>
    <n v="7.8"/>
    <n v="6"/>
    <n v="0"/>
    <n v="2"/>
    <n v="1"/>
    <n v="1"/>
    <x v="1"/>
  </r>
  <r>
    <n v="126"/>
    <x v="0"/>
    <x v="1"/>
    <n v="2"/>
    <n v="40"/>
    <n v="3"/>
    <n v="4"/>
    <n v="3"/>
    <n v="4"/>
    <n v="20"/>
    <n v="0"/>
    <n v="4"/>
    <n v="0"/>
    <n v="2"/>
    <m/>
    <n v="10"/>
    <n v="8"/>
    <n v="1"/>
    <n v="0"/>
    <n v="2"/>
    <x v="1"/>
  </r>
  <r>
    <n v="127"/>
    <x v="0"/>
    <x v="16"/>
    <n v="2"/>
    <n v="40"/>
    <n v="3"/>
    <n v="2"/>
    <n v="2"/>
    <n v="5"/>
    <n v="20"/>
    <n v="0"/>
    <n v="2"/>
    <n v="1"/>
    <m/>
    <m/>
    <n v="2.5"/>
    <n v="5"/>
    <n v="0"/>
    <n v="2"/>
    <n v="1"/>
    <x v="0"/>
  </r>
  <r>
    <n v="128"/>
    <x v="0"/>
    <x v="0"/>
    <n v="2"/>
    <n v="4"/>
    <n v="2"/>
    <n v="2"/>
    <n v="4"/>
    <n v="4"/>
    <n v="21"/>
    <n v="2"/>
    <n v="4"/>
    <n v="0"/>
    <n v="1"/>
    <n v="9"/>
    <n v="8"/>
    <n v="1"/>
    <n v="1"/>
    <n v="2"/>
    <n v="2"/>
    <x v="1"/>
  </r>
  <r>
    <n v="129"/>
    <x v="1"/>
    <x v="6"/>
    <n v="2"/>
    <n v="28"/>
    <n v="3"/>
    <n v="2"/>
    <n v="3"/>
    <n v="3"/>
    <n v="15"/>
    <n v="0"/>
    <n v="3"/>
    <n v="3"/>
    <n v="2"/>
    <n v="350"/>
    <n v="12"/>
    <n v="2"/>
    <n v="1"/>
    <n v="1"/>
    <n v="2"/>
    <x v="0"/>
  </r>
  <r>
    <n v="130"/>
    <x v="1"/>
    <x v="7"/>
    <n v="2"/>
    <n v="2"/>
    <n v="2"/>
    <n v="4"/>
    <n v="1"/>
    <n v="4"/>
    <n v="1"/>
    <n v="0"/>
    <n v="4"/>
    <n v="0"/>
    <n v="3"/>
    <n v="80"/>
    <n v="5"/>
    <n v="0"/>
    <n v="2"/>
    <n v="0"/>
    <n v="2"/>
    <x v="0"/>
  </r>
  <r>
    <n v="131"/>
    <x v="0"/>
    <x v="3"/>
    <n v="2"/>
    <n v="40"/>
    <n v="2"/>
    <n v="3"/>
    <n v="2"/>
    <n v="3"/>
    <n v="13"/>
    <n v="1"/>
    <n v="8"/>
    <n v="1"/>
    <n v="1"/>
    <n v="35"/>
    <n v="1"/>
    <n v="1"/>
    <n v="1"/>
    <n v="1"/>
    <n v="1"/>
    <x v="1"/>
  </r>
  <r>
    <n v="132"/>
    <x v="1"/>
    <x v="1"/>
    <n v="2"/>
    <n v="15"/>
    <n v="3"/>
    <n v="4"/>
    <n v="3"/>
    <n v="4"/>
    <n v="0"/>
    <n v="0"/>
    <n v="8"/>
    <n v="0"/>
    <n v="1"/>
    <n v="80"/>
    <n v="4"/>
    <n v="2"/>
    <n v="1"/>
    <n v="0"/>
    <n v="2"/>
    <x v="0"/>
  </r>
  <r>
    <n v="133"/>
    <x v="0"/>
    <x v="11"/>
    <n v="2"/>
    <n v="30"/>
    <n v="2"/>
    <n v="2"/>
    <n v="3"/>
    <n v="3"/>
    <n v="15"/>
    <n v="0"/>
    <n v="0"/>
    <n v="0"/>
    <n v="2"/>
    <n v="3"/>
    <n v="5"/>
    <n v="10"/>
    <n v="1"/>
    <n v="0"/>
    <n v="2"/>
    <x v="0"/>
  </r>
  <r>
    <n v="134"/>
    <x v="0"/>
    <x v="3"/>
    <n v="2"/>
    <n v="0"/>
    <n v="3"/>
    <n v="4"/>
    <n v="5"/>
    <n v="4"/>
    <n v="20"/>
    <n v="0"/>
    <n v="6"/>
    <n v="0"/>
    <n v="1"/>
    <m/>
    <n v="0"/>
    <n v="5"/>
    <n v="1"/>
    <n v="1"/>
    <n v="2"/>
    <x v="1"/>
  </r>
  <r>
    <n v="135"/>
    <x v="0"/>
    <x v="13"/>
    <n v="2"/>
    <n v="25"/>
    <n v="4"/>
    <n v="3"/>
    <n v="4"/>
    <n v="4"/>
    <n v="30"/>
    <n v="0"/>
    <n v="4"/>
    <n v="0"/>
    <n v="1"/>
    <n v="2"/>
    <n v="1"/>
    <n v="3"/>
    <n v="1"/>
    <n v="0"/>
    <n v="1"/>
    <x v="0"/>
  </r>
  <r>
    <n v="136"/>
    <x v="0"/>
    <x v="4"/>
    <n v="1"/>
    <n v="30"/>
    <n v="2"/>
    <n v="3"/>
    <n v="3"/>
    <n v="4"/>
    <n v="40"/>
    <n v="0"/>
    <n v="2"/>
    <n v="2"/>
    <n v="3"/>
    <n v="328"/>
    <n v="7"/>
    <n v="0"/>
    <n v="1"/>
    <n v="0"/>
    <n v="2"/>
    <x v="1"/>
  </r>
  <r>
    <n v="137"/>
    <x v="0"/>
    <x v="5"/>
    <n v="2"/>
    <n v="50"/>
    <n v="4"/>
    <n v="1"/>
    <n v="4"/>
    <n v="1"/>
    <n v="33"/>
    <n v="1"/>
    <n v="0.5"/>
    <n v="0"/>
    <n v="3"/>
    <n v="42"/>
    <n v="2"/>
    <n v="15"/>
    <n v="1"/>
    <n v="0"/>
    <n v="1"/>
    <x v="0"/>
  </r>
  <r>
    <n v="138"/>
    <x v="1"/>
    <x v="5"/>
    <n v="2"/>
    <n v="42"/>
    <n v="2"/>
    <n v="3"/>
    <n v="3"/>
    <n v="3"/>
    <n v="12"/>
    <n v="4"/>
    <n v="4"/>
    <n v="0"/>
    <n v="2"/>
    <n v="1"/>
    <n v="5"/>
    <n v="1"/>
    <n v="1"/>
    <n v="0"/>
    <n v="0"/>
    <x v="0"/>
  </r>
  <r>
    <n v="139"/>
    <x v="1"/>
    <x v="14"/>
    <n v="2"/>
    <n v="40"/>
    <n v="2"/>
    <n v="2"/>
    <n v="2"/>
    <n v="3"/>
    <n v="35"/>
    <n v="0"/>
    <n v="3"/>
    <n v="0"/>
    <n v="2"/>
    <n v="1"/>
    <n v="1"/>
    <n v="0"/>
    <n v="1"/>
    <n v="0"/>
    <n v="1"/>
    <x v="0"/>
  </r>
  <r>
    <n v="140"/>
    <x v="0"/>
    <x v="2"/>
    <n v="2"/>
    <n v="45"/>
    <n v="2"/>
    <n v="2"/>
    <n v="4"/>
    <n v="5"/>
    <n v="20"/>
    <n v="0"/>
    <n v="1"/>
    <n v="0"/>
    <n v="3"/>
    <n v="3"/>
    <n v="0"/>
    <n v="52"/>
    <n v="1"/>
    <n v="0"/>
    <n v="1"/>
    <x v="1"/>
  </r>
  <r>
    <n v="141"/>
    <x v="1"/>
    <x v="16"/>
    <n v="2"/>
    <n v="35"/>
    <n v="4"/>
    <n v="2"/>
    <n v="3"/>
    <n v="5"/>
    <n v="15"/>
    <n v="0"/>
    <m/>
    <n v="0"/>
    <n v="1"/>
    <n v="1"/>
    <n v="1"/>
    <n v="0"/>
    <n v="2"/>
    <n v="1"/>
    <n v="2"/>
    <x v="0"/>
  </r>
  <r>
    <n v="142"/>
    <x v="0"/>
    <x v="13"/>
    <n v="2"/>
    <n v="25"/>
    <n v="2"/>
    <n v="2"/>
    <n v="3"/>
    <n v="4"/>
    <n v="15"/>
    <n v="0"/>
    <n v="4"/>
    <n v="1"/>
    <n v="2"/>
    <m/>
    <n v="1"/>
    <n v="3"/>
    <n v="1"/>
    <n v="0"/>
    <n v="2"/>
    <x v="1"/>
  </r>
  <r>
    <n v="143"/>
    <x v="1"/>
    <x v="7"/>
    <n v="2"/>
    <n v="0"/>
    <n v="2"/>
    <n v="4"/>
    <n v="3"/>
    <n v="3"/>
    <n v="20"/>
    <n v="0"/>
    <n v="4"/>
    <n v="0"/>
    <n v="3"/>
    <m/>
    <n v="11"/>
    <n v="0"/>
    <n v="2"/>
    <n v="0"/>
    <n v="2"/>
    <x v="1"/>
  </r>
  <r>
    <n v="144"/>
    <x v="1"/>
    <x v="0"/>
    <n v="2"/>
    <n v="30"/>
    <n v="3"/>
    <n v="3"/>
    <n v="3"/>
    <m/>
    <n v="20"/>
    <n v="0"/>
    <n v="4"/>
    <n v="0"/>
    <n v="1"/>
    <m/>
    <n v="10"/>
    <n v="0"/>
    <n v="1"/>
    <n v="0"/>
    <n v="2"/>
    <x v="0"/>
  </r>
  <r>
    <n v="145"/>
    <x v="1"/>
    <x v="0"/>
    <n v="2"/>
    <n v="0"/>
    <n v="2"/>
    <n v="1"/>
    <n v="2"/>
    <n v="4"/>
    <n v="3"/>
    <n v="1"/>
    <n v="2"/>
    <n v="1"/>
    <n v="3"/>
    <n v="500"/>
    <n v="12"/>
    <n v="0"/>
    <n v="1"/>
    <n v="1"/>
    <n v="2"/>
    <x v="1"/>
  </r>
  <r>
    <n v="146"/>
    <x v="1"/>
    <x v="13"/>
    <n v="2"/>
    <n v="50"/>
    <n v="2"/>
    <n v="4"/>
    <n v="3"/>
    <n v="3"/>
    <n v="40"/>
    <n v="0"/>
    <n v="6"/>
    <n v="1"/>
    <n v="2"/>
    <n v="120"/>
    <n v="4"/>
    <n v="30"/>
    <n v="1"/>
    <n v="0"/>
    <n v="2"/>
    <x v="1"/>
  </r>
  <r>
    <n v="147"/>
    <x v="1"/>
    <x v="21"/>
    <n v="2"/>
    <n v="30"/>
    <n v="2"/>
    <n v="5"/>
    <n v="3"/>
    <n v="3"/>
    <n v="14"/>
    <n v="0"/>
    <m/>
    <n v="0"/>
    <n v="1"/>
    <n v="4"/>
    <n v="3"/>
    <n v="0"/>
    <n v="2"/>
    <n v="1"/>
    <n v="1"/>
    <x v="1"/>
  </r>
  <r>
    <n v="148"/>
    <x v="1"/>
    <x v="13"/>
    <n v="2"/>
    <n v="50"/>
    <n v="2"/>
    <n v="4"/>
    <n v="3"/>
    <n v="3"/>
    <n v="40"/>
    <n v="0"/>
    <n v="6"/>
    <n v="1"/>
    <n v="2"/>
    <n v="120"/>
    <n v="4"/>
    <n v="30"/>
    <n v="1"/>
    <n v="0"/>
    <n v="2"/>
    <x v="1"/>
  </r>
  <r>
    <n v="149"/>
    <x v="1"/>
    <x v="21"/>
    <n v="2"/>
    <n v="30"/>
    <n v="2"/>
    <n v="5"/>
    <n v="3"/>
    <n v="3"/>
    <n v="14"/>
    <n v="0"/>
    <m/>
    <n v="0"/>
    <n v="1"/>
    <n v="4"/>
    <n v="3"/>
    <n v="0"/>
    <n v="2"/>
    <n v="1"/>
    <n v="1"/>
    <x v="1"/>
  </r>
  <r>
    <n v="150"/>
    <x v="0"/>
    <x v="6"/>
    <n v="1"/>
    <n v="25"/>
    <n v="2"/>
    <n v="2"/>
    <n v="5"/>
    <n v="3"/>
    <n v="25"/>
    <n v="0"/>
    <n v="18"/>
    <n v="0"/>
    <n v="3"/>
    <n v="5"/>
    <n v="5"/>
    <n v="2"/>
    <n v="0"/>
    <n v="1"/>
    <n v="1"/>
    <x v="0"/>
  </r>
  <r>
    <n v="151"/>
    <x v="1"/>
    <x v="7"/>
    <n v="1"/>
    <n v="0"/>
    <n v="3"/>
    <n v="3"/>
    <n v="3"/>
    <n v="4"/>
    <n v="0"/>
    <n v="0"/>
    <n v="9"/>
    <n v="0"/>
    <n v="3"/>
    <m/>
    <n v="2"/>
    <n v="0"/>
    <n v="1"/>
    <n v="1"/>
    <n v="1"/>
    <x v="1"/>
  </r>
  <r>
    <n v="152"/>
    <x v="1"/>
    <x v="0"/>
    <n v="1"/>
    <n v="40"/>
    <n v="2"/>
    <n v="2"/>
    <n v="5"/>
    <n v="3"/>
    <n v="8"/>
    <n v="0"/>
    <n v="0"/>
    <n v="0"/>
    <n v="2"/>
    <n v="3"/>
    <n v="3"/>
    <n v="0"/>
    <n v="1"/>
    <n v="0"/>
    <n v="1"/>
    <x v="1"/>
  </r>
  <r>
    <n v="153"/>
    <x v="1"/>
    <x v="17"/>
    <n v="1"/>
    <n v="0"/>
    <n v="3"/>
    <n v="3"/>
    <n v="4"/>
    <n v="3"/>
    <n v="0"/>
    <n v="1"/>
    <n v="0"/>
    <n v="0"/>
    <n v="2"/>
    <n v="58"/>
    <n v="5"/>
    <n v="12"/>
    <n v="1"/>
    <n v="1"/>
    <n v="1"/>
    <x v="0"/>
  </r>
  <r>
    <n v="154"/>
    <x v="1"/>
    <x v="0"/>
    <n v="1"/>
    <n v="20"/>
    <n v="2.5"/>
    <n v="1"/>
    <n v="4"/>
    <n v="4"/>
    <n v="20"/>
    <n v="0"/>
    <n v="4"/>
    <n v="0"/>
    <n v="2"/>
    <n v="10"/>
    <n v="3"/>
    <m/>
    <n v="1"/>
    <n v="0"/>
    <n v="1"/>
    <x v="0"/>
  </r>
  <r>
    <n v="155"/>
    <x v="1"/>
    <x v="15"/>
    <n v="1"/>
    <n v="20"/>
    <n v="4"/>
    <n v="2"/>
    <m/>
    <n v="4"/>
    <n v="2"/>
    <n v="0"/>
    <m/>
    <n v="0"/>
    <n v="1"/>
    <n v="5"/>
    <m/>
    <n v="2"/>
    <n v="1"/>
    <n v="0"/>
    <n v="2"/>
    <x v="1"/>
  </r>
  <r>
    <n v="156"/>
    <x v="0"/>
    <x v="7"/>
    <n v="1"/>
    <n v="30"/>
    <n v="1"/>
    <n v="3"/>
    <n v="3"/>
    <n v="3"/>
    <n v="15"/>
    <n v="1"/>
    <n v="6"/>
    <n v="1"/>
    <n v="2"/>
    <n v="15"/>
    <n v="8"/>
    <n v="3"/>
    <n v="1"/>
    <n v="1"/>
    <n v="2"/>
    <x v="0"/>
  </r>
  <r>
    <n v="157"/>
    <x v="0"/>
    <x v="16"/>
    <n v="1"/>
    <n v="8"/>
    <n v="4"/>
    <n v="4"/>
    <n v="5"/>
    <n v="5"/>
    <n v="60"/>
    <n v="1"/>
    <n v="1"/>
    <n v="0"/>
    <n v="2"/>
    <n v="10"/>
    <n v="2"/>
    <n v="5"/>
    <n v="0"/>
    <n v="1"/>
    <n v="1"/>
    <x v="0"/>
  </r>
  <r>
    <n v="158"/>
    <x v="1"/>
    <x v="15"/>
    <n v="1"/>
    <n v="40"/>
    <n v="2"/>
    <n v="3"/>
    <n v="3"/>
    <n v="3"/>
    <n v="10"/>
    <n v="0"/>
    <n v="2.5"/>
    <n v="0"/>
    <n v="1"/>
    <m/>
    <n v="1"/>
    <n v="5"/>
    <n v="0"/>
    <n v="0"/>
    <n v="1"/>
    <x v="1"/>
  </r>
  <r>
    <n v="159"/>
    <x v="1"/>
    <x v="16"/>
    <n v="1"/>
    <n v="32.5"/>
    <n v="3"/>
    <n v="4"/>
    <n v="4"/>
    <m/>
    <n v="13.5"/>
    <n v="0"/>
    <n v="2"/>
    <n v="1"/>
    <n v="2"/>
    <n v="65"/>
    <n v="1"/>
    <n v="55"/>
    <n v="1"/>
    <n v="1"/>
    <n v="1"/>
    <x v="0"/>
  </r>
  <r>
    <n v="160"/>
    <x v="1"/>
    <x v="0"/>
    <n v="1"/>
    <n v="30"/>
    <n v="2"/>
    <n v="2"/>
    <n v="4"/>
    <n v="4"/>
    <n v="30"/>
    <n v="0"/>
    <n v="2"/>
    <n v="1"/>
    <n v="2"/>
    <n v="30"/>
    <n v="8"/>
    <n v="0"/>
    <n v="2"/>
    <n v="1"/>
    <n v="1"/>
    <x v="0"/>
  </r>
  <r>
    <n v="161"/>
    <x v="0"/>
    <x v="13"/>
    <n v="1"/>
    <n v="20"/>
    <n v="2"/>
    <n v="3"/>
    <n v="3"/>
    <n v="3"/>
    <n v="17"/>
    <n v="0"/>
    <n v="0"/>
    <n v="0"/>
    <n v="3"/>
    <n v="10"/>
    <n v="4"/>
    <n v="10"/>
    <n v="1"/>
    <n v="1"/>
    <n v="1"/>
    <x v="1"/>
  </r>
  <r>
    <n v="162"/>
    <x v="0"/>
    <x v="6"/>
    <n v="1"/>
    <n v="10"/>
    <n v="2"/>
    <n v="4"/>
    <n v="4"/>
    <n v="3"/>
    <n v="30"/>
    <n v="15"/>
    <n v="2"/>
    <n v="0"/>
    <n v="3"/>
    <n v="100"/>
    <n v="13"/>
    <n v="24"/>
    <n v="0"/>
    <n v="1"/>
    <n v="1"/>
    <x v="1"/>
  </r>
  <r>
    <n v="163"/>
    <x v="0"/>
    <x v="0"/>
    <n v="1"/>
    <n v="25"/>
    <n v="3"/>
    <n v="2"/>
    <n v="3"/>
    <n v="3"/>
    <n v="15"/>
    <n v="1"/>
    <n v="0"/>
    <n v="0"/>
    <n v="2"/>
    <n v="9"/>
    <n v="13"/>
    <n v="1"/>
    <n v="0"/>
    <n v="1"/>
    <n v="0"/>
    <x v="1"/>
  </r>
  <r>
    <n v="164"/>
    <x v="0"/>
    <x v="3"/>
    <n v="1"/>
    <n v="10"/>
    <n v="4"/>
    <n v="3"/>
    <n v="1"/>
    <n v="4"/>
    <n v="35"/>
    <n v="1"/>
    <n v="4"/>
    <n v="0"/>
    <n v="2"/>
    <n v="13"/>
    <n v="11"/>
    <n v="50"/>
    <n v="1"/>
    <n v="1"/>
    <n v="2"/>
    <x v="0"/>
  </r>
  <r>
    <n v="165"/>
    <x v="1"/>
    <x v="15"/>
    <n v="1"/>
    <n v="10"/>
    <n v="2"/>
    <n v="3"/>
    <n v="4"/>
    <n v="3"/>
    <n v="0"/>
    <n v="0"/>
    <n v="0"/>
    <n v="0"/>
    <n v="1"/>
    <n v="20"/>
    <n v="4"/>
    <n v="0"/>
    <n v="1"/>
    <n v="0"/>
    <n v="2"/>
    <x v="1"/>
  </r>
  <r>
    <n v="166"/>
    <x v="1"/>
    <x v="0"/>
    <n v="1"/>
    <n v="10"/>
    <n v="2"/>
    <n v="3"/>
    <n v="3"/>
    <n v="3"/>
    <n v="0"/>
    <n v="0"/>
    <n v="2"/>
    <n v="0"/>
    <n v="2"/>
    <n v="20"/>
    <n v="12"/>
    <n v="0"/>
    <n v="0"/>
    <n v="1"/>
    <n v="1"/>
    <x v="1"/>
  </r>
  <r>
    <n v="167"/>
    <x v="1"/>
    <x v="7"/>
    <n v="1"/>
    <n v="20"/>
    <n v="2"/>
    <n v="1"/>
    <n v="3"/>
    <n v="3"/>
    <n v="22"/>
    <n v="1"/>
    <n v="4"/>
    <n v="1"/>
    <n v="3"/>
    <n v="700"/>
    <n v="1"/>
    <n v="10"/>
    <n v="1"/>
    <n v="0"/>
    <n v="1"/>
    <x v="1"/>
  </r>
  <r>
    <n v="168"/>
    <x v="0"/>
    <x v="4"/>
    <n v="1"/>
    <n v="24"/>
    <n v="2"/>
    <n v="4"/>
    <n v="4"/>
    <n v="5"/>
    <n v="15"/>
    <n v="3"/>
    <n v="0"/>
    <n v="1"/>
    <n v="1"/>
    <n v="10"/>
    <n v="0"/>
    <n v="10"/>
    <n v="1"/>
    <n v="2"/>
    <n v="1"/>
    <x v="0"/>
  </r>
  <r>
    <n v="169"/>
    <x v="0"/>
    <x v="11"/>
    <n v="1"/>
    <n v="0"/>
    <n v="3"/>
    <n v="3"/>
    <n v="4"/>
    <n v="3"/>
    <n v="10"/>
    <n v="0"/>
    <n v="16"/>
    <n v="0"/>
    <n v="2"/>
    <m/>
    <n v="5"/>
    <n v="7"/>
    <n v="1"/>
    <n v="2"/>
    <n v="0"/>
    <x v="0"/>
  </r>
  <r>
    <n v="170"/>
    <x v="1"/>
    <x v="13"/>
    <n v="1"/>
    <n v="20"/>
    <n v="3"/>
    <n v="4"/>
    <n v="4"/>
    <n v="4"/>
    <n v="10"/>
    <n v="10"/>
    <m/>
    <n v="1"/>
    <n v="1"/>
    <n v="2"/>
    <n v="6"/>
    <n v="10"/>
    <n v="1"/>
    <n v="2"/>
    <n v="1"/>
    <x v="1"/>
  </r>
  <r>
    <n v="171"/>
    <x v="1"/>
    <x v="0"/>
    <n v="1"/>
    <n v="25"/>
    <n v="2"/>
    <n v="2"/>
    <n v="3"/>
    <n v="4"/>
    <n v="20"/>
    <n v="0"/>
    <n v="2"/>
    <n v="0"/>
    <n v="3"/>
    <n v="10"/>
    <n v="8"/>
    <n v="45"/>
    <n v="1"/>
    <n v="0"/>
    <n v="1"/>
    <x v="0"/>
  </r>
  <r>
    <n v="172"/>
    <x v="0"/>
    <x v="17"/>
    <n v="1"/>
    <n v="24"/>
    <n v="2"/>
    <n v="1"/>
    <n v="3"/>
    <n v="3"/>
    <n v="5"/>
    <n v="0"/>
    <n v="10"/>
    <n v="2"/>
    <n v="2"/>
    <m/>
    <n v="6"/>
    <n v="52"/>
    <n v="0"/>
    <n v="2"/>
    <n v="1"/>
    <x v="1"/>
  </r>
  <r>
    <n v="173"/>
    <x v="1"/>
    <x v="16"/>
    <n v="1"/>
    <n v="10"/>
    <n v="2"/>
    <n v="2"/>
    <n v="5"/>
    <n v="4"/>
    <n v="0"/>
    <n v="0"/>
    <n v="0"/>
    <n v="0"/>
    <n v="2"/>
    <n v="1"/>
    <n v="10"/>
    <n v="0"/>
    <n v="1"/>
    <n v="1"/>
    <n v="2"/>
    <x v="0"/>
  </r>
  <r>
    <n v="174"/>
    <x v="1"/>
    <x v="0"/>
    <n v="1"/>
    <n v="20"/>
    <n v="2"/>
    <n v="3"/>
    <n v="4"/>
    <n v="4"/>
    <n v="20"/>
    <n v="0"/>
    <n v="4"/>
    <n v="0"/>
    <n v="3"/>
    <n v="5.6"/>
    <n v="3"/>
    <n v="20"/>
    <n v="1"/>
    <n v="1"/>
    <n v="2"/>
    <x v="0"/>
  </r>
  <r>
    <n v="175"/>
    <x v="0"/>
    <x v="11"/>
    <n v="1"/>
    <n v="11"/>
    <n v="3"/>
    <n v="3"/>
    <n v="3"/>
    <n v="5"/>
    <n v="15"/>
    <n v="0"/>
    <n v="8"/>
    <n v="1"/>
    <n v="3"/>
    <n v="30"/>
    <n v="1"/>
    <n v="58"/>
    <n v="0"/>
    <n v="0"/>
    <n v="2"/>
    <x v="0"/>
  </r>
  <r>
    <n v="176"/>
    <x v="0"/>
    <x v="16"/>
    <n v="1"/>
    <n v="21.25"/>
    <n v="2.5"/>
    <n v="3"/>
    <n v="4"/>
    <n v="3"/>
    <n v="2"/>
    <n v="0"/>
    <n v="4.5"/>
    <n v="2"/>
    <n v="2"/>
    <m/>
    <n v="7"/>
    <n v="5"/>
    <n v="0"/>
    <n v="0"/>
    <n v="2"/>
    <x v="1"/>
  </r>
  <r>
    <n v="177"/>
    <x v="1"/>
    <x v="0"/>
    <n v="1"/>
    <n v="20"/>
    <n v="2"/>
    <n v="3"/>
    <n v="3"/>
    <n v="3"/>
    <n v="10"/>
    <n v="0"/>
    <n v="4"/>
    <n v="0"/>
    <n v="2"/>
    <n v="27"/>
    <n v="2"/>
    <n v="5"/>
    <n v="1"/>
    <n v="1"/>
    <n v="2"/>
    <x v="0"/>
  </r>
  <r>
    <n v="178"/>
    <x v="0"/>
    <x v="13"/>
    <n v="1"/>
    <n v="0"/>
    <n v="3"/>
    <n v="2"/>
    <n v="1"/>
    <n v="4"/>
    <n v="20"/>
    <n v="0"/>
    <n v="6"/>
    <n v="1"/>
    <n v="1"/>
    <n v="2"/>
    <n v="10"/>
    <n v="0"/>
    <n v="0"/>
    <n v="1"/>
    <n v="2"/>
    <x v="1"/>
  </r>
  <r>
    <n v="179"/>
    <x v="1"/>
    <x v="5"/>
    <n v="1"/>
    <n v="37.5"/>
    <n v="2"/>
    <n v="2"/>
    <n v="2"/>
    <n v="4"/>
    <n v="15"/>
    <n v="0"/>
    <n v="0"/>
    <n v="0"/>
    <n v="1"/>
    <n v="2"/>
    <n v="6"/>
    <n v="1"/>
    <n v="1"/>
    <n v="1"/>
    <n v="1"/>
    <x v="1"/>
  </r>
  <r>
    <n v="180"/>
    <x v="1"/>
    <x v="10"/>
    <n v="1"/>
    <n v="0"/>
    <n v="2"/>
    <n v="3"/>
    <n v="4"/>
    <n v="4"/>
    <n v="15"/>
    <n v="0"/>
    <n v="3"/>
    <n v="0"/>
    <n v="3"/>
    <n v="10"/>
    <n v="6"/>
    <n v="5"/>
    <n v="2"/>
    <n v="0"/>
    <n v="2"/>
    <x v="0"/>
  </r>
  <r>
    <n v="181"/>
    <x v="0"/>
    <x v="15"/>
    <n v="1"/>
    <n v="0"/>
    <n v="3"/>
    <n v="3"/>
    <n v="3"/>
    <n v="2"/>
    <n v="5"/>
    <n v="0"/>
    <n v="4"/>
    <n v="0"/>
    <m/>
    <m/>
    <n v="1"/>
    <n v="50"/>
    <n v="1"/>
    <n v="2"/>
    <n v="1"/>
    <x v="0"/>
  </r>
  <r>
    <n v="182"/>
    <x v="1"/>
    <x v="0"/>
    <n v="1"/>
    <n v="4"/>
    <n v="2"/>
    <n v="3"/>
    <n v="2"/>
    <n v="3"/>
    <n v="8"/>
    <n v="0"/>
    <n v="2"/>
    <n v="0"/>
    <n v="2"/>
    <n v="3"/>
    <n v="5"/>
    <n v="10"/>
    <n v="1"/>
    <n v="1"/>
    <n v="1"/>
    <x v="0"/>
  </r>
  <r>
    <n v="183"/>
    <x v="1"/>
    <x v="4"/>
    <n v="1"/>
    <n v="20"/>
    <n v="2"/>
    <n v="2"/>
    <n v="4"/>
    <n v="4"/>
    <n v="13"/>
    <n v="0"/>
    <n v="0"/>
    <n v="0"/>
    <n v="1"/>
    <n v="13"/>
    <n v="0"/>
    <n v="0"/>
    <n v="2"/>
    <n v="1"/>
    <n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r>
  <r>
    <x v="0"/>
    <x v="1"/>
  </r>
  <r>
    <x v="1"/>
    <x v="2"/>
  </r>
  <r>
    <x v="2"/>
    <x v="0"/>
  </r>
  <r>
    <x v="3"/>
    <x v="3"/>
  </r>
  <r>
    <x v="4"/>
    <x v="2"/>
  </r>
  <r>
    <x v="5"/>
    <x v="4"/>
  </r>
  <r>
    <x v="6"/>
    <x v="2"/>
  </r>
  <r>
    <x v="7"/>
    <x v="4"/>
  </r>
  <r>
    <x v="6"/>
    <x v="5"/>
  </r>
  <r>
    <x v="0"/>
    <x v="6"/>
  </r>
  <r>
    <x v="8"/>
    <x v="5"/>
  </r>
  <r>
    <x v="9"/>
    <x v="5"/>
  </r>
  <r>
    <x v="10"/>
    <x v="2"/>
  </r>
  <r>
    <x v="8"/>
    <x v="1"/>
  </r>
  <r>
    <x v="11"/>
    <x v="2"/>
  </r>
  <r>
    <x v="0"/>
    <x v="7"/>
  </r>
  <r>
    <x v="0"/>
    <x v="8"/>
  </r>
  <r>
    <x v="9"/>
    <x v="3"/>
  </r>
  <r>
    <x v="12"/>
    <x v="9"/>
  </r>
  <r>
    <x v="0"/>
    <x v="7"/>
  </r>
  <r>
    <x v="11"/>
    <x v="1"/>
  </r>
  <r>
    <x v="8"/>
    <x v="2"/>
  </r>
  <r>
    <x v="2"/>
    <x v="10"/>
  </r>
  <r>
    <x v="13"/>
    <x v="5"/>
  </r>
  <r>
    <x v="12"/>
    <x v="4"/>
  </r>
  <r>
    <x v="1"/>
    <x v="11"/>
  </r>
  <r>
    <x v="6"/>
    <x v="5"/>
  </r>
  <r>
    <x v="11"/>
    <x v="12"/>
  </r>
  <r>
    <x v="1"/>
    <x v="5"/>
  </r>
  <r>
    <x v="3"/>
    <x v="5"/>
  </r>
  <r>
    <x v="0"/>
    <x v="13"/>
  </r>
  <r>
    <x v="12"/>
    <x v="10"/>
  </r>
  <r>
    <x v="14"/>
    <x v="5"/>
  </r>
  <r>
    <x v="12"/>
    <x v="5"/>
  </r>
  <r>
    <x v="14"/>
    <x v="8"/>
  </r>
  <r>
    <x v="3"/>
    <x v="2"/>
  </r>
  <r>
    <x v="0"/>
    <x v="0"/>
  </r>
  <r>
    <x v="15"/>
    <x v="5"/>
  </r>
  <r>
    <x v="15"/>
    <x v="1"/>
  </r>
  <r>
    <x v="15"/>
    <x v="1"/>
  </r>
  <r>
    <x v="0"/>
    <x v="2"/>
  </r>
  <r>
    <x v="3"/>
    <x v="9"/>
  </r>
  <r>
    <x v="12"/>
    <x v="7"/>
  </r>
  <r>
    <x v="9"/>
    <x v="7"/>
  </r>
  <r>
    <x v="16"/>
    <x v="3"/>
  </r>
  <r>
    <x v="16"/>
    <x v="5"/>
  </r>
  <r>
    <x v="16"/>
    <x v="14"/>
  </r>
  <r>
    <x v="16"/>
    <x v="15"/>
  </r>
  <r>
    <x v="16"/>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C8E884-FE43-45E1-A644-48226723B76B}"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D5" firstHeaderRow="1" firstDataRow="2" firstDataCol="1"/>
  <pivotFields count="21">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1"/>
  </rowFields>
  <rowItems count="3">
    <i>
      <x/>
    </i>
    <i>
      <x v="1"/>
    </i>
    <i t="grand">
      <x/>
    </i>
  </rowItems>
  <colFields count="1">
    <field x="20"/>
  </colFields>
  <colItems count="3">
    <i>
      <x/>
    </i>
    <i>
      <x v="1"/>
    </i>
    <i t="grand">
      <x/>
    </i>
  </colItems>
  <dataFields count="1">
    <dataField name="Count of Gend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06F8A6-F06D-4B88-A05C-16830F6BBEE7}" name="PivotTable1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2">
    <pivotField dataField="1" showAll="0">
      <items count="18">
        <item x="5"/>
        <item x="9"/>
        <item x="3"/>
        <item x="13"/>
        <item x="6"/>
        <item x="10"/>
        <item x="0"/>
        <item x="8"/>
        <item x="15"/>
        <item x="14"/>
        <item x="1"/>
        <item x="12"/>
        <item x="2"/>
        <item x="7"/>
        <item x="11"/>
        <item x="4"/>
        <item x="16"/>
        <item t="default"/>
      </items>
    </pivotField>
    <pivotField dataField="1" numFmtId="164" showAll="0">
      <items count="17">
        <item x="13"/>
        <item x="4"/>
        <item x="6"/>
        <item x="14"/>
        <item x="12"/>
        <item x="15"/>
        <item x="5"/>
        <item x="9"/>
        <item x="10"/>
        <item x="2"/>
        <item x="7"/>
        <item x="1"/>
        <item x="0"/>
        <item x="8"/>
        <item x="3"/>
        <item x="11"/>
        <item t="default"/>
      </items>
    </pivotField>
  </pivotFields>
  <rowItems count="1">
    <i/>
  </rowItems>
  <colFields count="1">
    <field x="-2"/>
  </colFields>
  <colItems count="4">
    <i>
      <x/>
    </i>
    <i i="1">
      <x v="1"/>
    </i>
    <i i="2">
      <x v="2"/>
    </i>
    <i i="3">
      <x v="3"/>
    </i>
  </colItems>
  <dataFields count="4">
    <dataField name="StdDev of Male" fld="0" subtotal="stdDev" baseField="0" baseItem="0"/>
    <dataField name="Average of Male" fld="0" subtotal="average" baseField="0" baseItem="1"/>
    <dataField name="Average of Female" fld="1" subtotal="average" baseField="0" baseItem="1"/>
    <dataField name="StdDev of Female" fld="1" subtotal="stdDev"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7E11A4-D564-4482-BE3B-AFB0C713E19B}" name="Table1" displayName="Table1" ref="D13:G16" totalsRowShown="0" headerRowDxfId="33" dataDxfId="32">
  <tableColumns count="4">
    <tableColumn id="1" xr3:uid="{9114C1E8-72C0-4BDC-8DA9-0E4132F5791D}" name="Gender" dataDxfId="31"/>
    <tableColumn id="2" xr3:uid="{C587C902-2331-4E28-926C-637026F14C37}" name="Like cats" dataDxfId="30"/>
    <tableColumn id="3" xr3:uid="{A9CE8E24-EEA0-4A48-8FAA-09A6924D0880}" name="Don't like cats" dataDxfId="29"/>
    <tableColumn id="4" xr3:uid="{71A21A91-32A5-40B1-BD5B-5447D10D1C3F}" name="Total" dataDxfId="2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C9472B-7D17-4913-A17E-CAA1BCA6FBDB}" name="Table2" displayName="Table2" ref="D19:E21" totalsRowShown="0" headerRowDxfId="27" dataDxfId="26">
  <tableColumns count="2">
    <tableColumn id="1" xr3:uid="{D54F24C9-047E-4D32-B041-24353E29ED36}" name="Average GPA of total students" dataDxfId="25"/>
    <tableColumn id="2" xr3:uid="{40DF3342-3651-4864-8C71-D4A64B214944}" name="3.274" dataDxfId="2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84069A-1B81-4AA6-8B56-5C563CD9AE93}" name="Table3" displayName="Table3" ref="M7:O10" totalsRowShown="0" tableBorderDxfId="23">
  <tableColumns count="3">
    <tableColumn id="1" xr3:uid="{4505AEA5-6AD8-4905-919C-C3A7F216CD62}" name="Gender" dataDxfId="22"/>
    <tableColumn id="2" xr3:uid="{DE5E71A4-732F-48A8-9337-7E9C12C603F6}" name="Number of students" dataDxfId="21"/>
    <tableColumn id="3" xr3:uid="{03CF64F0-4145-4225-81FB-F72075F86566}" name="Avergae GPA" dataDxfId="2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BE8C7A-B95D-40F1-8706-639260DB552A}" name="Table4" displayName="Table4" ref="M17:P20" totalsRowShown="0" headerRowDxfId="19" dataDxfId="18">
  <tableColumns count="4">
    <tableColumn id="1" xr3:uid="{B34A5BFE-4B21-4732-A76A-DA0CE4C7AECB}" name="Gender" dataDxfId="17"/>
    <tableColumn id="2" xr3:uid="{43E3A60F-4244-46D5-815F-5B04C55C0F5A}" name="Number of students" dataDxfId="16"/>
    <tableColumn id="3" xr3:uid="{8BA1631B-0040-4ADF-B68B-5E32FFD24E01}" name="Avergae GPA" dataDxfId="15"/>
    <tableColumn id="4" xr3:uid="{D19DE6C8-CD65-42CA-942C-F56B918C7900}" name="Standard deviation" dataDxfId="14"/>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AA3E91B-3DBE-4629-BBC0-9932188E6A2B}" name="Table6" displayName="Table6" ref="E3:F12" totalsRowShown="0" headerRowDxfId="13" dataDxfId="12">
  <tableColumns count="2">
    <tableColumn id="1" xr3:uid="{38EF4500-598D-431E-99D7-2480218C0B47}" name="Content" dataDxfId="11"/>
    <tableColumn id="2" xr3:uid="{E6BD9978-79A4-4212-ABE6-BB668927DCDE}" name="Values" dataDxfId="10"/>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36ADF6-5948-4B0D-A018-DB9281ECC4CF}" name="Table7" displayName="Table7" ref="D1:F11" totalsRowShown="0" dataDxfId="9" tableBorderDxfId="8">
  <tableColumns count="3">
    <tableColumn id="1" xr3:uid="{8CDAC8DD-3668-49E0-B904-6930E3FBEFB8}" name="Column1" dataDxfId="7"/>
    <tableColumn id="2" xr3:uid="{67D61A91-C2AD-406E-AA71-1440F19867A9}" name="Column2" dataDxfId="6"/>
    <tableColumn id="3" xr3:uid="{439EA040-6C66-4CCA-912B-8128D806EF28}" name="Column3" dataDxfId="5"/>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5883FC6-6190-4D71-BFB3-35EE21F480EA}" name="Table8" displayName="Table8" ref="H1:J15" totalsRowShown="0" dataDxfId="4" tableBorderDxfId="3">
  <tableColumns count="3">
    <tableColumn id="1" xr3:uid="{FDC040BB-3D24-4C67-9369-51ADF30CC692}" name="Column1" dataDxfId="2"/>
    <tableColumn id="2" xr3:uid="{2D1FE2D3-15A9-4EFE-AA04-B883D464D91F}" name="Column2" dataDxfId="1"/>
    <tableColumn id="3" xr3:uid="{CF2FCDE0-6395-4D94-A048-B1462576DA85}" name="Column3"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23"/>
  <sheetViews>
    <sheetView zoomScaleNormal="100" workbookViewId="0">
      <selection activeCell="C1" sqref="C1:D1048576"/>
    </sheetView>
  </sheetViews>
  <sheetFormatPr defaultColWidth="7.7109375" defaultRowHeight="12.75" customHeight="1" x14ac:dyDescent="0.2"/>
  <cols>
    <col min="1" max="1" width="3.42578125" customWidth="1"/>
    <col min="2" max="2" width="9.42578125" style="1" customWidth="1"/>
    <col min="3" max="3" width="7.7109375" style="1" customWidth="1"/>
    <col min="4" max="4" width="7.7109375" style="2" customWidth="1"/>
    <col min="5" max="21" width="7.7109375" style="1"/>
    <col min="22" max="22" width="8.140625" style="1" bestFit="1" customWidth="1"/>
    <col min="23" max="16384" width="7.7109375" style="1"/>
  </cols>
  <sheetData>
    <row r="1" spans="2:24" ht="15.75" customHeight="1" x14ac:dyDescent="0.2">
      <c r="C1" s="18" t="s">
        <v>67</v>
      </c>
      <c r="D1" s="3"/>
      <c r="E1" s="3"/>
      <c r="F1" s="3"/>
      <c r="G1" s="3"/>
      <c r="H1" s="3"/>
      <c r="I1" s="3"/>
      <c r="J1" s="3"/>
    </row>
    <row r="2" spans="2:24" ht="12.75" customHeight="1" x14ac:dyDescent="0.2">
      <c r="B2" s="32" t="s">
        <v>0</v>
      </c>
      <c r="C2" s="32" t="s">
        <v>21</v>
      </c>
      <c r="D2" s="32" t="s">
        <v>22</v>
      </c>
      <c r="E2" s="32" t="s">
        <v>23</v>
      </c>
      <c r="F2" s="32" t="s">
        <v>24</v>
      </c>
      <c r="G2" s="32" t="s">
        <v>31</v>
      </c>
      <c r="H2" s="32" t="s">
        <v>32</v>
      </c>
      <c r="I2" s="32" t="s">
        <v>33</v>
      </c>
      <c r="J2" s="32" t="s">
        <v>25</v>
      </c>
      <c r="K2" s="32" t="s">
        <v>26</v>
      </c>
      <c r="L2" s="32" t="s">
        <v>34</v>
      </c>
      <c r="M2" s="32" t="s">
        <v>35</v>
      </c>
      <c r="N2" s="32" t="s">
        <v>36</v>
      </c>
      <c r="O2" s="32" t="s">
        <v>27</v>
      </c>
      <c r="P2" s="32" t="s">
        <v>37</v>
      </c>
      <c r="Q2" s="32" t="s">
        <v>28</v>
      </c>
      <c r="R2" s="32" t="s">
        <v>38</v>
      </c>
      <c r="S2" s="32" t="s">
        <v>39</v>
      </c>
      <c r="T2" s="32" t="s">
        <v>40</v>
      </c>
      <c r="U2" s="32" t="s">
        <v>29</v>
      </c>
      <c r="V2" s="32" t="s">
        <v>30</v>
      </c>
    </row>
    <row r="3" spans="2:24" ht="12.75" customHeight="1" x14ac:dyDescent="0.2">
      <c r="C3" s="33" t="s">
        <v>1</v>
      </c>
      <c r="D3" s="33" t="s">
        <v>2</v>
      </c>
      <c r="E3" s="33" t="s">
        <v>3</v>
      </c>
      <c r="F3" s="33" t="s">
        <v>4</v>
      </c>
      <c r="G3" s="33" t="s">
        <v>5</v>
      </c>
      <c r="H3" s="33" t="s">
        <v>6</v>
      </c>
      <c r="I3" s="33" t="s">
        <v>7</v>
      </c>
      <c r="J3" s="33" t="s">
        <v>8</v>
      </c>
      <c r="K3" s="33" t="s">
        <v>9</v>
      </c>
      <c r="L3" s="33" t="s">
        <v>10</v>
      </c>
      <c r="M3" s="33" t="s">
        <v>11</v>
      </c>
      <c r="N3" s="33" t="s">
        <v>12</v>
      </c>
      <c r="O3" s="33" t="s">
        <v>13</v>
      </c>
      <c r="P3" s="33" t="s">
        <v>14</v>
      </c>
      <c r="Q3" s="33" t="s">
        <v>15</v>
      </c>
      <c r="R3" s="33" t="s">
        <v>16</v>
      </c>
      <c r="S3" s="33" t="s">
        <v>17</v>
      </c>
      <c r="T3" s="33" t="s">
        <v>18</v>
      </c>
      <c r="U3" s="33" t="s">
        <v>19</v>
      </c>
      <c r="V3" s="33" t="s">
        <v>20</v>
      </c>
    </row>
    <row r="4" spans="2:24" ht="12.75" customHeight="1" x14ac:dyDescent="0.2">
      <c r="B4" s="32" t="s">
        <v>0</v>
      </c>
      <c r="C4" s="32" t="s">
        <v>21</v>
      </c>
      <c r="D4" s="32" t="s">
        <v>22</v>
      </c>
      <c r="E4" s="32" t="s">
        <v>23</v>
      </c>
      <c r="F4" s="32" t="s">
        <v>24</v>
      </c>
      <c r="G4" s="32" t="s">
        <v>31</v>
      </c>
      <c r="H4" s="32" t="s">
        <v>32</v>
      </c>
      <c r="I4" s="32" t="s">
        <v>33</v>
      </c>
      <c r="J4" s="32" t="s">
        <v>25</v>
      </c>
      <c r="K4" s="32" t="s">
        <v>26</v>
      </c>
      <c r="L4" s="32" t="s">
        <v>34</v>
      </c>
      <c r="M4" s="32" t="s">
        <v>35</v>
      </c>
      <c r="N4" s="32" t="s">
        <v>36</v>
      </c>
      <c r="O4" s="32" t="s">
        <v>27</v>
      </c>
      <c r="P4" s="32" t="s">
        <v>37</v>
      </c>
      <c r="Q4" s="32" t="s">
        <v>28</v>
      </c>
      <c r="R4" s="32" t="s">
        <v>38</v>
      </c>
      <c r="S4" s="32" t="s">
        <v>39</v>
      </c>
      <c r="T4" s="32" t="s">
        <v>40</v>
      </c>
      <c r="U4" s="32" t="s">
        <v>29</v>
      </c>
      <c r="V4" s="32" t="s">
        <v>30</v>
      </c>
    </row>
    <row r="5" spans="2:24" ht="12.75" customHeight="1" x14ac:dyDescent="0.2">
      <c r="B5" s="4">
        <v>1</v>
      </c>
      <c r="C5" s="5">
        <v>1</v>
      </c>
      <c r="D5" s="6">
        <v>3</v>
      </c>
      <c r="E5" s="4">
        <v>4</v>
      </c>
      <c r="F5" s="4">
        <v>20</v>
      </c>
      <c r="G5" s="4">
        <v>3</v>
      </c>
      <c r="H5" s="4">
        <v>2</v>
      </c>
      <c r="I5" s="4">
        <v>3</v>
      </c>
      <c r="J5" s="4">
        <v>3</v>
      </c>
      <c r="K5" s="4">
        <v>15</v>
      </c>
      <c r="L5" s="4">
        <v>1</v>
      </c>
      <c r="M5" s="4">
        <v>4</v>
      </c>
      <c r="N5" s="4">
        <v>0</v>
      </c>
      <c r="O5" s="4">
        <v>1</v>
      </c>
      <c r="P5" s="4">
        <v>1.2</v>
      </c>
      <c r="Q5" s="4">
        <v>7</v>
      </c>
      <c r="R5" s="4">
        <v>3</v>
      </c>
      <c r="S5" s="4">
        <v>1</v>
      </c>
      <c r="T5" s="4">
        <v>2</v>
      </c>
      <c r="U5" s="4">
        <v>1</v>
      </c>
      <c r="V5" s="4">
        <v>0</v>
      </c>
    </row>
    <row r="6" spans="2:24" ht="12.75" customHeight="1" x14ac:dyDescent="0.2">
      <c r="B6" s="4">
        <v>2</v>
      </c>
      <c r="C6" s="5">
        <v>1</v>
      </c>
      <c r="D6" s="6">
        <v>3.6</v>
      </c>
      <c r="E6" s="4">
        <v>4</v>
      </c>
      <c r="F6" s="4">
        <v>12</v>
      </c>
      <c r="G6" s="4">
        <v>2</v>
      </c>
      <c r="H6" s="4">
        <v>6</v>
      </c>
      <c r="I6" s="4">
        <v>4</v>
      </c>
      <c r="J6" s="4">
        <v>3</v>
      </c>
      <c r="K6" s="4">
        <v>15</v>
      </c>
      <c r="L6" s="4">
        <v>0</v>
      </c>
      <c r="M6" s="4">
        <v>4</v>
      </c>
      <c r="N6" s="4">
        <v>0</v>
      </c>
      <c r="O6" s="4">
        <v>3</v>
      </c>
      <c r="P6" s="4">
        <v>2</v>
      </c>
      <c r="Q6" s="4">
        <v>5</v>
      </c>
      <c r="R6" s="4">
        <v>2</v>
      </c>
      <c r="S6" s="4">
        <v>1</v>
      </c>
      <c r="T6" s="4">
        <v>0</v>
      </c>
      <c r="U6" s="4">
        <v>2</v>
      </c>
      <c r="V6" s="4">
        <v>1</v>
      </c>
    </row>
    <row r="7" spans="2:24" ht="12.75" customHeight="1" x14ac:dyDescent="0.2">
      <c r="B7" s="4">
        <v>3</v>
      </c>
      <c r="C7" s="5">
        <v>0</v>
      </c>
      <c r="D7" s="6">
        <v>3</v>
      </c>
      <c r="E7" s="4">
        <v>4</v>
      </c>
      <c r="F7" s="4">
        <v>0</v>
      </c>
      <c r="G7" s="4">
        <v>2</v>
      </c>
      <c r="H7" s="4">
        <v>2</v>
      </c>
      <c r="I7" s="4">
        <v>1</v>
      </c>
      <c r="J7" s="4">
        <v>4</v>
      </c>
      <c r="K7" s="4">
        <v>15</v>
      </c>
      <c r="L7" s="4">
        <v>3</v>
      </c>
      <c r="M7" s="4">
        <v>2</v>
      </c>
      <c r="N7" s="4">
        <v>0</v>
      </c>
      <c r="O7" s="4">
        <v>3</v>
      </c>
      <c r="P7" s="4">
        <v>7</v>
      </c>
      <c r="Q7" s="4">
        <v>5</v>
      </c>
      <c r="R7" s="4">
        <v>0</v>
      </c>
      <c r="S7" s="4">
        <v>1</v>
      </c>
      <c r="T7" s="4">
        <v>0</v>
      </c>
      <c r="U7" s="4">
        <v>1</v>
      </c>
      <c r="V7" s="4">
        <v>1</v>
      </c>
    </row>
    <row r="8" spans="2:24" ht="12.75" customHeight="1" x14ac:dyDescent="0.2">
      <c r="B8" s="4">
        <v>4</v>
      </c>
      <c r="C8" s="5">
        <v>0</v>
      </c>
      <c r="D8" s="6">
        <v>3</v>
      </c>
      <c r="E8" s="4">
        <v>4</v>
      </c>
      <c r="F8" s="4">
        <v>40</v>
      </c>
      <c r="G8" s="4">
        <v>3</v>
      </c>
      <c r="H8" s="4">
        <v>3</v>
      </c>
      <c r="I8" s="4">
        <v>3</v>
      </c>
      <c r="J8" s="4">
        <v>5</v>
      </c>
      <c r="K8" s="4">
        <v>15</v>
      </c>
      <c r="L8" s="4">
        <v>0</v>
      </c>
      <c r="M8" s="4">
        <v>4</v>
      </c>
      <c r="N8" s="4">
        <v>0</v>
      </c>
      <c r="O8" s="4">
        <v>2</v>
      </c>
      <c r="P8" s="4">
        <v>35</v>
      </c>
      <c r="Q8" s="4">
        <v>3</v>
      </c>
      <c r="R8" s="4">
        <v>0</v>
      </c>
      <c r="S8" s="4">
        <v>1</v>
      </c>
      <c r="T8" s="4">
        <v>2</v>
      </c>
      <c r="U8" s="4">
        <v>1</v>
      </c>
      <c r="V8" s="4">
        <v>1</v>
      </c>
    </row>
    <row r="9" spans="2:24" ht="12.75" customHeight="1" x14ac:dyDescent="0.2">
      <c r="B9" s="4">
        <v>5</v>
      </c>
      <c r="C9" s="5">
        <v>0</v>
      </c>
      <c r="D9" s="6">
        <v>3.1</v>
      </c>
      <c r="E9" s="4">
        <v>4</v>
      </c>
      <c r="F9" s="4">
        <v>14</v>
      </c>
      <c r="G9" s="4">
        <v>2</v>
      </c>
      <c r="H9" s="4">
        <v>2</v>
      </c>
      <c r="I9" s="4">
        <v>1</v>
      </c>
      <c r="J9" s="4">
        <v>4</v>
      </c>
      <c r="K9" s="4">
        <v>1</v>
      </c>
      <c r="L9" s="4">
        <v>0</v>
      </c>
      <c r="M9" s="4">
        <v>2</v>
      </c>
      <c r="N9" s="4">
        <v>0</v>
      </c>
      <c r="O9" s="4">
        <v>3</v>
      </c>
      <c r="P9" s="4">
        <v>100</v>
      </c>
      <c r="Q9" s="4">
        <v>10</v>
      </c>
      <c r="R9" s="4">
        <v>40</v>
      </c>
      <c r="S9" s="4">
        <v>2</v>
      </c>
      <c r="T9" s="4">
        <v>0</v>
      </c>
      <c r="U9" s="4">
        <v>1</v>
      </c>
      <c r="V9" s="4">
        <v>0</v>
      </c>
    </row>
    <row r="10" spans="2:24" ht="12.75" customHeight="1" x14ac:dyDescent="0.2">
      <c r="B10" s="4">
        <v>6</v>
      </c>
      <c r="C10" s="5">
        <v>0</v>
      </c>
      <c r="D10" s="6">
        <v>3</v>
      </c>
      <c r="E10" s="4">
        <v>4</v>
      </c>
      <c r="F10" s="4">
        <v>30</v>
      </c>
      <c r="G10" s="4">
        <v>3</v>
      </c>
      <c r="H10" s="4">
        <v>5</v>
      </c>
      <c r="I10" s="4">
        <v>4</v>
      </c>
      <c r="J10" s="4">
        <v>4</v>
      </c>
      <c r="K10" s="4">
        <v>25</v>
      </c>
      <c r="L10" s="4">
        <v>1</v>
      </c>
      <c r="M10" s="4">
        <v>4</v>
      </c>
      <c r="N10" s="4">
        <v>0</v>
      </c>
      <c r="O10" s="4">
        <v>2</v>
      </c>
      <c r="P10" s="4">
        <v>119</v>
      </c>
      <c r="Q10" s="4">
        <v>12</v>
      </c>
      <c r="R10" s="4">
        <v>20</v>
      </c>
      <c r="S10" s="4">
        <v>1</v>
      </c>
      <c r="T10" s="4">
        <v>2</v>
      </c>
      <c r="U10" s="4">
        <v>0</v>
      </c>
      <c r="V10" s="4">
        <v>0</v>
      </c>
    </row>
    <row r="11" spans="2:24" ht="12.75" customHeight="1" x14ac:dyDescent="0.2">
      <c r="B11" s="4">
        <v>7</v>
      </c>
      <c r="C11" s="5">
        <v>0</v>
      </c>
      <c r="D11" s="6">
        <v>3</v>
      </c>
      <c r="E11" s="4">
        <v>4</v>
      </c>
      <c r="F11" s="4">
        <v>20</v>
      </c>
      <c r="G11" s="4">
        <v>4</v>
      </c>
      <c r="H11" s="4">
        <v>2</v>
      </c>
      <c r="I11" s="4">
        <v>3</v>
      </c>
      <c r="J11" s="4">
        <v>4</v>
      </c>
      <c r="K11" s="4">
        <v>26</v>
      </c>
      <c r="L11" s="4">
        <v>0</v>
      </c>
      <c r="M11" s="4">
        <v>2</v>
      </c>
      <c r="N11" s="4">
        <v>0</v>
      </c>
      <c r="O11" s="4">
        <v>3</v>
      </c>
      <c r="P11" s="4">
        <v>18</v>
      </c>
      <c r="Q11" s="4">
        <v>6</v>
      </c>
      <c r="R11" s="4">
        <v>1</v>
      </c>
      <c r="S11" s="4">
        <v>1</v>
      </c>
      <c r="T11" s="4">
        <v>0</v>
      </c>
      <c r="U11" s="4">
        <v>2</v>
      </c>
      <c r="V11" s="4">
        <v>0</v>
      </c>
    </row>
    <row r="12" spans="2:24" ht="12.75" customHeight="1" x14ac:dyDescent="0.2">
      <c r="B12" s="4">
        <v>8</v>
      </c>
      <c r="C12" s="5">
        <v>1</v>
      </c>
      <c r="D12" s="6">
        <v>3.5</v>
      </c>
      <c r="E12" s="4">
        <v>4</v>
      </c>
      <c r="F12" s="4">
        <v>35</v>
      </c>
      <c r="G12" s="4">
        <v>2</v>
      </c>
      <c r="H12" s="4">
        <v>3</v>
      </c>
      <c r="I12" s="4">
        <v>1</v>
      </c>
      <c r="J12" s="4">
        <v>3</v>
      </c>
      <c r="K12" s="4">
        <v>6</v>
      </c>
      <c r="L12" s="4">
        <v>0</v>
      </c>
      <c r="M12" s="4">
        <v>4</v>
      </c>
      <c r="N12" s="4">
        <v>0</v>
      </c>
      <c r="O12" s="4">
        <v>2</v>
      </c>
      <c r="P12" s="4">
        <v>13</v>
      </c>
      <c r="Q12" s="4">
        <v>1</v>
      </c>
      <c r="R12" s="4">
        <v>15</v>
      </c>
      <c r="S12" s="4">
        <v>2</v>
      </c>
      <c r="T12" s="4">
        <v>0</v>
      </c>
      <c r="U12" s="4">
        <v>2</v>
      </c>
      <c r="V12" s="4">
        <v>1</v>
      </c>
      <c r="W12"/>
      <c r="X12"/>
    </row>
    <row r="13" spans="2:24" ht="12.75" customHeight="1" x14ac:dyDescent="0.2">
      <c r="B13" s="4">
        <v>9</v>
      </c>
      <c r="C13" s="5">
        <v>1</v>
      </c>
      <c r="D13" s="6">
        <v>3.3</v>
      </c>
      <c r="E13" s="4">
        <v>4</v>
      </c>
      <c r="F13" s="4">
        <v>22.5</v>
      </c>
      <c r="G13" s="4">
        <v>1.5</v>
      </c>
      <c r="H13" s="4">
        <v>1</v>
      </c>
      <c r="I13" s="4">
        <v>4</v>
      </c>
      <c r="J13" s="4">
        <v>4</v>
      </c>
      <c r="K13" s="4">
        <v>10</v>
      </c>
      <c r="L13" s="4">
        <v>2</v>
      </c>
      <c r="M13" s="4">
        <v>2</v>
      </c>
      <c r="N13" s="4">
        <v>0</v>
      </c>
      <c r="O13" s="4">
        <v>3</v>
      </c>
      <c r="P13" s="4">
        <v>8</v>
      </c>
      <c r="Q13" s="4">
        <v>13</v>
      </c>
      <c r="R13" s="4">
        <v>2</v>
      </c>
      <c r="S13" s="4">
        <v>1</v>
      </c>
      <c r="T13" s="4">
        <v>1</v>
      </c>
      <c r="U13" s="4">
        <v>2</v>
      </c>
      <c r="V13" s="4">
        <v>1</v>
      </c>
      <c r="W13"/>
      <c r="X13"/>
    </row>
    <row r="14" spans="2:24" ht="12.75" customHeight="1" x14ac:dyDescent="0.2">
      <c r="B14" s="4">
        <v>10</v>
      </c>
      <c r="C14" s="5">
        <v>0</v>
      </c>
      <c r="D14" s="6">
        <v>2.5</v>
      </c>
      <c r="E14" s="4">
        <v>4</v>
      </c>
      <c r="F14" s="4">
        <v>30</v>
      </c>
      <c r="G14" s="4">
        <v>2</v>
      </c>
      <c r="H14" s="4">
        <v>2</v>
      </c>
      <c r="I14" s="4">
        <v>3</v>
      </c>
      <c r="J14" s="4">
        <v>3</v>
      </c>
      <c r="K14" s="4">
        <v>25</v>
      </c>
      <c r="L14" s="4">
        <v>0</v>
      </c>
      <c r="M14" s="4">
        <v>4</v>
      </c>
      <c r="N14" s="4">
        <v>0</v>
      </c>
      <c r="O14" s="4">
        <v>3</v>
      </c>
      <c r="P14" s="4">
        <v>34</v>
      </c>
      <c r="Q14" s="4">
        <v>10</v>
      </c>
      <c r="R14" s="4">
        <v>0</v>
      </c>
      <c r="S14" s="4">
        <v>1</v>
      </c>
      <c r="T14" s="4">
        <v>1</v>
      </c>
      <c r="U14" s="4">
        <v>1</v>
      </c>
      <c r="V14" s="4">
        <v>0</v>
      </c>
      <c r="W14"/>
      <c r="X14"/>
    </row>
    <row r="15" spans="2:24" ht="12.75" customHeight="1" x14ac:dyDescent="0.2">
      <c r="B15" s="4">
        <v>11</v>
      </c>
      <c r="C15" s="5">
        <v>0</v>
      </c>
      <c r="D15" s="6">
        <v>3.3</v>
      </c>
      <c r="E15" s="4">
        <v>4</v>
      </c>
      <c r="F15" s="4">
        <v>40</v>
      </c>
      <c r="G15" s="4">
        <v>3</v>
      </c>
      <c r="H15" s="4">
        <v>4</v>
      </c>
      <c r="I15" s="4">
        <v>3</v>
      </c>
      <c r="J15" s="4">
        <v>3</v>
      </c>
      <c r="K15" s="4">
        <v>10</v>
      </c>
      <c r="L15" s="4">
        <v>1</v>
      </c>
      <c r="M15" s="4">
        <v>2</v>
      </c>
      <c r="N15" s="4">
        <v>1</v>
      </c>
      <c r="O15" s="4">
        <v>2</v>
      </c>
      <c r="P15" s="4">
        <v>37</v>
      </c>
      <c r="Q15" s="4">
        <v>9</v>
      </c>
      <c r="R15" s="4">
        <v>1</v>
      </c>
      <c r="S15" s="4">
        <v>1</v>
      </c>
      <c r="T15" s="4">
        <v>1</v>
      </c>
      <c r="U15" s="4">
        <v>2</v>
      </c>
      <c r="V15" s="4">
        <v>1</v>
      </c>
      <c r="W15"/>
      <c r="X15"/>
    </row>
    <row r="16" spans="2:24" ht="12.75" customHeight="1" x14ac:dyDescent="0.2">
      <c r="B16" s="4">
        <v>12</v>
      </c>
      <c r="C16" s="5">
        <v>1</v>
      </c>
      <c r="D16" s="6">
        <v>3.6</v>
      </c>
      <c r="E16" s="4">
        <v>4</v>
      </c>
      <c r="F16" s="4">
        <v>30</v>
      </c>
      <c r="G16" s="4">
        <v>4</v>
      </c>
      <c r="H16" s="4">
        <v>4</v>
      </c>
      <c r="I16" s="4">
        <v>4</v>
      </c>
      <c r="J16" s="4">
        <v>4</v>
      </c>
      <c r="K16" s="4">
        <v>15</v>
      </c>
      <c r="L16" s="4">
        <v>0</v>
      </c>
      <c r="M16" s="4">
        <v>2</v>
      </c>
      <c r="N16" s="4">
        <v>0</v>
      </c>
      <c r="O16" s="4">
        <v>3</v>
      </c>
      <c r="P16" s="4">
        <v>231</v>
      </c>
      <c r="Q16" s="4">
        <v>3</v>
      </c>
      <c r="R16" s="4">
        <v>1</v>
      </c>
      <c r="S16" s="4">
        <v>0</v>
      </c>
      <c r="T16" s="4">
        <v>0</v>
      </c>
      <c r="U16" s="4">
        <v>1</v>
      </c>
      <c r="V16" s="4">
        <v>1</v>
      </c>
      <c r="W16"/>
      <c r="X16"/>
    </row>
    <row r="17" spans="2:24" ht="12.75" customHeight="1" x14ac:dyDescent="0.2">
      <c r="B17" s="4">
        <v>13</v>
      </c>
      <c r="C17" s="5">
        <v>0</v>
      </c>
      <c r="D17" s="6">
        <v>3.5</v>
      </c>
      <c r="E17" s="4">
        <v>4</v>
      </c>
      <c r="F17" s="4">
        <v>20</v>
      </c>
      <c r="G17" s="4">
        <v>2</v>
      </c>
      <c r="H17" s="4">
        <v>3</v>
      </c>
      <c r="I17" s="4">
        <v>2</v>
      </c>
      <c r="J17" s="4">
        <v>2</v>
      </c>
      <c r="K17" s="4">
        <v>23</v>
      </c>
      <c r="L17" s="4">
        <v>0</v>
      </c>
      <c r="M17" s="4">
        <v>4</v>
      </c>
      <c r="N17" s="4">
        <v>1</v>
      </c>
      <c r="O17" s="4">
        <v>2</v>
      </c>
      <c r="P17" s="4">
        <v>4</v>
      </c>
      <c r="Q17" s="4">
        <v>2</v>
      </c>
      <c r="R17" s="4">
        <v>5</v>
      </c>
      <c r="S17" s="4">
        <v>0</v>
      </c>
      <c r="T17" s="4">
        <v>1</v>
      </c>
      <c r="U17" s="4">
        <v>0</v>
      </c>
      <c r="V17" s="4">
        <v>1</v>
      </c>
      <c r="W17"/>
      <c r="X17"/>
    </row>
    <row r="18" spans="2:24" ht="12.75" customHeight="1" x14ac:dyDescent="0.2">
      <c r="B18" s="4">
        <v>14</v>
      </c>
      <c r="C18" s="5">
        <v>1</v>
      </c>
      <c r="D18" s="6">
        <v>3.8</v>
      </c>
      <c r="E18" s="4">
        <v>4</v>
      </c>
      <c r="F18" s="4">
        <v>35</v>
      </c>
      <c r="G18" s="4">
        <v>3</v>
      </c>
      <c r="H18" s="4">
        <v>3</v>
      </c>
      <c r="I18" s="4">
        <v>3</v>
      </c>
      <c r="J18" s="4">
        <v>4</v>
      </c>
      <c r="K18" s="4">
        <v>10</v>
      </c>
      <c r="L18" s="4">
        <v>0</v>
      </c>
      <c r="M18" s="4">
        <v>6</v>
      </c>
      <c r="N18" s="4">
        <v>1</v>
      </c>
      <c r="O18" s="4">
        <v>2</v>
      </c>
      <c r="P18" s="4">
        <v>35</v>
      </c>
      <c r="Q18" s="4">
        <v>7</v>
      </c>
      <c r="R18" s="4">
        <v>1</v>
      </c>
      <c r="S18" s="4">
        <v>1</v>
      </c>
      <c r="T18" s="4">
        <v>1</v>
      </c>
      <c r="U18" s="4">
        <v>2</v>
      </c>
      <c r="V18" s="4">
        <v>1</v>
      </c>
      <c r="W18"/>
      <c r="X18"/>
    </row>
    <row r="19" spans="2:24" ht="12.75" customHeight="1" x14ac:dyDescent="0.2">
      <c r="B19" s="4">
        <v>15</v>
      </c>
      <c r="C19" s="5">
        <v>0</v>
      </c>
      <c r="D19" s="6">
        <v>2.6</v>
      </c>
      <c r="E19" s="4">
        <v>4</v>
      </c>
      <c r="F19" s="4">
        <v>20</v>
      </c>
      <c r="G19" s="4">
        <v>3</v>
      </c>
      <c r="H19" s="4">
        <v>3</v>
      </c>
      <c r="I19" s="4">
        <v>2</v>
      </c>
      <c r="J19" s="4">
        <v>4</v>
      </c>
      <c r="K19" s="4">
        <v>20</v>
      </c>
      <c r="L19" s="4">
        <v>0</v>
      </c>
      <c r="M19" s="4">
        <v>6</v>
      </c>
      <c r="N19" s="4">
        <v>1</v>
      </c>
      <c r="O19" s="4">
        <v>2</v>
      </c>
      <c r="P19" s="4">
        <v>20</v>
      </c>
      <c r="Q19" s="4">
        <v>3</v>
      </c>
      <c r="R19" s="4">
        <v>25</v>
      </c>
      <c r="S19" s="4">
        <v>0</v>
      </c>
      <c r="T19" s="4">
        <v>0</v>
      </c>
      <c r="U19" s="4">
        <v>2</v>
      </c>
      <c r="V19" s="4">
        <v>1</v>
      </c>
      <c r="W19"/>
      <c r="X19"/>
    </row>
    <row r="20" spans="2:24" ht="12.75" customHeight="1" x14ac:dyDescent="0.2">
      <c r="B20" s="4">
        <v>16</v>
      </c>
      <c r="C20" s="5">
        <v>0</v>
      </c>
      <c r="D20" s="6">
        <v>4</v>
      </c>
      <c r="E20" s="4">
        <v>4</v>
      </c>
      <c r="F20" s="4">
        <v>25</v>
      </c>
      <c r="G20" s="4">
        <v>2</v>
      </c>
      <c r="H20" s="4">
        <v>3</v>
      </c>
      <c r="I20" s="4">
        <v>3</v>
      </c>
      <c r="J20" s="4">
        <v>4</v>
      </c>
      <c r="K20" s="4">
        <v>20</v>
      </c>
      <c r="L20" s="4">
        <v>1</v>
      </c>
      <c r="M20" s="4">
        <v>2</v>
      </c>
      <c r="N20" s="4">
        <v>2</v>
      </c>
      <c r="O20" s="4">
        <v>2</v>
      </c>
      <c r="P20" s="4">
        <v>19</v>
      </c>
      <c r="Q20" s="4">
        <v>13</v>
      </c>
      <c r="R20" s="4">
        <v>0</v>
      </c>
      <c r="S20" s="4">
        <v>1</v>
      </c>
      <c r="T20" s="4">
        <v>1</v>
      </c>
      <c r="U20" s="4">
        <v>2</v>
      </c>
      <c r="V20" s="4">
        <v>1</v>
      </c>
      <c r="W20"/>
      <c r="X20"/>
    </row>
    <row r="21" spans="2:24" ht="12.75" customHeight="1" x14ac:dyDescent="0.2">
      <c r="B21" s="4">
        <v>17</v>
      </c>
      <c r="C21" s="5">
        <v>1</v>
      </c>
      <c r="D21" s="6">
        <v>3.8</v>
      </c>
      <c r="E21" s="4">
        <v>4</v>
      </c>
      <c r="F21" s="4">
        <v>0</v>
      </c>
      <c r="G21" s="4">
        <v>2</v>
      </c>
      <c r="H21" s="4">
        <v>2</v>
      </c>
      <c r="I21" s="4">
        <v>4</v>
      </c>
      <c r="J21" s="4">
        <v>5</v>
      </c>
      <c r="K21" s="4">
        <v>20</v>
      </c>
      <c r="L21" s="4">
        <v>0</v>
      </c>
      <c r="M21" s="4">
        <v>4</v>
      </c>
      <c r="N21" s="4">
        <v>0</v>
      </c>
      <c r="O21" s="4">
        <v>2</v>
      </c>
      <c r="P21" s="4">
        <v>1</v>
      </c>
      <c r="Q21" s="4">
        <v>3</v>
      </c>
      <c r="R21" s="4">
        <v>0</v>
      </c>
      <c r="S21" s="4">
        <v>1</v>
      </c>
      <c r="T21" s="4">
        <v>2</v>
      </c>
      <c r="U21" s="4">
        <v>1</v>
      </c>
      <c r="V21" s="4">
        <v>0</v>
      </c>
      <c r="W21"/>
      <c r="X21"/>
    </row>
    <row r="22" spans="2:24" ht="12.75" customHeight="1" x14ac:dyDescent="0.2">
      <c r="B22" s="4">
        <v>18</v>
      </c>
      <c r="C22" s="5">
        <v>0</v>
      </c>
      <c r="D22" s="6">
        <v>1</v>
      </c>
      <c r="E22" s="4">
        <v>4</v>
      </c>
      <c r="F22" s="4">
        <v>25</v>
      </c>
      <c r="G22" s="4">
        <v>2</v>
      </c>
      <c r="H22" s="4">
        <v>1</v>
      </c>
      <c r="I22" s="4">
        <v>1</v>
      </c>
      <c r="J22" s="4">
        <v>4</v>
      </c>
      <c r="K22" s="4">
        <v>7</v>
      </c>
      <c r="L22" s="4">
        <v>0</v>
      </c>
      <c r="M22" s="4">
        <v>8</v>
      </c>
      <c r="N22" s="4">
        <v>0</v>
      </c>
      <c r="O22" s="4">
        <v>2</v>
      </c>
      <c r="P22" s="4">
        <v>4</v>
      </c>
      <c r="Q22" s="4">
        <v>2</v>
      </c>
      <c r="R22" s="4">
        <v>0</v>
      </c>
      <c r="S22" s="4">
        <v>1</v>
      </c>
      <c r="T22" s="4">
        <v>2</v>
      </c>
      <c r="U22" s="4">
        <v>2</v>
      </c>
      <c r="V22" s="4">
        <v>1</v>
      </c>
      <c r="W22"/>
      <c r="X22"/>
    </row>
    <row r="23" spans="2:24" ht="12.75" customHeight="1" x14ac:dyDescent="0.2">
      <c r="B23" s="4">
        <v>19</v>
      </c>
      <c r="C23" s="5">
        <v>0</v>
      </c>
      <c r="D23" s="6">
        <v>3.5</v>
      </c>
      <c r="E23" s="4">
        <v>4</v>
      </c>
      <c r="F23" s="4">
        <v>27.5</v>
      </c>
      <c r="G23" s="4">
        <v>1</v>
      </c>
      <c r="H23" s="4">
        <v>1</v>
      </c>
      <c r="I23" s="4">
        <v>3</v>
      </c>
      <c r="J23" s="4">
        <v>5</v>
      </c>
      <c r="K23" s="4">
        <v>25</v>
      </c>
      <c r="L23" s="4">
        <v>0</v>
      </c>
      <c r="M23" s="4">
        <v>0</v>
      </c>
      <c r="N23" s="4">
        <v>1</v>
      </c>
      <c r="O23" s="4">
        <v>3</v>
      </c>
      <c r="P23" s="4">
        <v>7</v>
      </c>
      <c r="Q23" s="4">
        <v>6</v>
      </c>
      <c r="R23" s="4">
        <v>10</v>
      </c>
      <c r="S23" s="4">
        <v>2</v>
      </c>
      <c r="T23" s="4">
        <v>0</v>
      </c>
      <c r="U23" s="4">
        <v>2</v>
      </c>
      <c r="V23" s="4">
        <v>0</v>
      </c>
      <c r="W23"/>
      <c r="X23"/>
    </row>
    <row r="24" spans="2:24" ht="12.75" customHeight="1" x14ac:dyDescent="0.2">
      <c r="B24" s="4">
        <v>20</v>
      </c>
      <c r="C24" s="5">
        <v>0</v>
      </c>
      <c r="D24" s="6">
        <v>2.8</v>
      </c>
      <c r="E24" s="4">
        <v>4</v>
      </c>
      <c r="F24" s="4">
        <v>30</v>
      </c>
      <c r="G24" s="4">
        <v>3</v>
      </c>
      <c r="H24" s="4">
        <v>2</v>
      </c>
      <c r="I24" s="4">
        <v>3</v>
      </c>
      <c r="J24" s="4">
        <v>4</v>
      </c>
      <c r="K24" s="4">
        <v>12</v>
      </c>
      <c r="L24" s="4">
        <v>0</v>
      </c>
      <c r="M24" s="4">
        <v>1</v>
      </c>
      <c r="N24" s="4">
        <v>3</v>
      </c>
      <c r="O24" s="4">
        <v>3</v>
      </c>
      <c r="P24" s="4">
        <v>1.3</v>
      </c>
      <c r="Q24" s="4">
        <v>1</v>
      </c>
      <c r="R24" s="4">
        <v>12</v>
      </c>
      <c r="S24" s="4">
        <v>1</v>
      </c>
      <c r="T24" s="4">
        <v>1</v>
      </c>
      <c r="U24" s="4">
        <v>2</v>
      </c>
      <c r="V24" s="4">
        <v>1</v>
      </c>
      <c r="W24"/>
      <c r="X24"/>
    </row>
    <row r="25" spans="2:24" ht="12.75" customHeight="1" x14ac:dyDescent="0.2">
      <c r="B25" s="4">
        <v>21</v>
      </c>
      <c r="C25" s="5">
        <v>0</v>
      </c>
      <c r="D25" s="6">
        <v>3</v>
      </c>
      <c r="E25" s="4">
        <v>4</v>
      </c>
      <c r="F25" s="4">
        <v>30</v>
      </c>
      <c r="G25" s="4">
        <v>2</v>
      </c>
      <c r="H25" s="4">
        <v>2</v>
      </c>
      <c r="I25" s="4">
        <v>4</v>
      </c>
      <c r="J25" s="4">
        <v>3</v>
      </c>
      <c r="K25" s="4">
        <v>5</v>
      </c>
      <c r="L25" s="4">
        <v>2</v>
      </c>
      <c r="M25" s="4">
        <v>4</v>
      </c>
      <c r="N25" s="4">
        <v>0</v>
      </c>
      <c r="O25" s="4">
        <v>3</v>
      </c>
      <c r="P25" s="4">
        <v>20</v>
      </c>
      <c r="Q25" s="4">
        <v>3</v>
      </c>
      <c r="R25" s="4">
        <v>40</v>
      </c>
      <c r="S25" s="4">
        <v>1</v>
      </c>
      <c r="T25" s="4">
        <v>1</v>
      </c>
      <c r="U25" s="4">
        <v>2</v>
      </c>
      <c r="V25" s="4">
        <v>0</v>
      </c>
      <c r="W25"/>
      <c r="X25"/>
    </row>
    <row r="26" spans="2:24" ht="12.75" customHeight="1" x14ac:dyDescent="0.2">
      <c r="B26" s="4">
        <v>22</v>
      </c>
      <c r="C26" s="5">
        <v>1</v>
      </c>
      <c r="D26" s="6">
        <v>3.5</v>
      </c>
      <c r="E26" s="4">
        <v>4</v>
      </c>
      <c r="F26" s="4">
        <v>28</v>
      </c>
      <c r="G26" s="4">
        <v>3</v>
      </c>
      <c r="H26" s="4">
        <v>2</v>
      </c>
      <c r="I26" s="4">
        <v>4</v>
      </c>
      <c r="J26" s="4">
        <v>4</v>
      </c>
      <c r="K26" s="4">
        <v>22</v>
      </c>
      <c r="L26" s="4">
        <v>1</v>
      </c>
      <c r="M26" s="4">
        <v>0</v>
      </c>
      <c r="N26" s="4">
        <v>0</v>
      </c>
      <c r="O26" s="4">
        <v>2</v>
      </c>
      <c r="P26" s="4">
        <v>3</v>
      </c>
      <c r="Q26" s="4">
        <v>8</v>
      </c>
      <c r="R26" s="4">
        <v>0</v>
      </c>
      <c r="S26" s="4">
        <v>0</v>
      </c>
      <c r="T26" s="4">
        <v>0</v>
      </c>
      <c r="U26" s="4">
        <v>0</v>
      </c>
      <c r="V26" s="4">
        <v>0</v>
      </c>
      <c r="W26"/>
      <c r="X26"/>
    </row>
    <row r="27" spans="2:24" ht="12.75" customHeight="1" x14ac:dyDescent="0.2">
      <c r="B27" s="4">
        <v>23</v>
      </c>
      <c r="C27" s="5">
        <v>0</v>
      </c>
      <c r="D27" s="6">
        <v>4</v>
      </c>
      <c r="E27" s="4">
        <v>4</v>
      </c>
      <c r="F27" s="4">
        <v>10</v>
      </c>
      <c r="G27" s="4">
        <v>5</v>
      </c>
      <c r="H27" s="4">
        <v>5</v>
      </c>
      <c r="I27" s="4">
        <v>3</v>
      </c>
      <c r="J27" s="4">
        <v>4</v>
      </c>
      <c r="K27" s="4">
        <v>10</v>
      </c>
      <c r="L27" s="4">
        <v>1</v>
      </c>
      <c r="M27" s="4">
        <v>0</v>
      </c>
      <c r="N27" s="4">
        <v>1</v>
      </c>
      <c r="O27" s="4">
        <v>3</v>
      </c>
      <c r="P27" s="4">
        <v>5</v>
      </c>
      <c r="Q27" s="4">
        <v>4</v>
      </c>
      <c r="R27" s="4">
        <v>55</v>
      </c>
      <c r="S27" s="4">
        <v>2</v>
      </c>
      <c r="T27" s="4">
        <v>1</v>
      </c>
      <c r="U27" s="4">
        <v>2</v>
      </c>
      <c r="V27" s="4">
        <v>0</v>
      </c>
      <c r="W27"/>
      <c r="X27"/>
    </row>
    <row r="28" spans="2:24" ht="12.75" customHeight="1" x14ac:dyDescent="0.2">
      <c r="B28" s="4">
        <v>24</v>
      </c>
      <c r="C28" s="5">
        <v>0</v>
      </c>
      <c r="D28" s="6">
        <v>3.7</v>
      </c>
      <c r="E28" s="4">
        <v>4</v>
      </c>
      <c r="F28" s="4">
        <v>24</v>
      </c>
      <c r="G28" s="4">
        <v>0</v>
      </c>
      <c r="H28" s="4">
        <v>2</v>
      </c>
      <c r="I28" s="4">
        <v>3</v>
      </c>
      <c r="J28" s="4">
        <v>5</v>
      </c>
      <c r="K28" s="4">
        <v>25</v>
      </c>
      <c r="L28" s="4">
        <v>0</v>
      </c>
      <c r="M28" s="4">
        <v>0</v>
      </c>
      <c r="N28" s="4">
        <v>1</v>
      </c>
      <c r="O28" s="4">
        <v>1</v>
      </c>
      <c r="P28" s="4">
        <v>31</v>
      </c>
      <c r="Q28" s="4">
        <v>1</v>
      </c>
      <c r="R28" s="4">
        <v>0</v>
      </c>
      <c r="S28" s="4">
        <v>1</v>
      </c>
      <c r="T28" s="4">
        <v>0</v>
      </c>
      <c r="U28" s="4">
        <v>0</v>
      </c>
      <c r="V28" s="4">
        <v>1</v>
      </c>
      <c r="W28"/>
      <c r="X28"/>
    </row>
    <row r="29" spans="2:24" ht="12.75" customHeight="1" x14ac:dyDescent="0.2">
      <c r="B29" s="4">
        <v>25</v>
      </c>
      <c r="C29" s="5">
        <v>0</v>
      </c>
      <c r="D29" s="6">
        <v>2.5</v>
      </c>
      <c r="E29" s="4">
        <v>4</v>
      </c>
      <c r="F29" s="4">
        <v>25</v>
      </c>
      <c r="G29" s="4">
        <v>3</v>
      </c>
      <c r="H29" s="4">
        <v>2</v>
      </c>
      <c r="I29" s="4">
        <v>3</v>
      </c>
      <c r="J29" s="4">
        <v>4</v>
      </c>
      <c r="K29" s="4">
        <v>15</v>
      </c>
      <c r="L29" s="4">
        <v>0</v>
      </c>
      <c r="M29" s="4">
        <v>2</v>
      </c>
      <c r="N29" s="4">
        <v>0</v>
      </c>
      <c r="O29" s="4">
        <v>2</v>
      </c>
      <c r="P29" s="4">
        <v>13</v>
      </c>
      <c r="Q29" s="4">
        <v>1</v>
      </c>
      <c r="R29" s="4">
        <v>0</v>
      </c>
      <c r="S29" s="4">
        <v>1</v>
      </c>
      <c r="T29" s="4">
        <v>0</v>
      </c>
      <c r="U29" s="4">
        <v>2</v>
      </c>
      <c r="V29" s="4">
        <v>0</v>
      </c>
      <c r="W29"/>
      <c r="X29"/>
    </row>
    <row r="30" spans="2:24" ht="12.75" customHeight="1" x14ac:dyDescent="0.2">
      <c r="B30" s="4">
        <v>26</v>
      </c>
      <c r="C30" s="5">
        <v>1</v>
      </c>
      <c r="D30" s="6">
        <v>3.3</v>
      </c>
      <c r="E30" s="4">
        <v>4</v>
      </c>
      <c r="F30" s="4">
        <v>32</v>
      </c>
      <c r="G30" s="4">
        <v>3</v>
      </c>
      <c r="H30" s="4">
        <v>3</v>
      </c>
      <c r="I30" s="4">
        <v>3</v>
      </c>
      <c r="J30" s="4">
        <v>4</v>
      </c>
      <c r="K30" s="4">
        <v>4</v>
      </c>
      <c r="L30" s="4">
        <v>1</v>
      </c>
      <c r="M30" s="4">
        <v>6</v>
      </c>
      <c r="N30" s="4">
        <v>1</v>
      </c>
      <c r="O30" s="4">
        <v>3</v>
      </c>
      <c r="P30" s="4">
        <v>4</v>
      </c>
      <c r="Q30" s="4">
        <v>12</v>
      </c>
      <c r="R30" s="4">
        <v>100</v>
      </c>
      <c r="S30" s="4">
        <v>0</v>
      </c>
      <c r="T30" s="4">
        <v>0</v>
      </c>
      <c r="U30" s="4">
        <v>0</v>
      </c>
      <c r="V30" s="4">
        <v>1</v>
      </c>
      <c r="W30"/>
      <c r="X30"/>
    </row>
    <row r="31" spans="2:24" ht="12.75" customHeight="1" x14ac:dyDescent="0.2">
      <c r="B31" s="4">
        <v>27</v>
      </c>
      <c r="C31" s="5">
        <v>1</v>
      </c>
      <c r="D31" s="6">
        <v>2.5</v>
      </c>
      <c r="E31" s="4">
        <v>4</v>
      </c>
      <c r="F31" s="4">
        <v>25</v>
      </c>
      <c r="G31" s="4">
        <v>2</v>
      </c>
      <c r="H31" s="4">
        <v>2</v>
      </c>
      <c r="I31" s="4">
        <v>5</v>
      </c>
      <c r="J31" s="4">
        <v>4</v>
      </c>
      <c r="K31" s="4">
        <v>25</v>
      </c>
      <c r="L31" s="4">
        <v>0</v>
      </c>
      <c r="M31" s="4">
        <v>0</v>
      </c>
      <c r="N31" s="4">
        <v>4</v>
      </c>
      <c r="O31" s="4">
        <v>2</v>
      </c>
      <c r="P31" s="4">
        <v>2</v>
      </c>
      <c r="Q31" s="4">
        <v>1</v>
      </c>
      <c r="R31" s="4">
        <v>2</v>
      </c>
      <c r="S31" s="4">
        <v>1</v>
      </c>
      <c r="T31" s="4">
        <v>0</v>
      </c>
      <c r="U31" s="4">
        <v>1</v>
      </c>
      <c r="V31" s="4">
        <v>1</v>
      </c>
      <c r="W31"/>
      <c r="X31"/>
    </row>
    <row r="32" spans="2:24" ht="12.75" customHeight="1" x14ac:dyDescent="0.2">
      <c r="B32" s="4">
        <v>28</v>
      </c>
      <c r="C32" s="5">
        <v>0</v>
      </c>
      <c r="D32" s="6">
        <v>2.8</v>
      </c>
      <c r="E32" s="4">
        <v>4</v>
      </c>
      <c r="F32" s="4">
        <v>10</v>
      </c>
      <c r="G32" s="4">
        <v>2</v>
      </c>
      <c r="H32" s="4">
        <v>3</v>
      </c>
      <c r="I32" s="4">
        <v>5</v>
      </c>
      <c r="J32" s="4">
        <v>3</v>
      </c>
      <c r="K32" s="4">
        <v>15</v>
      </c>
      <c r="L32" s="4">
        <v>0</v>
      </c>
      <c r="M32" s="4">
        <v>0</v>
      </c>
      <c r="N32" s="4">
        <v>0</v>
      </c>
      <c r="O32" s="4">
        <v>2</v>
      </c>
      <c r="P32" s="4">
        <v>3</v>
      </c>
      <c r="Q32" s="4">
        <v>7</v>
      </c>
      <c r="R32" s="4">
        <v>1</v>
      </c>
      <c r="S32" s="4">
        <v>1</v>
      </c>
      <c r="T32" s="4">
        <v>0</v>
      </c>
      <c r="U32" s="4">
        <v>0</v>
      </c>
      <c r="V32" s="4">
        <v>1</v>
      </c>
      <c r="W32"/>
      <c r="X32"/>
    </row>
    <row r="33" spans="2:22" ht="12.75" customHeight="1" x14ac:dyDescent="0.2">
      <c r="B33" s="4">
        <v>29</v>
      </c>
      <c r="C33" s="5">
        <v>0</v>
      </c>
      <c r="D33" s="6">
        <v>2.2999999999999998</v>
      </c>
      <c r="E33" s="4">
        <v>4</v>
      </c>
      <c r="F33" s="4">
        <v>28</v>
      </c>
      <c r="G33" s="4">
        <v>2.5</v>
      </c>
      <c r="H33" s="4">
        <v>2</v>
      </c>
      <c r="I33" s="4">
        <v>2</v>
      </c>
      <c r="J33" s="4">
        <v>4</v>
      </c>
      <c r="K33" s="4">
        <v>21</v>
      </c>
      <c r="L33" s="4">
        <v>2</v>
      </c>
      <c r="M33" s="4">
        <v>8</v>
      </c>
      <c r="N33" s="4">
        <v>2</v>
      </c>
      <c r="O33" s="4">
        <v>2</v>
      </c>
      <c r="P33" s="4">
        <v>40</v>
      </c>
      <c r="Q33" s="4">
        <v>2.5</v>
      </c>
      <c r="R33" s="4">
        <v>12</v>
      </c>
      <c r="S33" s="4">
        <v>1</v>
      </c>
      <c r="T33" s="4">
        <v>1</v>
      </c>
      <c r="U33" s="4">
        <v>1</v>
      </c>
      <c r="V33" s="4">
        <v>0</v>
      </c>
    </row>
    <row r="34" spans="2:22" ht="12.75" customHeight="1" x14ac:dyDescent="0.2">
      <c r="B34" s="4">
        <v>30</v>
      </c>
      <c r="C34" s="5">
        <v>0</v>
      </c>
      <c r="D34" s="6">
        <v>3.4</v>
      </c>
      <c r="E34" s="4">
        <v>4</v>
      </c>
      <c r="F34" s="4">
        <v>35</v>
      </c>
      <c r="G34" s="4">
        <v>3</v>
      </c>
      <c r="H34" s="4">
        <v>5</v>
      </c>
      <c r="I34" s="4">
        <v>3</v>
      </c>
      <c r="J34" s="4">
        <v>4</v>
      </c>
      <c r="K34" s="4">
        <v>25</v>
      </c>
      <c r="L34" s="4">
        <v>2</v>
      </c>
      <c r="M34" s="4">
        <v>4</v>
      </c>
      <c r="N34" s="4">
        <v>1</v>
      </c>
      <c r="O34" s="4">
        <v>1</v>
      </c>
      <c r="P34" s="4">
        <v>76</v>
      </c>
      <c r="Q34" s="4">
        <v>11</v>
      </c>
      <c r="R34" s="4">
        <v>4</v>
      </c>
      <c r="S34" s="4">
        <v>1</v>
      </c>
      <c r="T34" s="4">
        <v>0</v>
      </c>
      <c r="U34" s="4">
        <v>2</v>
      </c>
      <c r="V34" s="4">
        <v>0</v>
      </c>
    </row>
    <row r="35" spans="2:22" ht="12.75" customHeight="1" x14ac:dyDescent="0.2">
      <c r="B35" s="4">
        <v>31</v>
      </c>
      <c r="C35" s="5">
        <v>1</v>
      </c>
      <c r="D35" s="6">
        <v>3.4</v>
      </c>
      <c r="E35" s="4">
        <v>4</v>
      </c>
      <c r="F35" s="4">
        <v>14</v>
      </c>
      <c r="G35" s="4">
        <v>3</v>
      </c>
      <c r="H35" s="4">
        <v>3</v>
      </c>
      <c r="I35" s="4">
        <v>3</v>
      </c>
      <c r="J35" s="4">
        <v>5</v>
      </c>
      <c r="K35" s="4">
        <v>7</v>
      </c>
      <c r="L35" s="4">
        <v>0</v>
      </c>
      <c r="M35" s="4">
        <v>8</v>
      </c>
      <c r="N35" s="4">
        <v>1</v>
      </c>
      <c r="O35" s="4">
        <v>3</v>
      </c>
      <c r="P35" s="4">
        <v>2</v>
      </c>
      <c r="Q35" s="4">
        <v>6</v>
      </c>
      <c r="R35" s="4">
        <v>216</v>
      </c>
      <c r="S35" s="4">
        <v>0</v>
      </c>
      <c r="T35" s="4">
        <v>0</v>
      </c>
      <c r="U35" s="4">
        <v>2</v>
      </c>
      <c r="V35" s="4">
        <v>0</v>
      </c>
    </row>
    <row r="36" spans="2:22" ht="12.75" customHeight="1" x14ac:dyDescent="0.2">
      <c r="B36" s="4">
        <v>32</v>
      </c>
      <c r="C36" s="5">
        <v>1</v>
      </c>
      <c r="D36" s="6">
        <v>3.3</v>
      </c>
      <c r="E36" s="4">
        <v>3</v>
      </c>
      <c r="F36" s="4">
        <v>24</v>
      </c>
      <c r="G36" s="4">
        <v>2</v>
      </c>
      <c r="H36" s="4">
        <v>5</v>
      </c>
      <c r="I36" s="4">
        <v>2</v>
      </c>
      <c r="J36" s="4">
        <v>4</v>
      </c>
      <c r="K36" s="4">
        <v>15</v>
      </c>
      <c r="L36" s="4">
        <v>0</v>
      </c>
      <c r="M36" s="4">
        <v>0</v>
      </c>
      <c r="N36" s="4">
        <v>0</v>
      </c>
      <c r="O36" s="4">
        <v>2</v>
      </c>
      <c r="P36" s="7"/>
      <c r="Q36" s="4">
        <v>4</v>
      </c>
      <c r="R36" s="4">
        <v>5</v>
      </c>
      <c r="S36" s="4">
        <v>1</v>
      </c>
      <c r="T36" s="4">
        <v>0</v>
      </c>
      <c r="U36" s="4">
        <v>2</v>
      </c>
      <c r="V36" s="4">
        <v>1</v>
      </c>
    </row>
    <row r="37" spans="2:22" ht="12.75" customHeight="1" x14ac:dyDescent="0.2">
      <c r="B37" s="4">
        <v>33</v>
      </c>
      <c r="C37" s="5">
        <v>1</v>
      </c>
      <c r="D37" s="6">
        <v>3.3</v>
      </c>
      <c r="E37" s="4">
        <v>4</v>
      </c>
      <c r="F37" s="4">
        <v>20</v>
      </c>
      <c r="G37" s="4">
        <v>2</v>
      </c>
      <c r="H37" s="4">
        <v>2</v>
      </c>
      <c r="I37" s="4">
        <v>3</v>
      </c>
      <c r="J37" s="4">
        <v>4</v>
      </c>
      <c r="K37" s="4">
        <v>20</v>
      </c>
      <c r="L37" s="4">
        <v>0</v>
      </c>
      <c r="M37" s="4">
        <v>1</v>
      </c>
      <c r="N37" s="4">
        <v>0</v>
      </c>
      <c r="O37" s="4">
        <v>2</v>
      </c>
      <c r="P37" s="7"/>
      <c r="Q37" s="4">
        <v>2</v>
      </c>
      <c r="R37" s="4">
        <v>15</v>
      </c>
      <c r="S37" s="4">
        <v>0</v>
      </c>
      <c r="T37" s="4">
        <v>0</v>
      </c>
      <c r="U37" s="4">
        <v>2</v>
      </c>
      <c r="V37" s="4">
        <v>0</v>
      </c>
    </row>
    <row r="38" spans="2:22" ht="12.75" customHeight="1" x14ac:dyDescent="0.2">
      <c r="B38" s="4">
        <v>34</v>
      </c>
      <c r="C38" s="5">
        <v>1</v>
      </c>
      <c r="D38" s="6">
        <v>2.5</v>
      </c>
      <c r="E38" s="4">
        <v>4</v>
      </c>
      <c r="F38" s="4">
        <v>40</v>
      </c>
      <c r="G38" s="4">
        <v>2</v>
      </c>
      <c r="H38" s="4">
        <v>2</v>
      </c>
      <c r="I38" s="4">
        <v>4</v>
      </c>
      <c r="J38" s="4">
        <v>3</v>
      </c>
      <c r="K38" s="4">
        <v>1</v>
      </c>
      <c r="L38" s="4">
        <v>0</v>
      </c>
      <c r="M38" s="4">
        <v>0</v>
      </c>
      <c r="N38" s="4">
        <v>1</v>
      </c>
      <c r="O38" s="4">
        <v>2</v>
      </c>
      <c r="P38" s="4">
        <v>200</v>
      </c>
      <c r="Q38" s="4">
        <v>4</v>
      </c>
      <c r="R38" s="4">
        <v>0</v>
      </c>
      <c r="S38" s="4">
        <v>1</v>
      </c>
      <c r="T38" s="4">
        <v>2</v>
      </c>
      <c r="U38" s="4">
        <v>0</v>
      </c>
      <c r="V38" s="4">
        <v>1</v>
      </c>
    </row>
    <row r="39" spans="2:22" ht="12.75" customHeight="1" x14ac:dyDescent="0.2">
      <c r="B39" s="4">
        <v>35</v>
      </c>
      <c r="C39" s="5">
        <v>0</v>
      </c>
      <c r="D39" s="6">
        <v>3</v>
      </c>
      <c r="E39" s="4">
        <v>4</v>
      </c>
      <c r="F39" s="4">
        <v>10</v>
      </c>
      <c r="G39" s="4">
        <v>3</v>
      </c>
      <c r="H39" s="4">
        <v>1</v>
      </c>
      <c r="I39" s="4">
        <v>3</v>
      </c>
      <c r="J39" s="4">
        <v>4</v>
      </c>
      <c r="K39" s="4">
        <v>0</v>
      </c>
      <c r="L39" s="4">
        <v>0</v>
      </c>
      <c r="M39" s="4">
        <v>1</v>
      </c>
      <c r="N39" s="4">
        <v>0</v>
      </c>
      <c r="O39" s="4">
        <v>2</v>
      </c>
      <c r="P39" s="4">
        <v>70</v>
      </c>
      <c r="Q39" s="4">
        <v>95</v>
      </c>
      <c r="R39" s="4">
        <v>4</v>
      </c>
      <c r="S39" s="4">
        <v>1</v>
      </c>
      <c r="T39" s="4">
        <v>0</v>
      </c>
      <c r="U39" s="4">
        <v>2</v>
      </c>
      <c r="V39" s="4">
        <v>0</v>
      </c>
    </row>
    <row r="40" spans="2:22" ht="12.75" customHeight="1" x14ac:dyDescent="0.2">
      <c r="B40" s="4">
        <v>36</v>
      </c>
      <c r="C40" s="5">
        <v>1</v>
      </c>
      <c r="D40" s="6">
        <v>3.1</v>
      </c>
      <c r="E40" s="4">
        <v>1</v>
      </c>
      <c r="F40" s="4">
        <v>32</v>
      </c>
      <c r="G40" s="4">
        <v>3.5</v>
      </c>
      <c r="H40" s="4">
        <v>4</v>
      </c>
      <c r="I40" s="4">
        <v>3</v>
      </c>
      <c r="J40" s="4">
        <v>4</v>
      </c>
      <c r="K40" s="4">
        <v>15</v>
      </c>
      <c r="L40" s="4">
        <v>0</v>
      </c>
      <c r="M40" s="4">
        <v>0</v>
      </c>
      <c r="N40" s="4">
        <v>2</v>
      </c>
      <c r="O40" s="4">
        <v>2</v>
      </c>
      <c r="P40" s="7"/>
      <c r="Q40" s="4">
        <v>4</v>
      </c>
      <c r="R40" s="4">
        <v>20</v>
      </c>
      <c r="S40" s="4">
        <v>2</v>
      </c>
      <c r="T40" s="4">
        <v>2</v>
      </c>
      <c r="U40" s="4">
        <v>1</v>
      </c>
      <c r="V40" s="4">
        <v>0</v>
      </c>
    </row>
    <row r="41" spans="2:22" ht="12.75" customHeight="1" x14ac:dyDescent="0.2">
      <c r="B41" s="4">
        <v>37</v>
      </c>
      <c r="C41" s="5">
        <v>0</v>
      </c>
      <c r="D41" s="6">
        <v>3</v>
      </c>
      <c r="E41" s="4">
        <v>4</v>
      </c>
      <c r="F41" s="4">
        <v>15</v>
      </c>
      <c r="G41" s="4">
        <v>3</v>
      </c>
      <c r="H41" s="4">
        <v>4</v>
      </c>
      <c r="I41" s="4">
        <v>4</v>
      </c>
      <c r="J41" s="4">
        <v>3</v>
      </c>
      <c r="K41" s="4">
        <v>10</v>
      </c>
      <c r="L41" s="4">
        <v>0</v>
      </c>
      <c r="M41" s="4">
        <v>4</v>
      </c>
      <c r="N41" s="4">
        <v>1</v>
      </c>
      <c r="O41" s="4">
        <v>2</v>
      </c>
      <c r="P41" s="4">
        <v>200</v>
      </c>
      <c r="Q41" s="4">
        <v>2</v>
      </c>
      <c r="R41" s="4">
        <v>17.5</v>
      </c>
      <c r="S41" s="4">
        <v>1</v>
      </c>
      <c r="T41" s="4">
        <v>1</v>
      </c>
      <c r="U41" s="4">
        <v>1</v>
      </c>
      <c r="V41" s="4">
        <v>1</v>
      </c>
    </row>
    <row r="42" spans="2:22" ht="12.75" customHeight="1" x14ac:dyDescent="0.2">
      <c r="B42" s="4">
        <v>38</v>
      </c>
      <c r="C42" s="5">
        <v>1</v>
      </c>
      <c r="D42" s="6">
        <v>3</v>
      </c>
      <c r="E42" s="4">
        <v>4</v>
      </c>
      <c r="F42" s="4">
        <v>35</v>
      </c>
      <c r="G42" s="4">
        <v>2</v>
      </c>
      <c r="H42" s="4">
        <v>2</v>
      </c>
      <c r="I42" s="4">
        <v>4</v>
      </c>
      <c r="J42" s="4">
        <v>4</v>
      </c>
      <c r="K42" s="4">
        <v>20</v>
      </c>
      <c r="L42" s="4">
        <v>0</v>
      </c>
      <c r="M42" s="4">
        <v>4</v>
      </c>
      <c r="N42" s="4">
        <v>0</v>
      </c>
      <c r="O42" s="4">
        <v>3</v>
      </c>
      <c r="P42" s="4">
        <v>5</v>
      </c>
      <c r="Q42" s="4">
        <v>1</v>
      </c>
      <c r="R42" s="4">
        <v>5</v>
      </c>
      <c r="S42" s="4">
        <v>1</v>
      </c>
      <c r="T42" s="4">
        <v>2</v>
      </c>
      <c r="U42" s="4">
        <v>1</v>
      </c>
      <c r="V42" s="4">
        <v>1</v>
      </c>
    </row>
    <row r="43" spans="2:22" ht="12.75" customHeight="1" x14ac:dyDescent="0.2">
      <c r="B43" s="4">
        <v>39</v>
      </c>
      <c r="C43" s="5">
        <v>1</v>
      </c>
      <c r="D43" s="6">
        <v>2.6</v>
      </c>
      <c r="E43" s="4">
        <v>4</v>
      </c>
      <c r="F43" s="4">
        <v>35</v>
      </c>
      <c r="G43" s="4">
        <v>2</v>
      </c>
      <c r="H43" s="4">
        <v>3</v>
      </c>
      <c r="I43" s="4">
        <v>3</v>
      </c>
      <c r="J43" s="4">
        <v>3</v>
      </c>
      <c r="K43" s="4">
        <v>5</v>
      </c>
      <c r="L43" s="4">
        <v>0</v>
      </c>
      <c r="M43" s="4">
        <v>6</v>
      </c>
      <c r="N43" s="4">
        <v>0</v>
      </c>
      <c r="O43" s="4">
        <v>1</v>
      </c>
      <c r="P43" s="4">
        <v>10</v>
      </c>
      <c r="Q43" s="4">
        <v>1</v>
      </c>
      <c r="R43" s="4">
        <v>0</v>
      </c>
      <c r="S43" s="4">
        <v>0</v>
      </c>
      <c r="T43" s="4">
        <v>0</v>
      </c>
      <c r="U43" s="4">
        <v>1</v>
      </c>
      <c r="V43" s="4">
        <v>1</v>
      </c>
    </row>
    <row r="44" spans="2:22" ht="12.75" customHeight="1" x14ac:dyDescent="0.2">
      <c r="B44" s="4">
        <v>40</v>
      </c>
      <c r="C44" s="5">
        <v>0</v>
      </c>
      <c r="D44" s="6">
        <v>3.1</v>
      </c>
      <c r="E44" s="4">
        <v>4</v>
      </c>
      <c r="F44" s="4">
        <v>20</v>
      </c>
      <c r="G44" s="4">
        <v>2</v>
      </c>
      <c r="H44" s="4">
        <v>6</v>
      </c>
      <c r="I44" s="4">
        <v>2</v>
      </c>
      <c r="J44" s="4">
        <v>4</v>
      </c>
      <c r="K44" s="4">
        <v>5</v>
      </c>
      <c r="L44" s="4">
        <v>2</v>
      </c>
      <c r="M44" s="4">
        <v>4</v>
      </c>
      <c r="N44" s="4">
        <v>0</v>
      </c>
      <c r="O44" s="4">
        <v>1</v>
      </c>
      <c r="P44" s="4">
        <v>50</v>
      </c>
      <c r="Q44" s="4">
        <v>3</v>
      </c>
      <c r="R44" s="4">
        <v>50</v>
      </c>
      <c r="S44" s="4">
        <v>2</v>
      </c>
      <c r="T44" s="4">
        <v>0</v>
      </c>
      <c r="U44" s="4">
        <v>1</v>
      </c>
      <c r="V44" s="4">
        <v>1</v>
      </c>
    </row>
    <row r="45" spans="2:22" ht="12.75" customHeight="1" x14ac:dyDescent="0.2">
      <c r="B45" s="4">
        <v>41</v>
      </c>
      <c r="C45" s="5">
        <v>1</v>
      </c>
      <c r="D45" s="6">
        <v>3.8</v>
      </c>
      <c r="E45" s="4">
        <v>4</v>
      </c>
      <c r="F45" s="4">
        <v>30</v>
      </c>
      <c r="G45" s="4">
        <v>5</v>
      </c>
      <c r="H45" s="4">
        <v>6</v>
      </c>
      <c r="I45" s="4">
        <v>3</v>
      </c>
      <c r="J45" s="4">
        <v>3</v>
      </c>
      <c r="K45" s="4">
        <v>20</v>
      </c>
      <c r="L45" s="4">
        <v>0</v>
      </c>
      <c r="M45" s="4">
        <v>9</v>
      </c>
      <c r="N45" s="4">
        <v>2</v>
      </c>
      <c r="O45" s="4">
        <v>3</v>
      </c>
      <c r="P45" s="4">
        <v>140</v>
      </c>
      <c r="Q45" s="4">
        <v>0</v>
      </c>
      <c r="R45" s="4">
        <v>45</v>
      </c>
      <c r="S45" s="4">
        <v>2</v>
      </c>
      <c r="T45" s="4">
        <v>2</v>
      </c>
      <c r="U45" s="4">
        <v>0</v>
      </c>
      <c r="V45" s="4">
        <v>0</v>
      </c>
    </row>
    <row r="46" spans="2:22" ht="12.75" customHeight="1" x14ac:dyDescent="0.2">
      <c r="B46" s="4">
        <v>42</v>
      </c>
      <c r="C46" s="5">
        <v>0</v>
      </c>
      <c r="D46" s="6">
        <v>3</v>
      </c>
      <c r="E46" s="4">
        <v>4</v>
      </c>
      <c r="F46" s="4">
        <v>0</v>
      </c>
      <c r="G46" s="4">
        <v>2.5</v>
      </c>
      <c r="H46" s="4">
        <v>2</v>
      </c>
      <c r="I46" s="4">
        <v>4</v>
      </c>
      <c r="J46" s="4">
        <v>4</v>
      </c>
      <c r="K46" s="4">
        <v>22</v>
      </c>
      <c r="L46" s="4">
        <v>0</v>
      </c>
      <c r="M46" s="4">
        <v>5</v>
      </c>
      <c r="N46" s="4">
        <v>0</v>
      </c>
      <c r="O46" s="4">
        <v>2</v>
      </c>
      <c r="P46" s="7"/>
      <c r="Q46" s="4">
        <v>1</v>
      </c>
      <c r="R46" s="4">
        <v>3</v>
      </c>
      <c r="S46" s="4">
        <v>1</v>
      </c>
      <c r="T46" s="4">
        <v>0</v>
      </c>
      <c r="U46" s="4">
        <v>2</v>
      </c>
      <c r="V46" s="4">
        <v>0</v>
      </c>
    </row>
    <row r="47" spans="2:22" ht="12.75" customHeight="1" x14ac:dyDescent="0.2">
      <c r="B47" s="4">
        <v>43</v>
      </c>
      <c r="C47" s="5">
        <v>0</v>
      </c>
      <c r="D47" s="8"/>
      <c r="E47" s="4">
        <v>4</v>
      </c>
      <c r="F47" s="4">
        <v>0</v>
      </c>
      <c r="G47" s="4">
        <v>3</v>
      </c>
      <c r="H47" s="4">
        <v>3</v>
      </c>
      <c r="I47" s="4">
        <v>1</v>
      </c>
      <c r="J47" s="4">
        <v>4</v>
      </c>
      <c r="K47" s="4">
        <v>0</v>
      </c>
      <c r="L47" s="4">
        <v>0</v>
      </c>
      <c r="M47" s="4">
        <v>4</v>
      </c>
      <c r="N47" s="4">
        <v>0</v>
      </c>
      <c r="O47" s="4">
        <v>1</v>
      </c>
      <c r="P47" s="4">
        <v>10</v>
      </c>
      <c r="Q47" s="4">
        <v>10</v>
      </c>
      <c r="R47" s="4">
        <v>20</v>
      </c>
      <c r="S47" s="4">
        <v>1</v>
      </c>
      <c r="T47" s="4">
        <v>0</v>
      </c>
      <c r="U47" s="4">
        <v>2</v>
      </c>
      <c r="V47" s="4">
        <v>0</v>
      </c>
    </row>
    <row r="48" spans="2:22" ht="12.75" customHeight="1" x14ac:dyDescent="0.2">
      <c r="B48" s="4">
        <v>44</v>
      </c>
      <c r="C48" s="5">
        <v>0</v>
      </c>
      <c r="D48" s="8"/>
      <c r="E48" s="4">
        <v>4</v>
      </c>
      <c r="F48" s="4">
        <v>20</v>
      </c>
      <c r="G48" s="4">
        <v>3</v>
      </c>
      <c r="H48" s="4">
        <v>4</v>
      </c>
      <c r="I48" s="4">
        <v>5</v>
      </c>
      <c r="J48" s="4">
        <v>5</v>
      </c>
      <c r="K48" s="4">
        <v>15</v>
      </c>
      <c r="L48" s="4">
        <v>5</v>
      </c>
      <c r="M48" s="4">
        <v>4</v>
      </c>
      <c r="N48" s="4">
        <v>0</v>
      </c>
      <c r="O48" s="4">
        <v>3</v>
      </c>
      <c r="P48" s="4">
        <v>300</v>
      </c>
      <c r="Q48" s="7"/>
      <c r="R48" s="4">
        <v>5</v>
      </c>
      <c r="S48" s="4">
        <v>2</v>
      </c>
      <c r="T48" s="4">
        <v>2</v>
      </c>
      <c r="U48" s="4">
        <v>1</v>
      </c>
      <c r="V48" s="4">
        <v>0</v>
      </c>
    </row>
    <row r="49" spans="2:22" ht="12.75" customHeight="1" x14ac:dyDescent="0.2">
      <c r="B49" s="4">
        <v>45</v>
      </c>
      <c r="C49" s="5">
        <v>0</v>
      </c>
      <c r="D49" s="6">
        <v>2.5</v>
      </c>
      <c r="E49" s="4">
        <v>4</v>
      </c>
      <c r="F49" s="4">
        <v>35</v>
      </c>
      <c r="G49" s="4">
        <v>3</v>
      </c>
      <c r="H49" s="4">
        <v>6</v>
      </c>
      <c r="I49" s="4">
        <v>4</v>
      </c>
      <c r="J49" s="4">
        <v>4</v>
      </c>
      <c r="K49" s="4">
        <v>23</v>
      </c>
      <c r="L49" s="4">
        <v>0</v>
      </c>
      <c r="M49" s="4">
        <v>10</v>
      </c>
      <c r="N49" s="4">
        <v>1</v>
      </c>
      <c r="O49" s="4">
        <v>2</v>
      </c>
      <c r="P49" s="7"/>
      <c r="Q49" s="4">
        <v>11</v>
      </c>
      <c r="R49" s="4">
        <v>55</v>
      </c>
      <c r="S49" s="4">
        <v>1</v>
      </c>
      <c r="T49" s="4">
        <v>1</v>
      </c>
      <c r="U49" s="4">
        <v>1</v>
      </c>
      <c r="V49" s="4">
        <v>1</v>
      </c>
    </row>
    <row r="50" spans="2:22" ht="12.75" customHeight="1" x14ac:dyDescent="0.2">
      <c r="B50" s="4">
        <v>46</v>
      </c>
      <c r="C50" s="5">
        <v>0</v>
      </c>
      <c r="D50" s="6">
        <v>3.2</v>
      </c>
      <c r="E50" s="4">
        <v>4</v>
      </c>
      <c r="F50" s="4">
        <v>25</v>
      </c>
      <c r="G50" s="4">
        <v>2</v>
      </c>
      <c r="H50" s="4">
        <v>5</v>
      </c>
      <c r="I50" s="4">
        <v>3</v>
      </c>
      <c r="J50" s="4">
        <v>5</v>
      </c>
      <c r="K50" s="4">
        <v>0</v>
      </c>
      <c r="L50" s="4">
        <v>0</v>
      </c>
      <c r="M50" s="4">
        <v>0</v>
      </c>
      <c r="N50" s="4">
        <v>1</v>
      </c>
      <c r="O50" s="4">
        <v>3</v>
      </c>
      <c r="P50" s="7"/>
      <c r="Q50" s="4">
        <v>6</v>
      </c>
      <c r="R50" s="4">
        <v>50</v>
      </c>
      <c r="S50" s="4">
        <v>1</v>
      </c>
      <c r="T50" s="4">
        <v>0</v>
      </c>
      <c r="U50" s="4">
        <v>2</v>
      </c>
      <c r="V50" s="4">
        <v>0</v>
      </c>
    </row>
    <row r="51" spans="2:22" ht="12.75" customHeight="1" x14ac:dyDescent="0.2">
      <c r="B51" s="4">
        <v>47</v>
      </c>
      <c r="C51" s="5">
        <v>1</v>
      </c>
      <c r="D51" s="6">
        <v>2.9</v>
      </c>
      <c r="E51" s="4">
        <v>4</v>
      </c>
      <c r="F51" s="4">
        <v>40</v>
      </c>
      <c r="G51" s="4">
        <v>2</v>
      </c>
      <c r="H51" s="4">
        <v>2</v>
      </c>
      <c r="I51" s="4">
        <v>3</v>
      </c>
      <c r="J51" s="4">
        <v>4</v>
      </c>
      <c r="K51" s="4">
        <v>0</v>
      </c>
      <c r="L51" s="4">
        <v>0</v>
      </c>
      <c r="M51" s="4">
        <v>1</v>
      </c>
      <c r="N51" s="4">
        <v>2</v>
      </c>
      <c r="O51" s="4">
        <v>3</v>
      </c>
      <c r="P51" s="7"/>
      <c r="Q51" s="4">
        <v>2</v>
      </c>
      <c r="R51" s="4">
        <v>50</v>
      </c>
      <c r="S51" s="4">
        <v>1</v>
      </c>
      <c r="T51" s="4">
        <v>0</v>
      </c>
      <c r="U51" s="4">
        <v>1</v>
      </c>
      <c r="V51" s="4">
        <v>0</v>
      </c>
    </row>
    <row r="52" spans="2:22" ht="12.75" customHeight="1" x14ac:dyDescent="0.2">
      <c r="B52" s="4">
        <v>48</v>
      </c>
      <c r="C52" s="5">
        <v>1</v>
      </c>
      <c r="D52" s="6">
        <v>3</v>
      </c>
      <c r="E52" s="4">
        <v>4</v>
      </c>
      <c r="F52" s="4">
        <v>30</v>
      </c>
      <c r="G52" s="4">
        <v>2</v>
      </c>
      <c r="H52" s="4">
        <v>2</v>
      </c>
      <c r="I52" s="4">
        <v>3</v>
      </c>
      <c r="J52" s="4">
        <v>3</v>
      </c>
      <c r="K52" s="4">
        <v>10</v>
      </c>
      <c r="L52" s="4">
        <v>1</v>
      </c>
      <c r="M52" s="4">
        <v>5</v>
      </c>
      <c r="N52" s="4">
        <v>1</v>
      </c>
      <c r="O52" s="4">
        <v>3</v>
      </c>
      <c r="P52" s="7"/>
      <c r="Q52" s="4">
        <v>5</v>
      </c>
      <c r="R52" s="4">
        <v>6</v>
      </c>
      <c r="S52" s="4">
        <v>1</v>
      </c>
      <c r="T52" s="4">
        <v>0</v>
      </c>
      <c r="U52" s="4">
        <v>1</v>
      </c>
      <c r="V52" s="4">
        <v>1</v>
      </c>
    </row>
    <row r="53" spans="2:22" ht="12.75" customHeight="1" x14ac:dyDescent="0.2">
      <c r="B53" s="4">
        <v>49</v>
      </c>
      <c r="C53" s="5">
        <v>1</v>
      </c>
      <c r="D53" s="6">
        <v>3</v>
      </c>
      <c r="E53" s="4">
        <v>4</v>
      </c>
      <c r="F53" s="4">
        <v>25</v>
      </c>
      <c r="G53" s="4">
        <v>3</v>
      </c>
      <c r="H53" s="4">
        <v>2</v>
      </c>
      <c r="I53" s="4">
        <v>2</v>
      </c>
      <c r="J53" s="4">
        <v>4</v>
      </c>
      <c r="K53" s="4">
        <v>20</v>
      </c>
      <c r="L53" s="4">
        <v>0</v>
      </c>
      <c r="M53" s="4">
        <v>6</v>
      </c>
      <c r="N53" s="4">
        <v>0</v>
      </c>
      <c r="O53" s="4">
        <v>1</v>
      </c>
      <c r="P53" s="7"/>
      <c r="Q53" s="4">
        <v>2</v>
      </c>
      <c r="R53" s="4">
        <v>0</v>
      </c>
      <c r="S53" s="4">
        <v>2</v>
      </c>
      <c r="T53" s="4">
        <v>1</v>
      </c>
      <c r="U53" s="4">
        <v>1</v>
      </c>
      <c r="V53" s="4">
        <v>1</v>
      </c>
    </row>
    <row r="54" spans="2:22" ht="12.75" customHeight="1" x14ac:dyDescent="0.2">
      <c r="B54" s="4">
        <v>50</v>
      </c>
      <c r="C54" s="5">
        <v>1</v>
      </c>
      <c r="D54" s="6">
        <v>3.3</v>
      </c>
      <c r="E54" s="4">
        <v>4</v>
      </c>
      <c r="F54" s="4">
        <v>27.5</v>
      </c>
      <c r="G54" s="4">
        <v>2.5</v>
      </c>
      <c r="H54" s="4">
        <v>2</v>
      </c>
      <c r="I54" s="4">
        <v>3</v>
      </c>
      <c r="J54" s="4">
        <v>3</v>
      </c>
      <c r="K54" s="4">
        <v>1</v>
      </c>
      <c r="L54" s="4">
        <v>0</v>
      </c>
      <c r="M54" s="4">
        <v>6</v>
      </c>
      <c r="N54" s="4">
        <v>0</v>
      </c>
      <c r="O54" s="4">
        <v>1</v>
      </c>
      <c r="P54" s="7"/>
      <c r="Q54" s="4">
        <v>9</v>
      </c>
      <c r="R54" s="4">
        <v>2</v>
      </c>
      <c r="S54" s="4">
        <v>0</v>
      </c>
      <c r="T54" s="4">
        <v>0</v>
      </c>
      <c r="U54" s="4">
        <v>1</v>
      </c>
      <c r="V54" s="4">
        <v>1</v>
      </c>
    </row>
    <row r="55" spans="2:22" ht="12.75" customHeight="1" x14ac:dyDescent="0.2">
      <c r="B55" s="4">
        <v>51</v>
      </c>
      <c r="C55" s="5">
        <v>1</v>
      </c>
      <c r="D55" s="6">
        <v>3.7</v>
      </c>
      <c r="E55" s="4">
        <v>3</v>
      </c>
      <c r="F55" s="4">
        <v>20</v>
      </c>
      <c r="G55" s="4">
        <v>2</v>
      </c>
      <c r="H55" s="4">
        <v>2</v>
      </c>
      <c r="I55" s="4">
        <v>4</v>
      </c>
      <c r="J55" s="4">
        <v>4</v>
      </c>
      <c r="K55" s="4">
        <v>35</v>
      </c>
      <c r="L55" s="4">
        <v>0</v>
      </c>
      <c r="M55" s="4">
        <v>2</v>
      </c>
      <c r="N55" s="4">
        <v>0</v>
      </c>
      <c r="O55" s="4">
        <v>2</v>
      </c>
      <c r="P55" s="4">
        <v>50</v>
      </c>
      <c r="Q55" s="4">
        <v>4</v>
      </c>
      <c r="R55" s="4">
        <v>5</v>
      </c>
      <c r="S55" s="4">
        <v>1</v>
      </c>
      <c r="T55" s="4">
        <v>1</v>
      </c>
      <c r="U55" s="4">
        <v>2</v>
      </c>
      <c r="V55" s="4">
        <v>0</v>
      </c>
    </row>
    <row r="56" spans="2:22" ht="12.75" customHeight="1" x14ac:dyDescent="0.2">
      <c r="B56" s="4">
        <v>52</v>
      </c>
      <c r="C56" s="5">
        <v>1</v>
      </c>
      <c r="D56" s="6">
        <v>3.5</v>
      </c>
      <c r="E56" s="4">
        <v>3</v>
      </c>
      <c r="F56" s="4">
        <v>0</v>
      </c>
      <c r="G56" s="4">
        <v>2</v>
      </c>
      <c r="H56" s="4">
        <v>2</v>
      </c>
      <c r="I56" s="4">
        <v>3</v>
      </c>
      <c r="J56" s="4">
        <v>4</v>
      </c>
      <c r="K56" s="4">
        <v>15</v>
      </c>
      <c r="L56" s="4">
        <v>0</v>
      </c>
      <c r="M56" s="4">
        <v>4</v>
      </c>
      <c r="N56" s="4">
        <v>0</v>
      </c>
      <c r="O56" s="4">
        <v>3</v>
      </c>
      <c r="P56" s="4">
        <v>8</v>
      </c>
      <c r="Q56" s="4">
        <v>2</v>
      </c>
      <c r="R56" s="4">
        <v>2</v>
      </c>
      <c r="S56" s="4">
        <v>0</v>
      </c>
      <c r="T56" s="4">
        <v>0</v>
      </c>
      <c r="U56" s="4">
        <v>1</v>
      </c>
      <c r="V56" s="4">
        <v>1</v>
      </c>
    </row>
    <row r="57" spans="2:22" ht="12.75" customHeight="1" x14ac:dyDescent="0.2">
      <c r="B57" s="4">
        <v>53</v>
      </c>
      <c r="C57" s="5">
        <v>0</v>
      </c>
      <c r="D57" s="6">
        <v>3.4</v>
      </c>
      <c r="E57" s="4">
        <v>3</v>
      </c>
      <c r="F57" s="4">
        <v>40</v>
      </c>
      <c r="G57" s="4">
        <v>2</v>
      </c>
      <c r="H57" s="4">
        <v>2</v>
      </c>
      <c r="I57" s="4">
        <v>1</v>
      </c>
      <c r="J57" s="4">
        <v>5</v>
      </c>
      <c r="K57" s="4">
        <v>13</v>
      </c>
      <c r="L57" s="4">
        <v>0</v>
      </c>
      <c r="M57" s="4">
        <v>4</v>
      </c>
      <c r="N57" s="4">
        <v>0</v>
      </c>
      <c r="O57" s="4">
        <v>2</v>
      </c>
      <c r="P57" s="4">
        <v>1000</v>
      </c>
      <c r="Q57" s="4">
        <v>3</v>
      </c>
      <c r="R57" s="4">
        <v>0</v>
      </c>
      <c r="S57" s="4">
        <v>1</v>
      </c>
      <c r="T57" s="4">
        <v>0</v>
      </c>
      <c r="U57" s="4">
        <v>0</v>
      </c>
      <c r="V57" s="4">
        <v>0</v>
      </c>
    </row>
    <row r="58" spans="2:22" ht="12.75" customHeight="1" x14ac:dyDescent="0.2">
      <c r="B58" s="4">
        <v>54</v>
      </c>
      <c r="C58" s="5">
        <v>0</v>
      </c>
      <c r="D58" s="6">
        <v>2.9</v>
      </c>
      <c r="E58" s="4">
        <v>3</v>
      </c>
      <c r="F58" s="4">
        <v>18</v>
      </c>
      <c r="G58" s="4">
        <v>2</v>
      </c>
      <c r="H58" s="4">
        <v>3</v>
      </c>
      <c r="I58" s="4">
        <v>5</v>
      </c>
      <c r="J58" s="4">
        <v>3</v>
      </c>
      <c r="K58" s="4">
        <v>10</v>
      </c>
      <c r="L58" s="4">
        <v>0</v>
      </c>
      <c r="M58" s="4">
        <v>0</v>
      </c>
      <c r="N58" s="4">
        <v>0</v>
      </c>
      <c r="O58" s="4">
        <v>2</v>
      </c>
      <c r="P58" s="4">
        <v>12</v>
      </c>
      <c r="Q58" s="4">
        <v>7</v>
      </c>
      <c r="R58" s="4">
        <v>0</v>
      </c>
      <c r="S58" s="4">
        <v>1</v>
      </c>
      <c r="T58" s="4">
        <v>2</v>
      </c>
      <c r="U58" s="4">
        <v>2</v>
      </c>
      <c r="V58" s="4">
        <v>1</v>
      </c>
    </row>
    <row r="59" spans="2:22" ht="12.75" customHeight="1" x14ac:dyDescent="0.2">
      <c r="B59" s="4">
        <v>55</v>
      </c>
      <c r="C59" s="5">
        <v>1</v>
      </c>
      <c r="D59" s="6">
        <v>3.3</v>
      </c>
      <c r="E59" s="4">
        <v>3</v>
      </c>
      <c r="F59" s="4">
        <v>20</v>
      </c>
      <c r="G59" s="4">
        <v>3</v>
      </c>
      <c r="H59" s="4">
        <v>2</v>
      </c>
      <c r="I59" s="4">
        <v>4</v>
      </c>
      <c r="J59" s="4">
        <v>5</v>
      </c>
      <c r="K59" s="4">
        <v>35</v>
      </c>
      <c r="L59" s="4">
        <v>0</v>
      </c>
      <c r="M59" s="4">
        <v>0</v>
      </c>
      <c r="N59" s="4">
        <v>2</v>
      </c>
      <c r="O59" s="4">
        <v>2</v>
      </c>
      <c r="P59" s="4">
        <v>50</v>
      </c>
      <c r="Q59" s="4">
        <v>1</v>
      </c>
      <c r="R59" s="4">
        <v>1</v>
      </c>
      <c r="S59" s="4">
        <v>1</v>
      </c>
      <c r="T59" s="4">
        <v>1</v>
      </c>
      <c r="U59" s="4">
        <v>1</v>
      </c>
      <c r="V59" s="4">
        <v>1</v>
      </c>
    </row>
    <row r="60" spans="2:22" ht="12.75" customHeight="1" x14ac:dyDescent="0.2">
      <c r="B60" s="4">
        <v>56</v>
      </c>
      <c r="C60" s="5">
        <v>0</v>
      </c>
      <c r="D60" s="6">
        <v>3.5</v>
      </c>
      <c r="E60" s="4">
        <v>3</v>
      </c>
      <c r="F60" s="4">
        <v>20</v>
      </c>
      <c r="G60" s="4">
        <v>2</v>
      </c>
      <c r="H60" s="4">
        <v>2</v>
      </c>
      <c r="I60" s="4">
        <v>3</v>
      </c>
      <c r="J60" s="4">
        <v>4</v>
      </c>
      <c r="K60" s="4">
        <v>15</v>
      </c>
      <c r="L60" s="4">
        <v>1</v>
      </c>
      <c r="M60" s="4">
        <v>1</v>
      </c>
      <c r="N60" s="4">
        <v>0</v>
      </c>
      <c r="O60" s="4">
        <v>3</v>
      </c>
      <c r="P60" s="4">
        <v>10</v>
      </c>
      <c r="Q60" s="4">
        <v>5</v>
      </c>
      <c r="R60" s="4">
        <v>42</v>
      </c>
      <c r="S60" s="4">
        <v>1</v>
      </c>
      <c r="T60" s="4">
        <v>0</v>
      </c>
      <c r="U60" s="4">
        <v>1</v>
      </c>
      <c r="V60" s="4">
        <v>0</v>
      </c>
    </row>
    <row r="61" spans="2:22" ht="12.75" customHeight="1" x14ac:dyDescent="0.2">
      <c r="B61" s="4">
        <v>57</v>
      </c>
      <c r="C61" s="5">
        <v>1</v>
      </c>
      <c r="D61" s="6">
        <v>3.4</v>
      </c>
      <c r="E61" s="4">
        <v>3</v>
      </c>
      <c r="F61" s="4">
        <v>12</v>
      </c>
      <c r="G61" s="4">
        <v>2</v>
      </c>
      <c r="H61" s="4">
        <v>2</v>
      </c>
      <c r="I61" s="4">
        <v>2</v>
      </c>
      <c r="J61" s="4">
        <v>4</v>
      </c>
      <c r="K61" s="4">
        <v>15</v>
      </c>
      <c r="L61" s="4">
        <v>0</v>
      </c>
      <c r="M61" s="4">
        <v>2</v>
      </c>
      <c r="N61" s="4">
        <v>0</v>
      </c>
      <c r="O61" s="4">
        <v>1</v>
      </c>
      <c r="P61" s="4">
        <v>200</v>
      </c>
      <c r="Q61" s="4">
        <v>2</v>
      </c>
      <c r="R61" s="4">
        <v>12</v>
      </c>
      <c r="S61" s="4">
        <v>1</v>
      </c>
      <c r="T61" s="4">
        <v>1</v>
      </c>
      <c r="U61" s="4">
        <v>2</v>
      </c>
      <c r="V61" s="4">
        <v>1</v>
      </c>
    </row>
    <row r="62" spans="2:22" ht="12.75" customHeight="1" x14ac:dyDescent="0.2">
      <c r="B62" s="4">
        <v>58</v>
      </c>
      <c r="C62" s="5">
        <v>1</v>
      </c>
      <c r="D62" s="6">
        <v>2.9</v>
      </c>
      <c r="E62" s="4">
        <v>3</v>
      </c>
      <c r="F62" s="4">
        <v>25</v>
      </c>
      <c r="G62" s="4">
        <v>2</v>
      </c>
      <c r="H62" s="4">
        <v>3</v>
      </c>
      <c r="I62" s="4">
        <v>1</v>
      </c>
      <c r="J62" s="4">
        <v>3</v>
      </c>
      <c r="K62" s="4">
        <v>3</v>
      </c>
      <c r="L62" s="4">
        <v>0</v>
      </c>
      <c r="M62" s="4">
        <v>2</v>
      </c>
      <c r="N62" s="4">
        <v>0</v>
      </c>
      <c r="O62" s="4">
        <v>1</v>
      </c>
      <c r="P62" s="4">
        <v>1.2</v>
      </c>
      <c r="Q62" s="4">
        <v>2</v>
      </c>
      <c r="R62" s="4">
        <v>2</v>
      </c>
      <c r="S62" s="4">
        <v>1</v>
      </c>
      <c r="T62" s="4">
        <v>0</v>
      </c>
      <c r="U62" s="4">
        <v>1</v>
      </c>
      <c r="V62" s="4">
        <v>0</v>
      </c>
    </row>
    <row r="63" spans="2:22" ht="12.75" customHeight="1" x14ac:dyDescent="0.2">
      <c r="B63" s="4">
        <v>59</v>
      </c>
      <c r="C63" s="5">
        <v>1</v>
      </c>
      <c r="D63" s="6">
        <v>3.2</v>
      </c>
      <c r="E63" s="4">
        <v>3</v>
      </c>
      <c r="F63" s="4">
        <v>25</v>
      </c>
      <c r="G63" s="4">
        <v>3</v>
      </c>
      <c r="H63" s="4">
        <v>3</v>
      </c>
      <c r="I63" s="4">
        <v>3</v>
      </c>
      <c r="J63" s="4">
        <v>4</v>
      </c>
      <c r="K63" s="4">
        <v>15</v>
      </c>
      <c r="L63" s="4">
        <v>0</v>
      </c>
      <c r="M63" s="4">
        <v>0</v>
      </c>
      <c r="N63" s="4">
        <v>0</v>
      </c>
      <c r="O63" s="4">
        <v>2</v>
      </c>
      <c r="P63" s="4">
        <v>5</v>
      </c>
      <c r="Q63" s="4">
        <v>1</v>
      </c>
      <c r="R63" s="4">
        <v>40</v>
      </c>
      <c r="S63" s="4">
        <v>0</v>
      </c>
      <c r="T63" s="4">
        <v>1</v>
      </c>
      <c r="U63" s="4">
        <v>1</v>
      </c>
      <c r="V63" s="4">
        <v>0</v>
      </c>
    </row>
    <row r="64" spans="2:22" ht="12.75" customHeight="1" x14ac:dyDescent="0.2">
      <c r="B64" s="4">
        <v>60</v>
      </c>
      <c r="C64" s="5">
        <v>0</v>
      </c>
      <c r="D64" s="6">
        <v>3.1</v>
      </c>
      <c r="E64" s="4">
        <v>3</v>
      </c>
      <c r="F64" s="4">
        <v>40</v>
      </c>
      <c r="G64" s="4">
        <v>2</v>
      </c>
      <c r="H64" s="4">
        <v>2</v>
      </c>
      <c r="I64" s="4">
        <v>1</v>
      </c>
      <c r="J64" s="4">
        <v>4</v>
      </c>
      <c r="K64" s="4">
        <v>35</v>
      </c>
      <c r="L64" s="4">
        <v>0</v>
      </c>
      <c r="M64" s="4">
        <v>2</v>
      </c>
      <c r="N64" s="4">
        <v>0</v>
      </c>
      <c r="O64" s="4">
        <v>1</v>
      </c>
      <c r="P64" s="4">
        <v>110</v>
      </c>
      <c r="Q64" s="4">
        <v>9</v>
      </c>
      <c r="R64" s="4">
        <v>1</v>
      </c>
      <c r="S64" s="4">
        <v>1</v>
      </c>
      <c r="T64" s="4">
        <v>1</v>
      </c>
      <c r="U64" s="4">
        <v>1</v>
      </c>
      <c r="V64" s="4">
        <v>1</v>
      </c>
    </row>
    <row r="65" spans="2:22" ht="12.75" customHeight="1" x14ac:dyDescent="0.2">
      <c r="B65" s="4">
        <v>61</v>
      </c>
      <c r="C65" s="5">
        <v>0</v>
      </c>
      <c r="D65" s="6">
        <v>3.3</v>
      </c>
      <c r="E65" s="4">
        <v>3</v>
      </c>
      <c r="F65" s="4">
        <v>25</v>
      </c>
      <c r="G65" s="4">
        <v>3</v>
      </c>
      <c r="H65" s="4">
        <v>3</v>
      </c>
      <c r="I65" s="4">
        <v>3</v>
      </c>
      <c r="J65" s="4">
        <v>4</v>
      </c>
      <c r="K65" s="4">
        <v>20</v>
      </c>
      <c r="L65" s="4">
        <v>1</v>
      </c>
      <c r="M65" s="4">
        <v>4</v>
      </c>
      <c r="N65" s="4">
        <v>0</v>
      </c>
      <c r="O65" s="4">
        <v>2</v>
      </c>
      <c r="P65" s="4">
        <v>50</v>
      </c>
      <c r="Q65" s="4">
        <v>8</v>
      </c>
      <c r="R65" s="4">
        <v>20</v>
      </c>
      <c r="S65" s="4">
        <v>2</v>
      </c>
      <c r="T65" s="4">
        <v>0</v>
      </c>
      <c r="U65" s="4">
        <v>2</v>
      </c>
      <c r="V65" s="4">
        <v>0</v>
      </c>
    </row>
    <row r="66" spans="2:22" ht="12.75" customHeight="1" x14ac:dyDescent="0.2">
      <c r="B66" s="4">
        <v>62</v>
      </c>
      <c r="C66" s="5">
        <v>0</v>
      </c>
      <c r="D66" s="6">
        <v>2.9</v>
      </c>
      <c r="E66" s="4">
        <v>3</v>
      </c>
      <c r="F66" s="4">
        <v>32</v>
      </c>
      <c r="G66" s="4">
        <v>3.5</v>
      </c>
      <c r="H66" s="4">
        <v>2</v>
      </c>
      <c r="I66" s="4">
        <v>4</v>
      </c>
      <c r="J66" s="4">
        <v>2</v>
      </c>
      <c r="K66" s="4">
        <v>9</v>
      </c>
      <c r="L66" s="4">
        <v>0</v>
      </c>
      <c r="M66" s="4">
        <v>0</v>
      </c>
      <c r="N66" s="4">
        <v>1</v>
      </c>
      <c r="O66" s="4">
        <v>2</v>
      </c>
      <c r="P66" s="4">
        <v>9</v>
      </c>
      <c r="Q66" s="4">
        <v>0</v>
      </c>
      <c r="R66" s="4">
        <v>35</v>
      </c>
      <c r="S66" s="4">
        <v>1</v>
      </c>
      <c r="T66" s="4">
        <v>2</v>
      </c>
      <c r="U66" s="4">
        <v>2</v>
      </c>
      <c r="V66" s="4">
        <v>0</v>
      </c>
    </row>
    <row r="67" spans="2:22" ht="12.75" customHeight="1" x14ac:dyDescent="0.2">
      <c r="B67" s="4">
        <v>63</v>
      </c>
      <c r="C67" s="5">
        <v>0</v>
      </c>
      <c r="D67" s="6">
        <v>3.2</v>
      </c>
      <c r="E67" s="4">
        <v>3</v>
      </c>
      <c r="F67" s="4">
        <v>10</v>
      </c>
      <c r="G67" s="4">
        <v>2</v>
      </c>
      <c r="H67" s="4">
        <v>2</v>
      </c>
      <c r="I67" s="4">
        <v>2</v>
      </c>
      <c r="J67" s="4">
        <v>5</v>
      </c>
      <c r="K67" s="4">
        <v>30</v>
      </c>
      <c r="L67" s="4">
        <v>1</v>
      </c>
      <c r="M67" s="4">
        <v>0</v>
      </c>
      <c r="N67" s="4">
        <v>0</v>
      </c>
      <c r="O67" s="4">
        <v>3</v>
      </c>
      <c r="P67" s="4">
        <v>15</v>
      </c>
      <c r="Q67" s="4">
        <v>8</v>
      </c>
      <c r="R67" s="4">
        <v>1</v>
      </c>
      <c r="S67" s="4">
        <v>1</v>
      </c>
      <c r="T67" s="4">
        <v>0</v>
      </c>
      <c r="U67" s="4">
        <v>2</v>
      </c>
      <c r="V67" s="4">
        <v>0</v>
      </c>
    </row>
    <row r="68" spans="2:22" ht="12.75" customHeight="1" x14ac:dyDescent="0.2">
      <c r="B68" s="4">
        <v>64</v>
      </c>
      <c r="C68" s="5">
        <v>0</v>
      </c>
      <c r="D68" s="6">
        <v>3.8</v>
      </c>
      <c r="E68" s="4">
        <v>3</v>
      </c>
      <c r="F68" s="4">
        <v>15</v>
      </c>
      <c r="G68" s="4">
        <v>2</v>
      </c>
      <c r="H68" s="4">
        <v>3</v>
      </c>
      <c r="I68" s="4">
        <v>3</v>
      </c>
      <c r="J68" s="4">
        <v>3</v>
      </c>
      <c r="K68" s="4">
        <v>6</v>
      </c>
      <c r="L68" s="4">
        <v>0</v>
      </c>
      <c r="M68" s="4">
        <v>6</v>
      </c>
      <c r="N68" s="4">
        <v>0</v>
      </c>
      <c r="O68" s="4">
        <v>3</v>
      </c>
      <c r="P68" s="4">
        <v>5</v>
      </c>
      <c r="Q68" s="4">
        <v>4</v>
      </c>
      <c r="R68" s="4">
        <v>5</v>
      </c>
      <c r="S68" s="4">
        <v>1</v>
      </c>
      <c r="T68" s="4">
        <v>0</v>
      </c>
      <c r="U68" s="4">
        <v>2</v>
      </c>
      <c r="V68" s="4">
        <v>1</v>
      </c>
    </row>
    <row r="69" spans="2:22" ht="12.75" customHeight="1" x14ac:dyDescent="0.2">
      <c r="B69" s="4">
        <v>65</v>
      </c>
      <c r="C69" s="5">
        <v>1</v>
      </c>
      <c r="D69" s="6">
        <v>3.7</v>
      </c>
      <c r="E69" s="4">
        <v>3</v>
      </c>
      <c r="F69" s="4">
        <v>25</v>
      </c>
      <c r="G69" s="4">
        <v>2</v>
      </c>
      <c r="H69" s="4">
        <v>1</v>
      </c>
      <c r="I69" s="4">
        <v>3</v>
      </c>
      <c r="J69" s="4">
        <v>4</v>
      </c>
      <c r="K69" s="4">
        <v>20</v>
      </c>
      <c r="L69" s="4">
        <v>3</v>
      </c>
      <c r="M69" s="4">
        <v>3</v>
      </c>
      <c r="N69" s="4">
        <v>0</v>
      </c>
      <c r="O69" s="4">
        <v>1</v>
      </c>
      <c r="P69" s="7"/>
      <c r="Q69" s="4">
        <v>7</v>
      </c>
      <c r="R69" s="4">
        <v>4</v>
      </c>
      <c r="S69" s="4">
        <v>0</v>
      </c>
      <c r="T69" s="4">
        <v>0</v>
      </c>
      <c r="U69" s="4">
        <v>2</v>
      </c>
      <c r="V69" s="4">
        <v>1</v>
      </c>
    </row>
    <row r="70" spans="2:22" ht="12.75" customHeight="1" x14ac:dyDescent="0.2">
      <c r="B70" s="4">
        <v>66</v>
      </c>
      <c r="C70" s="5">
        <v>0</v>
      </c>
      <c r="D70" s="6">
        <v>3</v>
      </c>
      <c r="E70" s="4">
        <v>3</v>
      </c>
      <c r="F70" s="4">
        <v>30</v>
      </c>
      <c r="G70" s="4">
        <v>2</v>
      </c>
      <c r="H70" s="4">
        <v>2</v>
      </c>
      <c r="I70" s="4">
        <v>3</v>
      </c>
      <c r="J70" s="4">
        <v>4</v>
      </c>
      <c r="K70" s="4">
        <v>15</v>
      </c>
      <c r="L70" s="4">
        <v>0</v>
      </c>
      <c r="M70" s="4">
        <v>2</v>
      </c>
      <c r="N70" s="4">
        <v>2</v>
      </c>
      <c r="O70" s="4">
        <v>1</v>
      </c>
      <c r="P70" s="4">
        <v>30</v>
      </c>
      <c r="Q70" s="4">
        <v>1</v>
      </c>
      <c r="R70" s="4">
        <v>5</v>
      </c>
      <c r="S70" s="4">
        <v>0</v>
      </c>
      <c r="T70" s="4">
        <v>0</v>
      </c>
      <c r="U70" s="4">
        <v>2</v>
      </c>
      <c r="V70" s="4">
        <v>1</v>
      </c>
    </row>
    <row r="71" spans="2:22" ht="12.75" customHeight="1" x14ac:dyDescent="0.2">
      <c r="B71" s="4">
        <v>67</v>
      </c>
      <c r="C71" s="5">
        <v>1</v>
      </c>
      <c r="D71" s="6">
        <v>2.7</v>
      </c>
      <c r="E71" s="4">
        <v>3</v>
      </c>
      <c r="F71" s="4">
        <v>26</v>
      </c>
      <c r="G71" s="4">
        <v>2</v>
      </c>
      <c r="H71" s="4">
        <v>4</v>
      </c>
      <c r="I71" s="4">
        <v>5</v>
      </c>
      <c r="J71" s="4">
        <v>4</v>
      </c>
      <c r="K71" s="4">
        <v>0</v>
      </c>
      <c r="L71" s="4">
        <v>0</v>
      </c>
      <c r="M71" s="4">
        <v>0</v>
      </c>
      <c r="N71" s="4">
        <v>2</v>
      </c>
      <c r="O71" s="4">
        <v>3</v>
      </c>
      <c r="P71" s="4">
        <v>300</v>
      </c>
      <c r="Q71" s="4">
        <v>5</v>
      </c>
      <c r="R71" s="4">
        <v>5</v>
      </c>
      <c r="S71" s="4">
        <v>1</v>
      </c>
      <c r="T71" s="4">
        <v>1</v>
      </c>
      <c r="U71" s="4">
        <v>1</v>
      </c>
      <c r="V71" s="4">
        <v>0</v>
      </c>
    </row>
    <row r="72" spans="2:22" ht="12.75" customHeight="1" x14ac:dyDescent="0.2">
      <c r="B72" s="4">
        <v>68</v>
      </c>
      <c r="C72" s="5">
        <v>1</v>
      </c>
      <c r="D72" s="6">
        <v>3.8</v>
      </c>
      <c r="E72" s="4">
        <v>3</v>
      </c>
      <c r="F72" s="4">
        <v>15</v>
      </c>
      <c r="G72" s="4">
        <v>2</v>
      </c>
      <c r="H72" s="4">
        <v>3</v>
      </c>
      <c r="I72" s="4">
        <v>4</v>
      </c>
      <c r="J72" s="4">
        <v>3</v>
      </c>
      <c r="K72" s="4">
        <v>30</v>
      </c>
      <c r="L72" s="4">
        <v>2</v>
      </c>
      <c r="M72" s="4">
        <v>8</v>
      </c>
      <c r="N72" s="4">
        <v>1</v>
      </c>
      <c r="O72" s="4">
        <v>2</v>
      </c>
      <c r="P72" s="4">
        <v>10</v>
      </c>
      <c r="Q72" s="4">
        <v>1</v>
      </c>
      <c r="R72" s="4">
        <v>5</v>
      </c>
      <c r="S72" s="4">
        <v>1</v>
      </c>
      <c r="T72" s="4">
        <v>1</v>
      </c>
      <c r="U72" s="4">
        <v>1</v>
      </c>
      <c r="V72" s="4">
        <v>1</v>
      </c>
    </row>
    <row r="73" spans="2:22" ht="12.75" customHeight="1" x14ac:dyDescent="0.2">
      <c r="B73" s="4">
        <v>69</v>
      </c>
      <c r="C73" s="5">
        <v>1</v>
      </c>
      <c r="D73" s="6">
        <v>3.3</v>
      </c>
      <c r="E73" s="4">
        <v>3</v>
      </c>
      <c r="F73" s="4">
        <v>7</v>
      </c>
      <c r="G73" s="4">
        <v>3</v>
      </c>
      <c r="H73" s="4">
        <v>3</v>
      </c>
      <c r="I73" s="4">
        <v>5</v>
      </c>
      <c r="J73" s="4">
        <v>2</v>
      </c>
      <c r="K73" s="4">
        <v>15</v>
      </c>
      <c r="L73" s="4">
        <v>0</v>
      </c>
      <c r="M73" s="4">
        <v>0</v>
      </c>
      <c r="N73" s="4">
        <v>0</v>
      </c>
      <c r="O73" s="4">
        <v>1</v>
      </c>
      <c r="P73" s="4">
        <v>30</v>
      </c>
      <c r="Q73" s="4">
        <v>1</v>
      </c>
      <c r="R73" s="4">
        <v>0</v>
      </c>
      <c r="S73" s="4">
        <v>1</v>
      </c>
      <c r="T73" s="4">
        <v>1</v>
      </c>
      <c r="U73" s="4">
        <v>2</v>
      </c>
      <c r="V73" s="4">
        <v>0</v>
      </c>
    </row>
    <row r="74" spans="2:22" ht="12.75" customHeight="1" x14ac:dyDescent="0.2">
      <c r="B74" s="4">
        <v>70</v>
      </c>
      <c r="C74" s="5">
        <v>1</v>
      </c>
      <c r="D74" s="6">
        <v>3.3</v>
      </c>
      <c r="E74" s="4">
        <v>3</v>
      </c>
      <c r="F74" s="4">
        <v>18</v>
      </c>
      <c r="G74" s="4">
        <v>3</v>
      </c>
      <c r="H74" s="4">
        <v>3</v>
      </c>
      <c r="I74" s="4">
        <v>3</v>
      </c>
      <c r="J74" s="4">
        <v>5</v>
      </c>
      <c r="K74" s="4">
        <v>30</v>
      </c>
      <c r="L74" s="4">
        <v>0</v>
      </c>
      <c r="M74" s="4">
        <v>2</v>
      </c>
      <c r="N74" s="4">
        <v>1</v>
      </c>
      <c r="O74" s="4">
        <v>3</v>
      </c>
      <c r="P74" s="4">
        <v>4</v>
      </c>
      <c r="Q74" s="4">
        <v>0</v>
      </c>
      <c r="R74" s="4">
        <v>4</v>
      </c>
      <c r="S74" s="4">
        <v>1</v>
      </c>
      <c r="T74" s="4">
        <v>0</v>
      </c>
      <c r="U74" s="4">
        <v>2</v>
      </c>
      <c r="V74" s="4">
        <v>0</v>
      </c>
    </row>
    <row r="75" spans="2:22" ht="12.75" customHeight="1" x14ac:dyDescent="0.2">
      <c r="B75" s="4">
        <v>71</v>
      </c>
      <c r="C75" s="5">
        <v>0</v>
      </c>
      <c r="D75" s="6">
        <v>3.4</v>
      </c>
      <c r="E75" s="4">
        <v>3</v>
      </c>
      <c r="F75" s="4">
        <v>0</v>
      </c>
      <c r="G75" s="4">
        <v>3</v>
      </c>
      <c r="H75" s="4">
        <v>2</v>
      </c>
      <c r="I75" s="4">
        <v>2</v>
      </c>
      <c r="J75" s="4">
        <v>3</v>
      </c>
      <c r="K75" s="4">
        <v>0</v>
      </c>
      <c r="L75" s="4">
        <v>0</v>
      </c>
      <c r="M75" s="4">
        <v>3</v>
      </c>
      <c r="N75" s="4">
        <v>0</v>
      </c>
      <c r="O75" s="4">
        <v>2</v>
      </c>
      <c r="P75" s="4">
        <v>50</v>
      </c>
      <c r="Q75" s="4">
        <v>5</v>
      </c>
      <c r="R75" s="4">
        <v>10</v>
      </c>
      <c r="S75" s="4">
        <v>1</v>
      </c>
      <c r="T75" s="4">
        <v>2</v>
      </c>
      <c r="U75" s="4">
        <v>2</v>
      </c>
      <c r="V75" s="4">
        <v>0</v>
      </c>
    </row>
    <row r="76" spans="2:22" ht="12.75" customHeight="1" x14ac:dyDescent="0.2">
      <c r="B76" s="4">
        <v>72</v>
      </c>
      <c r="C76" s="5">
        <v>1</v>
      </c>
      <c r="D76" s="6">
        <v>3.7</v>
      </c>
      <c r="E76" s="4">
        <v>3</v>
      </c>
      <c r="F76" s="4">
        <v>0</v>
      </c>
      <c r="G76" s="4">
        <v>3</v>
      </c>
      <c r="H76" s="4">
        <v>4</v>
      </c>
      <c r="I76" s="4">
        <v>3</v>
      </c>
      <c r="J76" s="4">
        <v>5</v>
      </c>
      <c r="K76" s="4">
        <v>28</v>
      </c>
      <c r="L76" s="4">
        <v>0</v>
      </c>
      <c r="M76" s="4">
        <v>3</v>
      </c>
      <c r="N76" s="4">
        <v>0</v>
      </c>
      <c r="O76" s="4">
        <v>2</v>
      </c>
      <c r="P76" s="4">
        <v>1.8</v>
      </c>
      <c r="Q76" s="4">
        <v>12</v>
      </c>
      <c r="R76" s="4">
        <v>20</v>
      </c>
      <c r="S76" s="4">
        <v>0</v>
      </c>
      <c r="T76" s="4">
        <v>2</v>
      </c>
      <c r="U76" s="4">
        <v>1</v>
      </c>
      <c r="V76" s="4">
        <v>0</v>
      </c>
    </row>
    <row r="77" spans="2:22" ht="12.75" customHeight="1" x14ac:dyDescent="0.2">
      <c r="B77" s="4">
        <v>73</v>
      </c>
      <c r="C77" s="5">
        <v>0</v>
      </c>
      <c r="D77" s="6">
        <v>3</v>
      </c>
      <c r="E77" s="4">
        <v>3</v>
      </c>
      <c r="F77" s="4">
        <v>40</v>
      </c>
      <c r="G77" s="4">
        <v>2</v>
      </c>
      <c r="H77" s="4">
        <v>3</v>
      </c>
      <c r="I77" s="4">
        <v>3</v>
      </c>
      <c r="J77" s="4">
        <v>5</v>
      </c>
      <c r="K77" s="4">
        <v>20</v>
      </c>
      <c r="L77" s="4">
        <v>0</v>
      </c>
      <c r="M77" s="4">
        <v>5</v>
      </c>
      <c r="N77" s="4">
        <v>1</v>
      </c>
      <c r="O77" s="4">
        <v>2</v>
      </c>
      <c r="P77" s="4">
        <v>2</v>
      </c>
      <c r="Q77" s="4">
        <v>0</v>
      </c>
      <c r="R77" s="4">
        <v>30</v>
      </c>
      <c r="S77" s="4">
        <v>0</v>
      </c>
      <c r="T77" s="4">
        <v>0</v>
      </c>
      <c r="U77" s="4">
        <v>2</v>
      </c>
      <c r="V77" s="4">
        <v>1</v>
      </c>
    </row>
    <row r="78" spans="2:22" ht="12.75" customHeight="1" x14ac:dyDescent="0.2">
      <c r="B78" s="4">
        <v>74</v>
      </c>
      <c r="C78" s="5">
        <v>0</v>
      </c>
      <c r="D78" s="6">
        <v>2.5</v>
      </c>
      <c r="E78" s="4">
        <v>3</v>
      </c>
      <c r="F78" s="4">
        <v>40</v>
      </c>
      <c r="G78" s="4">
        <v>3</v>
      </c>
      <c r="H78" s="4">
        <v>4</v>
      </c>
      <c r="I78" s="4">
        <v>3</v>
      </c>
      <c r="J78" s="4">
        <v>2</v>
      </c>
      <c r="K78" s="4">
        <v>10</v>
      </c>
      <c r="L78" s="4">
        <v>0</v>
      </c>
      <c r="M78" s="4">
        <v>4</v>
      </c>
      <c r="N78" s="4">
        <v>1</v>
      </c>
      <c r="O78" s="4">
        <v>2</v>
      </c>
      <c r="P78" s="4">
        <v>100</v>
      </c>
      <c r="Q78" s="4">
        <v>3</v>
      </c>
      <c r="R78" s="4">
        <v>7</v>
      </c>
      <c r="S78" s="4">
        <v>1</v>
      </c>
      <c r="T78" s="4">
        <v>0</v>
      </c>
      <c r="U78" s="4">
        <v>1</v>
      </c>
      <c r="V78" s="4">
        <v>1</v>
      </c>
    </row>
    <row r="79" spans="2:22" ht="12.75" customHeight="1" x14ac:dyDescent="0.2">
      <c r="B79" s="4">
        <v>75</v>
      </c>
      <c r="C79" s="5">
        <v>1</v>
      </c>
      <c r="D79" s="6">
        <v>3.1</v>
      </c>
      <c r="E79" s="4">
        <v>3</v>
      </c>
      <c r="F79" s="4">
        <v>29</v>
      </c>
      <c r="G79" s="4">
        <v>4</v>
      </c>
      <c r="H79" s="4">
        <v>2</v>
      </c>
      <c r="I79" s="4">
        <v>5</v>
      </c>
      <c r="J79" s="4">
        <v>5</v>
      </c>
      <c r="K79" s="4">
        <v>20</v>
      </c>
      <c r="L79" s="4">
        <v>0</v>
      </c>
      <c r="M79" s="4">
        <v>2</v>
      </c>
      <c r="N79" s="4">
        <v>0</v>
      </c>
      <c r="O79" s="4">
        <v>3</v>
      </c>
      <c r="P79" s="4">
        <v>4</v>
      </c>
      <c r="Q79" s="4">
        <v>1</v>
      </c>
      <c r="R79" s="4">
        <v>0</v>
      </c>
      <c r="S79" s="4">
        <v>0</v>
      </c>
      <c r="T79" s="4">
        <v>0</v>
      </c>
      <c r="U79" s="4">
        <v>2</v>
      </c>
      <c r="V79" s="4">
        <v>1</v>
      </c>
    </row>
    <row r="80" spans="2:22" ht="12.75" customHeight="1" x14ac:dyDescent="0.2">
      <c r="B80" s="4">
        <v>76</v>
      </c>
      <c r="C80" s="5">
        <v>0</v>
      </c>
      <c r="D80" s="6">
        <v>3.6</v>
      </c>
      <c r="E80" s="4">
        <v>3</v>
      </c>
      <c r="F80" s="4">
        <v>35</v>
      </c>
      <c r="G80" s="4">
        <v>2</v>
      </c>
      <c r="H80" s="4">
        <v>2</v>
      </c>
      <c r="I80" s="4">
        <v>2</v>
      </c>
      <c r="J80" s="4">
        <v>4</v>
      </c>
      <c r="K80" s="4">
        <v>27</v>
      </c>
      <c r="L80" s="4">
        <v>0</v>
      </c>
      <c r="M80" s="4">
        <v>1</v>
      </c>
      <c r="N80" s="4">
        <v>0</v>
      </c>
      <c r="O80" s="4">
        <v>3</v>
      </c>
      <c r="P80" s="4">
        <v>25</v>
      </c>
      <c r="Q80" s="4">
        <v>6</v>
      </c>
      <c r="R80" s="4">
        <v>100</v>
      </c>
      <c r="S80" s="4">
        <v>1</v>
      </c>
      <c r="T80" s="4">
        <v>0</v>
      </c>
      <c r="U80" s="4">
        <v>2</v>
      </c>
      <c r="V80" s="4">
        <v>0</v>
      </c>
    </row>
    <row r="81" spans="2:22" ht="12.75" customHeight="1" x14ac:dyDescent="0.2">
      <c r="B81" s="4">
        <v>77</v>
      </c>
      <c r="C81" s="5">
        <v>1</v>
      </c>
      <c r="D81" s="6">
        <v>3.4</v>
      </c>
      <c r="E81" s="4">
        <v>3</v>
      </c>
      <c r="F81" s="4">
        <v>20</v>
      </c>
      <c r="G81" s="4">
        <v>2</v>
      </c>
      <c r="H81" s="4">
        <v>3</v>
      </c>
      <c r="I81" s="4">
        <v>5</v>
      </c>
      <c r="J81" s="4">
        <v>3</v>
      </c>
      <c r="K81" s="4">
        <v>0</v>
      </c>
      <c r="L81" s="4">
        <v>0</v>
      </c>
      <c r="M81" s="4">
        <v>0</v>
      </c>
      <c r="N81" s="4">
        <v>0</v>
      </c>
      <c r="O81" s="4">
        <v>2</v>
      </c>
      <c r="P81" s="4">
        <v>2</v>
      </c>
      <c r="Q81" s="4">
        <v>3</v>
      </c>
      <c r="R81" s="4">
        <v>0</v>
      </c>
      <c r="S81" s="4">
        <v>1</v>
      </c>
      <c r="T81" s="4">
        <v>1</v>
      </c>
      <c r="U81" s="4">
        <v>1</v>
      </c>
      <c r="V81" s="4">
        <v>1</v>
      </c>
    </row>
    <row r="82" spans="2:22" ht="12.75" customHeight="1" x14ac:dyDescent="0.2">
      <c r="B82" s="4">
        <v>78</v>
      </c>
      <c r="C82" s="5">
        <v>0</v>
      </c>
      <c r="D82" s="6">
        <v>3.2</v>
      </c>
      <c r="E82" s="4">
        <v>3</v>
      </c>
      <c r="F82" s="4">
        <v>25</v>
      </c>
      <c r="G82" s="4">
        <v>2</v>
      </c>
      <c r="H82" s="4">
        <v>5</v>
      </c>
      <c r="I82" s="4">
        <v>2</v>
      </c>
      <c r="J82" s="4">
        <v>3</v>
      </c>
      <c r="K82" s="4">
        <v>25</v>
      </c>
      <c r="L82" s="4">
        <v>3</v>
      </c>
      <c r="M82" s="4">
        <v>0</v>
      </c>
      <c r="N82" s="4">
        <v>1</v>
      </c>
      <c r="O82" s="4">
        <v>2</v>
      </c>
      <c r="P82" s="4">
        <v>270</v>
      </c>
      <c r="Q82" s="4">
        <v>4</v>
      </c>
      <c r="R82" s="4">
        <v>45</v>
      </c>
      <c r="S82" s="4">
        <v>1</v>
      </c>
      <c r="T82" s="4">
        <v>1</v>
      </c>
      <c r="U82" s="4">
        <v>0</v>
      </c>
      <c r="V82" s="4">
        <v>0</v>
      </c>
    </row>
    <row r="83" spans="2:22" ht="12.75" customHeight="1" x14ac:dyDescent="0.2">
      <c r="B83" s="4">
        <v>79</v>
      </c>
      <c r="C83" s="5">
        <v>0</v>
      </c>
      <c r="D83" s="6">
        <v>3.4</v>
      </c>
      <c r="E83" s="4">
        <v>3</v>
      </c>
      <c r="F83" s="4">
        <v>60</v>
      </c>
      <c r="G83" s="4">
        <v>2.5</v>
      </c>
      <c r="H83" s="4">
        <v>2</v>
      </c>
      <c r="I83" s="4">
        <v>5</v>
      </c>
      <c r="J83" s="7"/>
      <c r="K83" s="4">
        <v>12</v>
      </c>
      <c r="L83" s="4">
        <v>0</v>
      </c>
      <c r="M83" s="4">
        <v>2</v>
      </c>
      <c r="N83" s="4">
        <v>0</v>
      </c>
      <c r="O83" s="4">
        <v>2</v>
      </c>
      <c r="P83" s="4">
        <v>50</v>
      </c>
      <c r="Q83" s="4">
        <v>1</v>
      </c>
      <c r="R83" s="4">
        <v>0</v>
      </c>
      <c r="S83" s="4">
        <v>2</v>
      </c>
      <c r="T83" s="4">
        <v>0</v>
      </c>
      <c r="U83" s="4">
        <v>2</v>
      </c>
      <c r="V83" s="4">
        <v>1</v>
      </c>
    </row>
    <row r="84" spans="2:22" ht="12.75" customHeight="1" x14ac:dyDescent="0.2">
      <c r="B84" s="4">
        <v>80</v>
      </c>
      <c r="C84" s="5">
        <v>1</v>
      </c>
      <c r="D84" s="6">
        <v>2.5</v>
      </c>
      <c r="E84" s="4">
        <v>3</v>
      </c>
      <c r="F84" s="4">
        <v>20</v>
      </c>
      <c r="G84" s="4">
        <v>2</v>
      </c>
      <c r="H84" s="4">
        <v>4</v>
      </c>
      <c r="I84" s="7"/>
      <c r="J84" s="4">
        <v>3</v>
      </c>
      <c r="K84" s="4">
        <v>15</v>
      </c>
      <c r="L84" s="4">
        <v>0</v>
      </c>
      <c r="M84" s="4">
        <v>4</v>
      </c>
      <c r="N84" s="4">
        <v>0</v>
      </c>
      <c r="O84" s="4">
        <v>2</v>
      </c>
      <c r="P84" s="4">
        <v>20</v>
      </c>
      <c r="Q84" s="4">
        <v>2</v>
      </c>
      <c r="R84" s="4">
        <v>40</v>
      </c>
      <c r="S84" s="4">
        <v>0</v>
      </c>
      <c r="T84" s="4">
        <v>0</v>
      </c>
      <c r="U84" s="4">
        <v>2</v>
      </c>
      <c r="V84" s="4">
        <v>0</v>
      </c>
    </row>
    <row r="85" spans="2:22" ht="12.75" customHeight="1" x14ac:dyDescent="0.2">
      <c r="B85" s="4">
        <v>81</v>
      </c>
      <c r="C85" s="5">
        <v>1</v>
      </c>
      <c r="D85" s="6">
        <v>3.5</v>
      </c>
      <c r="E85" s="4">
        <v>3</v>
      </c>
      <c r="F85" s="4">
        <v>35</v>
      </c>
      <c r="G85" s="4">
        <v>2.5</v>
      </c>
      <c r="H85" s="4">
        <v>6</v>
      </c>
      <c r="I85" s="4">
        <v>1</v>
      </c>
      <c r="J85" s="4">
        <v>5</v>
      </c>
      <c r="K85" s="4">
        <v>20</v>
      </c>
      <c r="L85" s="4">
        <v>0</v>
      </c>
      <c r="M85" s="4">
        <v>4</v>
      </c>
      <c r="N85" s="4">
        <v>1</v>
      </c>
      <c r="O85" s="4">
        <v>1</v>
      </c>
      <c r="P85" s="7"/>
      <c r="Q85" s="4">
        <v>9</v>
      </c>
      <c r="R85" s="4">
        <v>0</v>
      </c>
      <c r="S85" s="4">
        <v>1</v>
      </c>
      <c r="T85" s="4">
        <v>1</v>
      </c>
      <c r="U85" s="4">
        <v>1</v>
      </c>
      <c r="V85" s="4">
        <v>1</v>
      </c>
    </row>
    <row r="86" spans="2:22" ht="12.75" customHeight="1" x14ac:dyDescent="0.2">
      <c r="B86" s="4">
        <v>82</v>
      </c>
      <c r="C86" s="5">
        <v>0</v>
      </c>
      <c r="D86" s="6">
        <v>3</v>
      </c>
      <c r="E86" s="4">
        <v>3</v>
      </c>
      <c r="F86" s="4">
        <v>27.5</v>
      </c>
      <c r="G86" s="4">
        <v>2</v>
      </c>
      <c r="H86" s="4">
        <v>3</v>
      </c>
      <c r="I86" s="4">
        <v>5</v>
      </c>
      <c r="J86" s="4">
        <v>4</v>
      </c>
      <c r="K86" s="4">
        <v>20</v>
      </c>
      <c r="L86" s="4">
        <v>0</v>
      </c>
      <c r="M86" s="4">
        <v>4</v>
      </c>
      <c r="N86" s="4">
        <v>0</v>
      </c>
      <c r="O86" s="4">
        <v>3</v>
      </c>
      <c r="P86" s="7"/>
      <c r="Q86" s="4">
        <v>3</v>
      </c>
      <c r="R86" s="4">
        <v>2</v>
      </c>
      <c r="S86" s="4">
        <v>1</v>
      </c>
      <c r="T86" s="4">
        <v>0</v>
      </c>
      <c r="U86" s="4">
        <v>2</v>
      </c>
      <c r="V86" s="4">
        <v>1</v>
      </c>
    </row>
    <row r="87" spans="2:22" ht="12.75" customHeight="1" x14ac:dyDescent="0.2">
      <c r="B87" s="4">
        <v>83</v>
      </c>
      <c r="C87" s="4">
        <v>0</v>
      </c>
      <c r="D87" s="6">
        <v>3.8</v>
      </c>
      <c r="E87" s="4">
        <v>2</v>
      </c>
      <c r="F87" s="4">
        <v>15</v>
      </c>
      <c r="G87" s="4">
        <v>2</v>
      </c>
      <c r="H87" s="4">
        <v>3</v>
      </c>
      <c r="I87" s="4">
        <v>3</v>
      </c>
      <c r="J87" s="4">
        <v>4</v>
      </c>
      <c r="K87" s="4">
        <v>0</v>
      </c>
      <c r="L87" s="4">
        <v>0</v>
      </c>
      <c r="M87" s="4">
        <v>6.5</v>
      </c>
      <c r="N87" s="4">
        <v>0</v>
      </c>
      <c r="O87" s="4">
        <v>1</v>
      </c>
      <c r="P87" s="4">
        <v>3</v>
      </c>
      <c r="Q87" s="4">
        <v>1</v>
      </c>
      <c r="R87" s="4">
        <v>0</v>
      </c>
      <c r="S87" s="4">
        <v>1</v>
      </c>
      <c r="T87" s="4">
        <v>1</v>
      </c>
      <c r="U87" s="4">
        <v>2</v>
      </c>
      <c r="V87" s="4">
        <v>1</v>
      </c>
    </row>
    <row r="88" spans="2:22" ht="12.75" customHeight="1" x14ac:dyDescent="0.2">
      <c r="B88" s="4">
        <v>84</v>
      </c>
      <c r="C88" s="4">
        <v>0</v>
      </c>
      <c r="D88" s="6">
        <v>3.1</v>
      </c>
      <c r="E88" s="4">
        <v>2</v>
      </c>
      <c r="F88" s="4">
        <v>30</v>
      </c>
      <c r="G88" s="4">
        <v>3</v>
      </c>
      <c r="H88" s="4">
        <v>4</v>
      </c>
      <c r="I88" s="4">
        <v>4</v>
      </c>
      <c r="J88" s="4">
        <v>5</v>
      </c>
      <c r="K88" s="4">
        <v>15</v>
      </c>
      <c r="L88" s="4">
        <v>0</v>
      </c>
      <c r="M88" s="4">
        <v>40</v>
      </c>
      <c r="N88" s="4">
        <v>0</v>
      </c>
      <c r="O88" s="9">
        <v>2</v>
      </c>
      <c r="P88" s="7"/>
      <c r="Q88" s="4">
        <v>4</v>
      </c>
      <c r="R88" s="4">
        <v>52</v>
      </c>
      <c r="S88" s="4">
        <v>0</v>
      </c>
      <c r="T88" s="4">
        <v>1</v>
      </c>
      <c r="U88" s="4">
        <v>2</v>
      </c>
      <c r="V88" s="4">
        <v>1</v>
      </c>
    </row>
    <row r="89" spans="2:22" ht="12.75" customHeight="1" x14ac:dyDescent="0.2">
      <c r="B89" s="4">
        <v>85</v>
      </c>
      <c r="C89" s="4">
        <v>0</v>
      </c>
      <c r="D89" s="6">
        <v>3.5</v>
      </c>
      <c r="E89" s="4">
        <v>2</v>
      </c>
      <c r="F89" s="4">
        <v>40</v>
      </c>
      <c r="G89" s="4">
        <v>4</v>
      </c>
      <c r="H89" s="4">
        <v>3</v>
      </c>
      <c r="I89" s="4">
        <v>1</v>
      </c>
      <c r="J89" s="4">
        <v>3</v>
      </c>
      <c r="K89" s="4">
        <v>3</v>
      </c>
      <c r="L89" s="4">
        <v>0</v>
      </c>
      <c r="M89" s="4">
        <v>1.5</v>
      </c>
      <c r="N89" s="4">
        <v>0</v>
      </c>
      <c r="O89" s="4">
        <v>1</v>
      </c>
      <c r="P89" s="4">
        <v>300</v>
      </c>
      <c r="Q89" s="4">
        <v>10</v>
      </c>
      <c r="R89" s="4">
        <v>0</v>
      </c>
      <c r="S89" s="4">
        <v>1</v>
      </c>
      <c r="T89" s="4">
        <v>0</v>
      </c>
      <c r="U89" s="4">
        <v>1</v>
      </c>
      <c r="V89" s="4">
        <v>1</v>
      </c>
    </row>
    <row r="90" spans="2:22" ht="12.75" customHeight="1" x14ac:dyDescent="0.2">
      <c r="B90" s="4">
        <v>86</v>
      </c>
      <c r="C90" s="4">
        <v>1</v>
      </c>
      <c r="D90" s="6">
        <v>3.3</v>
      </c>
      <c r="E90" s="4">
        <v>2</v>
      </c>
      <c r="F90" s="4">
        <v>25</v>
      </c>
      <c r="G90" s="4">
        <v>2</v>
      </c>
      <c r="H90" s="4">
        <v>2</v>
      </c>
      <c r="I90" s="4">
        <v>5</v>
      </c>
      <c r="J90" s="4">
        <v>2</v>
      </c>
      <c r="K90" s="4">
        <v>10</v>
      </c>
      <c r="L90" s="4">
        <v>0</v>
      </c>
      <c r="M90" s="4">
        <v>1</v>
      </c>
      <c r="N90" s="4">
        <v>0</v>
      </c>
      <c r="O90" s="4">
        <v>2</v>
      </c>
      <c r="P90" s="7"/>
      <c r="Q90" s="4">
        <v>3</v>
      </c>
      <c r="R90" s="4">
        <v>1</v>
      </c>
      <c r="S90" s="4">
        <v>1</v>
      </c>
      <c r="T90" s="4">
        <v>0</v>
      </c>
      <c r="U90" s="4">
        <v>1</v>
      </c>
      <c r="V90" s="4">
        <v>1</v>
      </c>
    </row>
    <row r="91" spans="2:22" ht="12.75" customHeight="1" x14ac:dyDescent="0.2">
      <c r="B91" s="4">
        <v>87</v>
      </c>
      <c r="C91" s="4">
        <v>0</v>
      </c>
      <c r="D91" s="6">
        <v>3</v>
      </c>
      <c r="E91" s="4">
        <v>2</v>
      </c>
      <c r="F91" s="4">
        <v>20</v>
      </c>
      <c r="G91" s="4">
        <v>3</v>
      </c>
      <c r="H91" s="4">
        <v>2</v>
      </c>
      <c r="I91" s="4">
        <v>3</v>
      </c>
      <c r="J91" s="4">
        <v>3</v>
      </c>
      <c r="K91" s="4">
        <v>20</v>
      </c>
      <c r="L91" s="4">
        <v>0</v>
      </c>
      <c r="M91" s="4">
        <v>0</v>
      </c>
      <c r="N91" s="4">
        <v>1</v>
      </c>
      <c r="O91" s="4">
        <v>2</v>
      </c>
      <c r="P91" s="7"/>
      <c r="Q91" s="4">
        <v>99</v>
      </c>
      <c r="R91" s="4">
        <v>40</v>
      </c>
      <c r="S91" s="4">
        <v>2</v>
      </c>
      <c r="T91" s="4">
        <v>1</v>
      </c>
      <c r="U91" s="4">
        <v>2</v>
      </c>
      <c r="V91" s="4">
        <v>0</v>
      </c>
    </row>
    <row r="92" spans="2:22" ht="12.75" customHeight="1" x14ac:dyDescent="0.2">
      <c r="B92" s="4">
        <v>88</v>
      </c>
      <c r="C92" s="4">
        <v>1</v>
      </c>
      <c r="D92" s="6">
        <v>3.2</v>
      </c>
      <c r="E92" s="4">
        <v>2</v>
      </c>
      <c r="F92" s="4">
        <v>40</v>
      </c>
      <c r="G92" s="4">
        <v>2</v>
      </c>
      <c r="H92" s="4">
        <v>4</v>
      </c>
      <c r="I92" s="4">
        <v>2</v>
      </c>
      <c r="J92" s="4">
        <v>3</v>
      </c>
      <c r="K92" s="4">
        <v>20</v>
      </c>
      <c r="L92" s="4">
        <v>1</v>
      </c>
      <c r="M92" s="4">
        <v>6</v>
      </c>
      <c r="N92" s="4">
        <v>0</v>
      </c>
      <c r="O92" s="4">
        <v>2</v>
      </c>
      <c r="P92" s="4">
        <v>2</v>
      </c>
      <c r="Q92" s="4">
        <v>0</v>
      </c>
      <c r="R92" s="4">
        <v>100</v>
      </c>
      <c r="S92" s="4">
        <v>1</v>
      </c>
      <c r="T92" s="4">
        <v>2</v>
      </c>
      <c r="U92" s="4">
        <v>1</v>
      </c>
      <c r="V92" s="4">
        <v>1</v>
      </c>
    </row>
    <row r="93" spans="2:22" ht="12.75" customHeight="1" x14ac:dyDescent="0.2">
      <c r="B93" s="4">
        <v>89</v>
      </c>
      <c r="C93" s="4">
        <v>0</v>
      </c>
      <c r="D93" s="6">
        <v>2.7</v>
      </c>
      <c r="E93" s="4">
        <v>2</v>
      </c>
      <c r="F93" s="4">
        <v>30</v>
      </c>
      <c r="G93" s="4">
        <v>3</v>
      </c>
      <c r="H93" s="4">
        <v>2</v>
      </c>
      <c r="I93" s="4">
        <v>5</v>
      </c>
      <c r="J93" s="4">
        <v>5</v>
      </c>
      <c r="K93" s="4">
        <v>20</v>
      </c>
      <c r="L93" s="4">
        <v>0</v>
      </c>
      <c r="M93" s="4">
        <v>10</v>
      </c>
      <c r="N93" s="4">
        <v>0</v>
      </c>
      <c r="O93" s="4">
        <v>3</v>
      </c>
      <c r="P93" s="4">
        <v>2000</v>
      </c>
      <c r="Q93" s="4">
        <v>4</v>
      </c>
      <c r="R93" s="4">
        <v>3</v>
      </c>
      <c r="S93" s="4">
        <v>1</v>
      </c>
      <c r="T93" s="4">
        <v>0</v>
      </c>
      <c r="U93" s="4">
        <v>1</v>
      </c>
      <c r="V93" s="4">
        <v>1</v>
      </c>
    </row>
    <row r="94" spans="2:22" ht="12.75" customHeight="1" x14ac:dyDescent="0.2">
      <c r="B94" s="4">
        <v>90</v>
      </c>
      <c r="C94" s="4">
        <v>1</v>
      </c>
      <c r="D94" s="6">
        <v>3</v>
      </c>
      <c r="E94" s="4">
        <v>2</v>
      </c>
      <c r="F94" s="4">
        <v>3</v>
      </c>
      <c r="G94" s="4">
        <v>2.5</v>
      </c>
      <c r="H94" s="4">
        <v>4</v>
      </c>
      <c r="I94" s="4">
        <v>2</v>
      </c>
      <c r="J94" s="4">
        <v>3</v>
      </c>
      <c r="K94" s="4">
        <v>27</v>
      </c>
      <c r="L94" s="4">
        <v>0</v>
      </c>
      <c r="M94" s="4">
        <v>4</v>
      </c>
      <c r="N94" s="4">
        <v>0</v>
      </c>
      <c r="O94" s="4">
        <v>2</v>
      </c>
      <c r="P94" s="4">
        <v>2</v>
      </c>
      <c r="Q94" s="4">
        <v>5</v>
      </c>
      <c r="R94" s="4">
        <v>0</v>
      </c>
      <c r="S94" s="4">
        <v>1</v>
      </c>
      <c r="T94" s="4">
        <v>2</v>
      </c>
      <c r="U94" s="4">
        <v>1</v>
      </c>
      <c r="V94" s="4">
        <v>1</v>
      </c>
    </row>
    <row r="95" spans="2:22" ht="12.75" customHeight="1" x14ac:dyDescent="0.2">
      <c r="B95" s="4">
        <v>91</v>
      </c>
      <c r="C95" s="4">
        <v>1</v>
      </c>
      <c r="D95" s="6">
        <v>3.4</v>
      </c>
      <c r="E95" s="4">
        <v>2</v>
      </c>
      <c r="F95" s="4">
        <v>10</v>
      </c>
      <c r="G95" s="4">
        <v>2</v>
      </c>
      <c r="H95" s="4">
        <v>1</v>
      </c>
      <c r="I95" s="4">
        <v>4</v>
      </c>
      <c r="J95" s="4">
        <v>2</v>
      </c>
      <c r="K95" s="4">
        <v>35</v>
      </c>
      <c r="L95" s="4">
        <v>0</v>
      </c>
      <c r="M95" s="4">
        <v>2</v>
      </c>
      <c r="N95" s="4">
        <v>1</v>
      </c>
      <c r="O95" s="4">
        <v>3</v>
      </c>
      <c r="P95" s="4">
        <v>10</v>
      </c>
      <c r="Q95" s="4">
        <v>2</v>
      </c>
      <c r="R95" s="4">
        <v>7</v>
      </c>
      <c r="S95" s="4">
        <v>2</v>
      </c>
      <c r="T95" s="4">
        <v>2</v>
      </c>
      <c r="U95" s="4">
        <v>1</v>
      </c>
      <c r="V95" s="4">
        <v>0</v>
      </c>
    </row>
    <row r="96" spans="2:22" ht="12.75" customHeight="1" x14ac:dyDescent="0.2">
      <c r="B96" s="4">
        <v>92</v>
      </c>
      <c r="C96" s="4">
        <v>0</v>
      </c>
      <c r="D96" s="6">
        <v>3.8</v>
      </c>
      <c r="E96" s="4">
        <v>2</v>
      </c>
      <c r="F96" s="4">
        <v>60</v>
      </c>
      <c r="G96" s="4">
        <v>2</v>
      </c>
      <c r="H96" s="4">
        <v>3</v>
      </c>
      <c r="I96" s="4">
        <v>5</v>
      </c>
      <c r="J96" s="4">
        <v>4</v>
      </c>
      <c r="K96" s="4">
        <v>15</v>
      </c>
      <c r="L96" s="4">
        <v>0</v>
      </c>
      <c r="M96" s="4">
        <v>0</v>
      </c>
      <c r="N96" s="4">
        <v>0</v>
      </c>
      <c r="O96" s="4">
        <v>3</v>
      </c>
      <c r="P96" s="4">
        <v>200</v>
      </c>
      <c r="Q96" s="4">
        <v>3</v>
      </c>
      <c r="R96" s="4">
        <v>100</v>
      </c>
      <c r="S96" s="4">
        <v>0</v>
      </c>
      <c r="T96" s="4">
        <v>2</v>
      </c>
      <c r="U96" s="4">
        <v>2</v>
      </c>
      <c r="V96" s="4">
        <v>0</v>
      </c>
    </row>
    <row r="97" spans="2:22" ht="12.75" customHeight="1" x14ac:dyDescent="0.2">
      <c r="B97" s="4">
        <v>93</v>
      </c>
      <c r="C97" s="4">
        <v>1</v>
      </c>
      <c r="D97" s="6">
        <v>2.5</v>
      </c>
      <c r="E97" s="4">
        <v>2</v>
      </c>
      <c r="F97" s="4">
        <v>20</v>
      </c>
      <c r="G97" s="4">
        <v>2</v>
      </c>
      <c r="H97" s="4">
        <v>3</v>
      </c>
      <c r="I97" s="4">
        <v>3</v>
      </c>
      <c r="J97" s="4">
        <v>3</v>
      </c>
      <c r="K97" s="4">
        <v>3</v>
      </c>
      <c r="L97" s="4">
        <v>0</v>
      </c>
      <c r="M97" s="4">
        <v>6</v>
      </c>
      <c r="N97" s="4">
        <v>0</v>
      </c>
      <c r="O97" s="4">
        <v>3</v>
      </c>
      <c r="P97" s="4">
        <v>2.5</v>
      </c>
      <c r="Q97" s="4">
        <v>0</v>
      </c>
      <c r="R97" s="4">
        <v>10</v>
      </c>
      <c r="S97" s="4">
        <v>1</v>
      </c>
      <c r="T97" s="4">
        <v>0</v>
      </c>
      <c r="U97" s="4">
        <v>2</v>
      </c>
      <c r="V97" s="4">
        <v>1</v>
      </c>
    </row>
    <row r="98" spans="2:22" ht="12.75" customHeight="1" x14ac:dyDescent="0.2">
      <c r="B98" s="4">
        <v>94</v>
      </c>
      <c r="C98" s="4">
        <v>1</v>
      </c>
      <c r="D98" s="6">
        <v>3.6</v>
      </c>
      <c r="E98" s="4">
        <v>2</v>
      </c>
      <c r="F98" s="4">
        <v>40</v>
      </c>
      <c r="G98" s="4">
        <v>3</v>
      </c>
      <c r="H98" s="4">
        <v>2</v>
      </c>
      <c r="I98" s="4">
        <v>3</v>
      </c>
      <c r="J98" s="4">
        <v>5</v>
      </c>
      <c r="K98" s="4">
        <v>10</v>
      </c>
      <c r="L98" s="4">
        <v>0</v>
      </c>
      <c r="M98" s="4">
        <v>4</v>
      </c>
      <c r="N98" s="4">
        <v>1</v>
      </c>
      <c r="O98" s="4">
        <v>2</v>
      </c>
      <c r="P98" s="10"/>
      <c r="Q98" s="4">
        <v>0</v>
      </c>
      <c r="R98" s="4">
        <v>50</v>
      </c>
      <c r="S98" s="4">
        <v>2</v>
      </c>
      <c r="T98" s="4">
        <v>1</v>
      </c>
      <c r="U98" s="4">
        <v>2</v>
      </c>
      <c r="V98" s="4">
        <v>0</v>
      </c>
    </row>
    <row r="99" spans="2:22" ht="12.75" customHeight="1" x14ac:dyDescent="0.2">
      <c r="B99" s="4">
        <v>95</v>
      </c>
      <c r="C99" s="4">
        <v>1</v>
      </c>
      <c r="D99" s="6">
        <v>3</v>
      </c>
      <c r="E99" s="4">
        <v>2</v>
      </c>
      <c r="F99" s="4">
        <v>40</v>
      </c>
      <c r="G99" s="4">
        <v>2</v>
      </c>
      <c r="H99" s="4">
        <v>3</v>
      </c>
      <c r="I99" s="4">
        <v>3</v>
      </c>
      <c r="J99" s="4">
        <v>4</v>
      </c>
      <c r="K99" s="4">
        <v>25</v>
      </c>
      <c r="L99" s="4">
        <v>0</v>
      </c>
      <c r="M99" s="4">
        <v>1</v>
      </c>
      <c r="N99" s="4">
        <v>1</v>
      </c>
      <c r="O99" s="4">
        <v>2</v>
      </c>
      <c r="P99" s="7"/>
      <c r="Q99" s="4">
        <v>1</v>
      </c>
      <c r="R99" s="4">
        <v>3</v>
      </c>
      <c r="S99" s="4">
        <v>1</v>
      </c>
      <c r="T99" s="4">
        <v>0</v>
      </c>
      <c r="U99" s="4">
        <v>2</v>
      </c>
      <c r="V99" s="4">
        <v>0</v>
      </c>
    </row>
    <row r="100" spans="2:22" ht="12.75" customHeight="1" x14ac:dyDescent="0.2">
      <c r="B100" s="4">
        <v>96</v>
      </c>
      <c r="C100" s="4">
        <v>0</v>
      </c>
      <c r="D100" s="6">
        <v>3.4</v>
      </c>
      <c r="E100" s="4">
        <v>2</v>
      </c>
      <c r="F100" s="4">
        <v>30</v>
      </c>
      <c r="G100" s="4">
        <v>2</v>
      </c>
      <c r="H100" s="4">
        <v>4</v>
      </c>
      <c r="I100" s="4">
        <v>4</v>
      </c>
      <c r="J100" s="4">
        <v>4</v>
      </c>
      <c r="K100" s="4">
        <v>35</v>
      </c>
      <c r="L100" s="4">
        <v>2</v>
      </c>
      <c r="M100" s="4">
        <v>4</v>
      </c>
      <c r="N100" s="4">
        <v>0</v>
      </c>
      <c r="O100" s="4">
        <v>3</v>
      </c>
      <c r="P100" s="7"/>
      <c r="Q100" s="4">
        <v>6</v>
      </c>
      <c r="R100" s="4">
        <v>52</v>
      </c>
      <c r="S100" s="4">
        <v>1</v>
      </c>
      <c r="T100" s="4">
        <v>1</v>
      </c>
      <c r="U100" s="4">
        <v>2</v>
      </c>
      <c r="V100" s="4">
        <v>1</v>
      </c>
    </row>
    <row r="101" spans="2:22" ht="12.75" customHeight="1" x14ac:dyDescent="0.2">
      <c r="B101" s="4">
        <v>97</v>
      </c>
      <c r="C101" s="4">
        <v>1</v>
      </c>
      <c r="D101" s="6">
        <v>25</v>
      </c>
      <c r="E101" s="4">
        <v>2</v>
      </c>
      <c r="F101" s="4">
        <v>45</v>
      </c>
      <c r="G101" s="4">
        <v>3</v>
      </c>
      <c r="H101" s="4">
        <v>4</v>
      </c>
      <c r="I101" s="4">
        <v>3</v>
      </c>
      <c r="J101" s="4">
        <v>3</v>
      </c>
      <c r="K101" s="4">
        <v>15</v>
      </c>
      <c r="L101" s="4">
        <v>0</v>
      </c>
      <c r="M101" s="4">
        <v>6</v>
      </c>
      <c r="N101" s="4">
        <v>0</v>
      </c>
      <c r="O101" s="4">
        <v>2</v>
      </c>
      <c r="P101" s="4">
        <v>6.6</v>
      </c>
      <c r="Q101" s="4">
        <v>0</v>
      </c>
      <c r="R101" s="4">
        <v>0</v>
      </c>
      <c r="S101" s="4">
        <v>0</v>
      </c>
      <c r="T101" s="4">
        <v>1</v>
      </c>
      <c r="U101" s="4">
        <v>0</v>
      </c>
      <c r="V101" s="4">
        <v>1</v>
      </c>
    </row>
    <row r="102" spans="2:22" ht="12.75" customHeight="1" x14ac:dyDescent="0.2">
      <c r="B102" s="4">
        <v>98</v>
      </c>
      <c r="C102" s="4">
        <v>0</v>
      </c>
      <c r="D102" s="6">
        <v>3.3</v>
      </c>
      <c r="E102" s="4">
        <v>2</v>
      </c>
      <c r="F102" s="4">
        <v>25</v>
      </c>
      <c r="G102" s="4">
        <v>2</v>
      </c>
      <c r="H102" s="4">
        <v>1</v>
      </c>
      <c r="I102" s="4">
        <v>3</v>
      </c>
      <c r="J102" s="4">
        <v>5</v>
      </c>
      <c r="K102" s="4">
        <v>5</v>
      </c>
      <c r="L102" s="4">
        <v>0</v>
      </c>
      <c r="M102" s="4">
        <v>7</v>
      </c>
      <c r="N102" s="4">
        <v>0</v>
      </c>
      <c r="O102" s="4">
        <v>2</v>
      </c>
      <c r="P102" s="4">
        <v>23</v>
      </c>
      <c r="Q102" s="4">
        <v>3</v>
      </c>
      <c r="R102" s="4">
        <v>0</v>
      </c>
      <c r="S102" s="4">
        <v>0</v>
      </c>
      <c r="T102" s="4">
        <v>1</v>
      </c>
      <c r="U102" s="4">
        <v>1</v>
      </c>
      <c r="V102" s="4">
        <v>1</v>
      </c>
    </row>
    <row r="103" spans="2:22" ht="12.75" customHeight="1" x14ac:dyDescent="0.2">
      <c r="B103" s="4">
        <v>99</v>
      </c>
      <c r="C103" s="4">
        <v>0</v>
      </c>
      <c r="D103" s="6">
        <v>3</v>
      </c>
      <c r="E103" s="4">
        <v>2</v>
      </c>
      <c r="F103" s="4">
        <v>30</v>
      </c>
      <c r="G103" s="4">
        <v>2.5</v>
      </c>
      <c r="H103" s="4">
        <v>2</v>
      </c>
      <c r="I103" s="4">
        <v>3</v>
      </c>
      <c r="J103" s="4">
        <v>5</v>
      </c>
      <c r="K103" s="4">
        <v>1</v>
      </c>
      <c r="L103" s="4">
        <v>0</v>
      </c>
      <c r="M103" s="4">
        <v>0</v>
      </c>
      <c r="N103" s="4">
        <v>0</v>
      </c>
      <c r="O103" s="4">
        <v>2</v>
      </c>
      <c r="P103" s="4">
        <v>200</v>
      </c>
      <c r="Q103" s="4">
        <v>6</v>
      </c>
      <c r="R103" s="4">
        <v>4</v>
      </c>
      <c r="S103" s="4">
        <v>2</v>
      </c>
      <c r="T103" s="4">
        <v>0</v>
      </c>
      <c r="U103" s="4">
        <v>0</v>
      </c>
      <c r="V103" s="4">
        <v>0</v>
      </c>
    </row>
    <row r="104" spans="2:22" ht="12.75" customHeight="1" x14ac:dyDescent="0.2">
      <c r="B104" s="4">
        <v>100</v>
      </c>
      <c r="C104" s="4">
        <v>1</v>
      </c>
      <c r="D104" s="6">
        <v>3</v>
      </c>
      <c r="E104" s="4">
        <v>2</v>
      </c>
      <c r="F104" s="4">
        <v>40</v>
      </c>
      <c r="G104" s="4">
        <v>2</v>
      </c>
      <c r="H104" s="4">
        <v>3</v>
      </c>
      <c r="I104" s="4">
        <v>1</v>
      </c>
      <c r="J104" s="4">
        <v>4</v>
      </c>
      <c r="K104" s="4">
        <v>20</v>
      </c>
      <c r="L104" s="4">
        <v>0</v>
      </c>
      <c r="M104" s="4">
        <v>0</v>
      </c>
      <c r="N104" s="4">
        <v>0</v>
      </c>
      <c r="O104" s="4">
        <v>2</v>
      </c>
      <c r="P104" s="4">
        <v>5</v>
      </c>
      <c r="Q104" s="4">
        <v>1</v>
      </c>
      <c r="R104" s="4">
        <v>5</v>
      </c>
      <c r="S104" s="4">
        <v>0</v>
      </c>
      <c r="T104" s="4">
        <v>0</v>
      </c>
      <c r="U104" s="4">
        <v>1</v>
      </c>
      <c r="V104" s="4">
        <v>0</v>
      </c>
    </row>
    <row r="105" spans="2:22" ht="12.75" customHeight="1" x14ac:dyDescent="0.2">
      <c r="B105" s="4">
        <v>101</v>
      </c>
      <c r="C105" s="4">
        <v>1</v>
      </c>
      <c r="D105" s="6">
        <v>2.8</v>
      </c>
      <c r="E105" s="4">
        <v>2</v>
      </c>
      <c r="F105" s="4">
        <v>30</v>
      </c>
      <c r="G105" s="7"/>
      <c r="H105" s="4">
        <v>4</v>
      </c>
      <c r="I105" s="4">
        <v>5</v>
      </c>
      <c r="J105" s="4">
        <v>3</v>
      </c>
      <c r="K105" s="4">
        <v>20</v>
      </c>
      <c r="L105" s="4">
        <v>0</v>
      </c>
      <c r="M105" s="4">
        <v>2</v>
      </c>
      <c r="N105" s="4">
        <v>0</v>
      </c>
      <c r="O105" s="4">
        <v>3</v>
      </c>
      <c r="P105" s="7"/>
      <c r="Q105" s="4">
        <v>0</v>
      </c>
      <c r="R105" s="4">
        <v>52</v>
      </c>
      <c r="S105" s="4">
        <v>0</v>
      </c>
      <c r="T105" s="4">
        <v>2</v>
      </c>
      <c r="U105" s="4">
        <v>1</v>
      </c>
      <c r="V105" s="4">
        <v>0</v>
      </c>
    </row>
    <row r="106" spans="2:22" ht="12.75" customHeight="1" x14ac:dyDescent="0.2">
      <c r="B106" s="4">
        <v>102</v>
      </c>
      <c r="C106" s="4">
        <v>1</v>
      </c>
      <c r="D106" s="6">
        <v>3</v>
      </c>
      <c r="E106" s="4">
        <v>2</v>
      </c>
      <c r="F106" s="4">
        <v>40</v>
      </c>
      <c r="G106" s="4">
        <v>2</v>
      </c>
      <c r="H106" s="4">
        <v>4</v>
      </c>
      <c r="I106" s="4">
        <v>3</v>
      </c>
      <c r="J106" s="4">
        <v>5</v>
      </c>
      <c r="K106" s="4">
        <v>4</v>
      </c>
      <c r="L106" s="4">
        <v>0</v>
      </c>
      <c r="M106" s="4">
        <v>5</v>
      </c>
      <c r="N106" s="4">
        <v>0</v>
      </c>
      <c r="O106" s="4">
        <v>2</v>
      </c>
      <c r="P106" s="7"/>
      <c r="Q106" s="4">
        <v>1</v>
      </c>
      <c r="R106" s="4">
        <v>0</v>
      </c>
      <c r="S106" s="4">
        <v>1</v>
      </c>
      <c r="T106" s="4">
        <v>0</v>
      </c>
      <c r="U106" s="4">
        <v>1</v>
      </c>
      <c r="V106" s="4">
        <v>1</v>
      </c>
    </row>
    <row r="107" spans="2:22" ht="12.75" customHeight="1" x14ac:dyDescent="0.2">
      <c r="B107" s="4">
        <v>103</v>
      </c>
      <c r="C107" s="4">
        <v>0</v>
      </c>
      <c r="D107" s="6">
        <v>3</v>
      </c>
      <c r="E107" s="4">
        <v>2</v>
      </c>
      <c r="F107" s="4">
        <v>25</v>
      </c>
      <c r="G107" s="4">
        <v>2</v>
      </c>
      <c r="H107" s="4">
        <v>2</v>
      </c>
      <c r="I107" s="4">
        <v>4</v>
      </c>
      <c r="J107" s="4">
        <v>4</v>
      </c>
      <c r="K107" s="4">
        <v>5</v>
      </c>
      <c r="L107" s="4">
        <v>0</v>
      </c>
      <c r="M107" s="4">
        <v>0</v>
      </c>
      <c r="N107" s="4">
        <v>0</v>
      </c>
      <c r="O107" s="4">
        <v>2</v>
      </c>
      <c r="P107" s="4">
        <v>4</v>
      </c>
      <c r="Q107" s="4">
        <v>13</v>
      </c>
      <c r="R107" s="4">
        <v>0</v>
      </c>
      <c r="S107" s="4">
        <v>1</v>
      </c>
      <c r="T107" s="4">
        <v>0</v>
      </c>
      <c r="U107" s="4">
        <v>2</v>
      </c>
      <c r="V107" s="4">
        <v>0</v>
      </c>
    </row>
    <row r="108" spans="2:22" ht="12.75" customHeight="1" x14ac:dyDescent="0.2">
      <c r="B108" s="4">
        <v>104</v>
      </c>
      <c r="C108" s="4">
        <v>0</v>
      </c>
      <c r="D108" s="6">
        <v>2.8</v>
      </c>
      <c r="E108" s="4">
        <v>2</v>
      </c>
      <c r="F108" s="4">
        <v>20</v>
      </c>
      <c r="G108" s="4">
        <v>2</v>
      </c>
      <c r="H108" s="4">
        <v>1</v>
      </c>
      <c r="I108" s="4">
        <v>3</v>
      </c>
      <c r="J108" s="4">
        <v>4</v>
      </c>
      <c r="K108" s="4">
        <v>22</v>
      </c>
      <c r="L108" s="4">
        <v>0</v>
      </c>
      <c r="M108" s="4">
        <v>8</v>
      </c>
      <c r="N108" s="4">
        <v>1</v>
      </c>
      <c r="O108" s="4">
        <v>2</v>
      </c>
      <c r="P108" s="4">
        <v>100</v>
      </c>
      <c r="Q108" s="4">
        <v>2</v>
      </c>
      <c r="R108" s="4">
        <v>8</v>
      </c>
      <c r="S108" s="4">
        <v>2</v>
      </c>
      <c r="T108" s="4">
        <v>1</v>
      </c>
      <c r="U108" s="4">
        <v>2</v>
      </c>
      <c r="V108" s="4">
        <v>1</v>
      </c>
    </row>
    <row r="109" spans="2:22" ht="12.75" customHeight="1" x14ac:dyDescent="0.2">
      <c r="B109" s="4">
        <v>105</v>
      </c>
      <c r="C109" s="4">
        <v>1</v>
      </c>
      <c r="D109" s="6">
        <v>2.9</v>
      </c>
      <c r="E109" s="4">
        <v>2</v>
      </c>
      <c r="F109" s="4">
        <v>24</v>
      </c>
      <c r="G109" s="4">
        <v>2</v>
      </c>
      <c r="H109" s="4">
        <v>5</v>
      </c>
      <c r="I109" s="4">
        <v>4</v>
      </c>
      <c r="J109" s="4">
        <v>4</v>
      </c>
      <c r="K109" s="4">
        <v>35</v>
      </c>
      <c r="L109" s="4">
        <v>1</v>
      </c>
      <c r="M109" s="4">
        <v>8</v>
      </c>
      <c r="N109" s="4">
        <v>0</v>
      </c>
      <c r="O109" s="4">
        <v>1</v>
      </c>
      <c r="P109" s="4">
        <v>17.8</v>
      </c>
      <c r="Q109" s="4">
        <v>6</v>
      </c>
      <c r="R109" s="4">
        <v>3</v>
      </c>
      <c r="S109" s="4">
        <v>2</v>
      </c>
      <c r="T109" s="4">
        <v>0</v>
      </c>
      <c r="U109" s="4">
        <v>1</v>
      </c>
      <c r="V109" s="4">
        <v>0</v>
      </c>
    </row>
    <row r="110" spans="2:22" ht="12.75" customHeight="1" x14ac:dyDescent="0.2">
      <c r="B110" s="4">
        <v>106</v>
      </c>
      <c r="C110" s="4">
        <v>0</v>
      </c>
      <c r="D110" s="6">
        <v>3.8</v>
      </c>
      <c r="E110" s="4">
        <v>2</v>
      </c>
      <c r="F110" s="4">
        <v>25</v>
      </c>
      <c r="G110" s="4">
        <v>2</v>
      </c>
      <c r="H110" s="4">
        <v>2</v>
      </c>
      <c r="I110" s="4">
        <v>2</v>
      </c>
      <c r="J110" s="4">
        <v>2</v>
      </c>
      <c r="K110" s="4">
        <v>20</v>
      </c>
      <c r="L110" s="4">
        <v>0</v>
      </c>
      <c r="M110" s="4">
        <v>3</v>
      </c>
      <c r="N110" s="4">
        <v>1</v>
      </c>
      <c r="O110" s="4">
        <v>2</v>
      </c>
      <c r="P110" s="4">
        <v>800</v>
      </c>
      <c r="Q110" s="4">
        <v>3</v>
      </c>
      <c r="R110" s="4">
        <v>1</v>
      </c>
      <c r="S110" s="4">
        <v>1</v>
      </c>
      <c r="T110" s="4">
        <v>0</v>
      </c>
      <c r="U110" s="4">
        <v>2</v>
      </c>
      <c r="V110" s="4">
        <v>1</v>
      </c>
    </row>
    <row r="111" spans="2:22" ht="12.75" customHeight="1" x14ac:dyDescent="0.2">
      <c r="B111" s="4">
        <v>107</v>
      </c>
      <c r="C111" s="4">
        <v>1</v>
      </c>
      <c r="D111" s="6">
        <v>3.5</v>
      </c>
      <c r="E111" s="4">
        <v>2</v>
      </c>
      <c r="F111" s="4">
        <v>50</v>
      </c>
      <c r="G111" s="4">
        <v>2</v>
      </c>
      <c r="H111" s="4">
        <v>3</v>
      </c>
      <c r="I111" s="4">
        <v>4</v>
      </c>
      <c r="J111" s="4">
        <v>5</v>
      </c>
      <c r="K111" s="4">
        <v>19</v>
      </c>
      <c r="L111" s="4">
        <v>0</v>
      </c>
      <c r="M111" s="4">
        <v>0</v>
      </c>
      <c r="N111" s="4">
        <v>0</v>
      </c>
      <c r="O111" s="4">
        <v>2</v>
      </c>
      <c r="P111" s="4">
        <v>100</v>
      </c>
      <c r="Q111" s="4">
        <v>4</v>
      </c>
      <c r="R111" s="4">
        <v>45</v>
      </c>
      <c r="S111" s="4">
        <v>1</v>
      </c>
      <c r="T111" s="4">
        <v>0</v>
      </c>
      <c r="U111" s="4">
        <v>2</v>
      </c>
      <c r="V111" s="4">
        <v>0</v>
      </c>
    </row>
    <row r="112" spans="2:22" ht="12.75" customHeight="1" x14ac:dyDescent="0.2">
      <c r="B112" s="4">
        <v>108</v>
      </c>
      <c r="C112" s="4">
        <v>0</v>
      </c>
      <c r="D112" s="6">
        <v>3.9</v>
      </c>
      <c r="E112" s="4">
        <v>2</v>
      </c>
      <c r="F112" s="4">
        <v>50</v>
      </c>
      <c r="G112" s="4">
        <v>2</v>
      </c>
      <c r="H112" s="4">
        <v>3</v>
      </c>
      <c r="I112" s="4">
        <v>3</v>
      </c>
      <c r="J112" s="4">
        <v>4</v>
      </c>
      <c r="K112" s="4">
        <v>25</v>
      </c>
      <c r="L112" s="4">
        <v>0</v>
      </c>
      <c r="M112" s="4">
        <v>2</v>
      </c>
      <c r="N112" s="4">
        <v>1</v>
      </c>
      <c r="O112" s="4">
        <v>3</v>
      </c>
      <c r="P112" s="4">
        <v>200</v>
      </c>
      <c r="Q112" s="4">
        <v>11</v>
      </c>
      <c r="R112" s="4">
        <v>0</v>
      </c>
      <c r="S112" s="4">
        <v>1</v>
      </c>
      <c r="T112" s="4">
        <v>1</v>
      </c>
      <c r="U112" s="4">
        <v>0</v>
      </c>
      <c r="V112" s="4">
        <v>0</v>
      </c>
    </row>
    <row r="113" spans="2:22" ht="12.75" customHeight="1" x14ac:dyDescent="0.2">
      <c r="B113" s="4">
        <v>109</v>
      </c>
      <c r="C113" s="4">
        <v>1</v>
      </c>
      <c r="D113" s="6">
        <v>2.8</v>
      </c>
      <c r="E113" s="4">
        <v>2</v>
      </c>
      <c r="F113" s="4">
        <v>13</v>
      </c>
      <c r="G113" s="4">
        <v>2</v>
      </c>
      <c r="H113" s="4">
        <v>3</v>
      </c>
      <c r="I113" s="4">
        <v>4</v>
      </c>
      <c r="J113" s="4">
        <v>5</v>
      </c>
      <c r="K113" s="4">
        <v>0</v>
      </c>
      <c r="L113" s="4">
        <v>0</v>
      </c>
      <c r="M113" s="4">
        <v>0</v>
      </c>
      <c r="N113" s="4">
        <v>0</v>
      </c>
      <c r="O113" s="4">
        <v>2</v>
      </c>
      <c r="P113" s="4">
        <v>10</v>
      </c>
      <c r="Q113" s="4">
        <v>2</v>
      </c>
      <c r="R113" s="4">
        <v>1</v>
      </c>
      <c r="S113" s="4">
        <v>1</v>
      </c>
      <c r="T113" s="4">
        <v>0</v>
      </c>
      <c r="U113" s="4">
        <v>0</v>
      </c>
      <c r="V113" s="4">
        <v>1</v>
      </c>
    </row>
    <row r="114" spans="2:22" ht="12.75" customHeight="1" x14ac:dyDescent="0.2">
      <c r="B114" s="4">
        <v>110</v>
      </c>
      <c r="C114" s="4">
        <v>1</v>
      </c>
      <c r="D114" s="6">
        <v>3.5</v>
      </c>
      <c r="E114" s="4">
        <v>2</v>
      </c>
      <c r="F114" s="4">
        <v>40</v>
      </c>
      <c r="G114" s="4">
        <v>3</v>
      </c>
      <c r="H114" s="4">
        <v>4</v>
      </c>
      <c r="I114" s="4">
        <v>5</v>
      </c>
      <c r="J114" s="4">
        <v>5</v>
      </c>
      <c r="K114" s="4">
        <v>40</v>
      </c>
      <c r="L114" s="4">
        <v>0</v>
      </c>
      <c r="M114" s="4">
        <v>2</v>
      </c>
      <c r="N114" s="4">
        <v>0</v>
      </c>
      <c r="O114" s="4">
        <v>1</v>
      </c>
      <c r="P114" s="7"/>
      <c r="Q114" s="4">
        <v>9</v>
      </c>
      <c r="R114" s="4">
        <v>0</v>
      </c>
      <c r="S114" s="4">
        <v>1</v>
      </c>
      <c r="T114" s="4">
        <v>0</v>
      </c>
      <c r="U114" s="4">
        <v>1</v>
      </c>
      <c r="V114" s="4">
        <v>0</v>
      </c>
    </row>
    <row r="115" spans="2:22" ht="12.75" customHeight="1" x14ac:dyDescent="0.2">
      <c r="B115" s="4">
        <v>111</v>
      </c>
      <c r="C115" s="4">
        <v>1</v>
      </c>
      <c r="D115" s="6">
        <v>3</v>
      </c>
      <c r="E115" s="4">
        <v>2</v>
      </c>
      <c r="F115" s="4">
        <v>45</v>
      </c>
      <c r="G115" s="4">
        <v>2</v>
      </c>
      <c r="H115" s="4">
        <v>2</v>
      </c>
      <c r="I115" s="4">
        <v>3</v>
      </c>
      <c r="J115" s="4">
        <v>3</v>
      </c>
      <c r="K115" s="4">
        <v>20</v>
      </c>
      <c r="L115" s="4">
        <v>0</v>
      </c>
      <c r="M115" s="4">
        <v>4</v>
      </c>
      <c r="N115" s="4">
        <v>0</v>
      </c>
      <c r="O115" s="4">
        <v>1</v>
      </c>
      <c r="P115" s="4">
        <v>1</v>
      </c>
      <c r="Q115" s="4">
        <v>2</v>
      </c>
      <c r="R115" s="4">
        <v>0</v>
      </c>
      <c r="S115" s="4">
        <v>1</v>
      </c>
      <c r="T115" s="4">
        <v>2</v>
      </c>
      <c r="U115" s="4">
        <v>1</v>
      </c>
      <c r="V115" s="4">
        <v>1</v>
      </c>
    </row>
    <row r="116" spans="2:22" ht="12.75" customHeight="1" x14ac:dyDescent="0.2">
      <c r="B116" s="4">
        <v>112</v>
      </c>
      <c r="C116" s="4">
        <v>1</v>
      </c>
      <c r="D116" s="6">
        <v>3</v>
      </c>
      <c r="E116" s="4">
        <v>2</v>
      </c>
      <c r="F116" s="4">
        <v>40</v>
      </c>
      <c r="G116" s="4">
        <v>2</v>
      </c>
      <c r="H116" s="4">
        <v>4</v>
      </c>
      <c r="I116" s="4">
        <v>5</v>
      </c>
      <c r="J116" s="4">
        <v>4</v>
      </c>
      <c r="K116" s="4">
        <v>5</v>
      </c>
      <c r="L116" s="4">
        <v>0</v>
      </c>
      <c r="M116" s="4">
        <v>2</v>
      </c>
      <c r="N116" s="4">
        <v>0</v>
      </c>
      <c r="O116" s="4">
        <v>2</v>
      </c>
      <c r="P116" s="4">
        <v>3</v>
      </c>
      <c r="Q116" s="4">
        <v>2</v>
      </c>
      <c r="R116" s="4">
        <v>20</v>
      </c>
      <c r="S116" s="4">
        <v>0</v>
      </c>
      <c r="T116" s="4">
        <v>2</v>
      </c>
      <c r="U116" s="4">
        <v>0</v>
      </c>
      <c r="V116" s="4">
        <v>1</v>
      </c>
    </row>
    <row r="117" spans="2:22" ht="12.75" customHeight="1" x14ac:dyDescent="0.2">
      <c r="B117" s="4">
        <v>113</v>
      </c>
      <c r="C117" s="4">
        <v>0</v>
      </c>
      <c r="D117" s="6">
        <v>3.3</v>
      </c>
      <c r="E117" s="4">
        <v>2</v>
      </c>
      <c r="F117" s="4">
        <v>50</v>
      </c>
      <c r="G117" s="4">
        <v>2</v>
      </c>
      <c r="H117" s="4">
        <v>2</v>
      </c>
      <c r="I117" s="4">
        <v>3</v>
      </c>
      <c r="J117" s="4">
        <v>5</v>
      </c>
      <c r="K117" s="4">
        <v>10</v>
      </c>
      <c r="L117" s="4">
        <v>1</v>
      </c>
      <c r="M117" s="4">
        <v>10</v>
      </c>
      <c r="N117" s="4">
        <v>0</v>
      </c>
      <c r="O117" s="4">
        <v>3</v>
      </c>
      <c r="P117" s="4">
        <v>7</v>
      </c>
      <c r="Q117" s="4">
        <v>4</v>
      </c>
      <c r="R117" s="4">
        <v>52</v>
      </c>
      <c r="S117" s="4">
        <v>0</v>
      </c>
      <c r="T117" s="4">
        <v>2</v>
      </c>
      <c r="U117" s="4">
        <v>1</v>
      </c>
      <c r="V117" s="4">
        <v>0</v>
      </c>
    </row>
    <row r="118" spans="2:22" ht="12.75" customHeight="1" x14ac:dyDescent="0.2">
      <c r="B118" s="4">
        <v>114</v>
      </c>
      <c r="C118" s="4">
        <v>1</v>
      </c>
      <c r="D118" s="6">
        <v>2</v>
      </c>
      <c r="E118" s="4">
        <v>2</v>
      </c>
      <c r="F118" s="4">
        <v>45</v>
      </c>
      <c r="G118" s="4">
        <v>2</v>
      </c>
      <c r="H118" s="4">
        <v>3</v>
      </c>
      <c r="I118" s="4">
        <v>3</v>
      </c>
      <c r="J118" s="4">
        <v>4</v>
      </c>
      <c r="K118" s="4">
        <v>2</v>
      </c>
      <c r="L118" s="4">
        <v>0</v>
      </c>
      <c r="M118" s="4">
        <v>0</v>
      </c>
      <c r="N118" s="4">
        <v>0</v>
      </c>
      <c r="O118" s="4">
        <v>2</v>
      </c>
      <c r="P118" s="7"/>
      <c r="Q118" s="4">
        <v>1</v>
      </c>
      <c r="R118" s="4">
        <v>20</v>
      </c>
      <c r="S118" s="4">
        <v>1</v>
      </c>
      <c r="T118" s="4">
        <v>0</v>
      </c>
      <c r="U118" s="4">
        <v>2</v>
      </c>
      <c r="V118" s="4">
        <v>1</v>
      </c>
    </row>
    <row r="119" spans="2:22" ht="12.75" customHeight="1" x14ac:dyDescent="0.2">
      <c r="B119" s="4">
        <v>115</v>
      </c>
      <c r="C119" s="4">
        <v>1</v>
      </c>
      <c r="D119" s="6">
        <v>3.6</v>
      </c>
      <c r="E119" s="4">
        <v>2</v>
      </c>
      <c r="F119" s="4">
        <v>20</v>
      </c>
      <c r="G119" s="4">
        <v>2</v>
      </c>
      <c r="H119" s="4">
        <v>4</v>
      </c>
      <c r="I119" s="4">
        <v>3</v>
      </c>
      <c r="J119" s="4">
        <v>3</v>
      </c>
      <c r="K119" s="4">
        <v>0</v>
      </c>
      <c r="L119" s="4">
        <v>0</v>
      </c>
      <c r="M119" s="4">
        <v>2</v>
      </c>
      <c r="N119" s="4">
        <v>0</v>
      </c>
      <c r="O119" s="4">
        <v>1</v>
      </c>
      <c r="P119" s="4">
        <v>1</v>
      </c>
      <c r="Q119" s="4">
        <v>10</v>
      </c>
      <c r="R119" s="4">
        <v>1</v>
      </c>
      <c r="S119" s="4">
        <v>1</v>
      </c>
      <c r="T119" s="4">
        <v>0</v>
      </c>
      <c r="U119" s="4">
        <v>1</v>
      </c>
      <c r="V119" s="4">
        <v>0</v>
      </c>
    </row>
    <row r="120" spans="2:22" ht="12.75" customHeight="1" x14ac:dyDescent="0.2">
      <c r="B120" s="4">
        <v>116</v>
      </c>
      <c r="C120" s="4">
        <v>0</v>
      </c>
      <c r="D120" s="6">
        <v>3.3</v>
      </c>
      <c r="E120" s="4">
        <v>2</v>
      </c>
      <c r="F120" s="4">
        <v>45</v>
      </c>
      <c r="G120" s="4">
        <v>3</v>
      </c>
      <c r="H120" s="4">
        <v>4</v>
      </c>
      <c r="I120" s="4">
        <v>4</v>
      </c>
      <c r="J120" s="4">
        <v>4</v>
      </c>
      <c r="K120" s="4">
        <v>18</v>
      </c>
      <c r="L120" s="4">
        <v>0</v>
      </c>
      <c r="M120" s="4">
        <v>0</v>
      </c>
      <c r="N120" s="4">
        <v>1</v>
      </c>
      <c r="O120" s="4">
        <v>3</v>
      </c>
      <c r="P120" s="7"/>
      <c r="Q120" s="4">
        <v>1</v>
      </c>
      <c r="R120" s="4">
        <v>0</v>
      </c>
      <c r="S120" s="4">
        <v>0</v>
      </c>
      <c r="T120" s="4">
        <v>0</v>
      </c>
      <c r="U120" s="4">
        <v>2</v>
      </c>
      <c r="V120" s="4">
        <v>1</v>
      </c>
    </row>
    <row r="121" spans="2:22" ht="12.75" customHeight="1" x14ac:dyDescent="0.2">
      <c r="B121" s="4">
        <v>117</v>
      </c>
      <c r="C121" s="4">
        <v>1</v>
      </c>
      <c r="D121" s="6">
        <v>3.2</v>
      </c>
      <c r="E121" s="4">
        <v>2</v>
      </c>
      <c r="F121" s="4">
        <v>0</v>
      </c>
      <c r="G121" s="4">
        <v>2</v>
      </c>
      <c r="H121" s="4">
        <v>3</v>
      </c>
      <c r="I121" s="4">
        <v>3</v>
      </c>
      <c r="J121" s="4">
        <v>4</v>
      </c>
      <c r="K121" s="4">
        <v>0</v>
      </c>
      <c r="L121" s="4">
        <v>0</v>
      </c>
      <c r="M121" s="4">
        <v>6</v>
      </c>
      <c r="N121" s="4">
        <v>0</v>
      </c>
      <c r="O121" s="4">
        <v>3</v>
      </c>
      <c r="P121" s="4">
        <v>300</v>
      </c>
      <c r="Q121" s="4">
        <v>8</v>
      </c>
      <c r="R121" s="4">
        <v>0</v>
      </c>
      <c r="S121" s="4">
        <v>1</v>
      </c>
      <c r="T121" s="4">
        <v>1</v>
      </c>
      <c r="U121" s="4">
        <v>0</v>
      </c>
      <c r="V121" s="4">
        <v>1</v>
      </c>
    </row>
    <row r="122" spans="2:22" ht="12.75" customHeight="1" x14ac:dyDescent="0.2">
      <c r="B122" s="4">
        <v>118</v>
      </c>
      <c r="C122" s="4">
        <v>1</v>
      </c>
      <c r="D122" s="6">
        <v>2.9</v>
      </c>
      <c r="E122" s="4">
        <v>2</v>
      </c>
      <c r="F122" s="4">
        <v>40</v>
      </c>
      <c r="G122" s="4">
        <v>3</v>
      </c>
      <c r="H122" s="4">
        <v>2</v>
      </c>
      <c r="I122" s="4">
        <v>1</v>
      </c>
      <c r="J122" s="4">
        <v>3</v>
      </c>
      <c r="K122" s="4">
        <v>20</v>
      </c>
      <c r="L122" s="4">
        <v>0</v>
      </c>
      <c r="M122" s="4">
        <v>2</v>
      </c>
      <c r="N122" s="4">
        <v>0</v>
      </c>
      <c r="O122" s="4">
        <v>1</v>
      </c>
      <c r="P122" s="7"/>
      <c r="Q122" s="4">
        <v>1</v>
      </c>
      <c r="R122" s="4">
        <v>0</v>
      </c>
      <c r="S122" s="4">
        <v>2</v>
      </c>
      <c r="T122" s="4">
        <v>0</v>
      </c>
      <c r="U122" s="4">
        <v>1</v>
      </c>
      <c r="V122" s="4">
        <v>0</v>
      </c>
    </row>
    <row r="123" spans="2:22" ht="12.75" customHeight="1" x14ac:dyDescent="0.2">
      <c r="B123" s="4">
        <v>119</v>
      </c>
      <c r="C123" s="4">
        <v>1</v>
      </c>
      <c r="D123" s="6">
        <v>3.2</v>
      </c>
      <c r="E123" s="4">
        <v>2</v>
      </c>
      <c r="F123" s="4">
        <v>40</v>
      </c>
      <c r="G123" s="4">
        <v>2</v>
      </c>
      <c r="H123" s="4">
        <v>3</v>
      </c>
      <c r="I123" s="4">
        <v>2</v>
      </c>
      <c r="J123" s="4">
        <v>3</v>
      </c>
      <c r="K123" s="4">
        <v>40</v>
      </c>
      <c r="L123" s="4">
        <v>0</v>
      </c>
      <c r="M123" s="4">
        <v>4</v>
      </c>
      <c r="N123" s="4">
        <v>1</v>
      </c>
      <c r="O123" s="4">
        <v>2</v>
      </c>
      <c r="P123" s="4">
        <v>6</v>
      </c>
      <c r="Q123" s="4">
        <v>2</v>
      </c>
      <c r="R123" s="4">
        <v>2</v>
      </c>
      <c r="S123" s="4">
        <v>1</v>
      </c>
      <c r="T123" s="4">
        <v>1</v>
      </c>
      <c r="U123" s="4">
        <v>0</v>
      </c>
      <c r="V123" s="4">
        <v>0</v>
      </c>
    </row>
    <row r="124" spans="2:22" ht="12.75" customHeight="1" x14ac:dyDescent="0.2">
      <c r="B124" s="4">
        <v>120</v>
      </c>
      <c r="C124" s="4">
        <v>1</v>
      </c>
      <c r="D124" s="6">
        <v>3.3</v>
      </c>
      <c r="E124" s="4">
        <v>2</v>
      </c>
      <c r="F124" s="4">
        <v>0</v>
      </c>
      <c r="G124" s="4">
        <v>2</v>
      </c>
      <c r="H124" s="4">
        <v>2</v>
      </c>
      <c r="I124" s="4">
        <v>3</v>
      </c>
      <c r="J124" s="4">
        <v>2</v>
      </c>
      <c r="K124" s="4">
        <v>20</v>
      </c>
      <c r="L124" s="4">
        <v>0</v>
      </c>
      <c r="M124" s="4">
        <v>6</v>
      </c>
      <c r="N124" s="4">
        <v>1</v>
      </c>
      <c r="O124" s="4">
        <v>2</v>
      </c>
      <c r="P124" s="7">
        <v>300</v>
      </c>
      <c r="Q124" s="4">
        <v>3</v>
      </c>
      <c r="R124" s="4">
        <v>3</v>
      </c>
      <c r="S124" s="4">
        <v>1</v>
      </c>
      <c r="T124" s="4">
        <v>0</v>
      </c>
      <c r="U124" s="4">
        <v>0</v>
      </c>
      <c r="V124" s="4">
        <v>0</v>
      </c>
    </row>
    <row r="125" spans="2:22" ht="12.75" customHeight="1" x14ac:dyDescent="0.2">
      <c r="B125" s="4">
        <v>121</v>
      </c>
      <c r="C125" s="4">
        <v>1</v>
      </c>
      <c r="D125" s="6">
        <v>3</v>
      </c>
      <c r="E125" s="4">
        <v>2</v>
      </c>
      <c r="F125" s="4">
        <v>40</v>
      </c>
      <c r="G125" s="4">
        <v>3</v>
      </c>
      <c r="H125" s="4">
        <v>5</v>
      </c>
      <c r="I125" s="4">
        <v>3</v>
      </c>
      <c r="J125" s="4">
        <v>4</v>
      </c>
      <c r="K125" s="4">
        <v>15</v>
      </c>
      <c r="L125" s="4">
        <v>0</v>
      </c>
      <c r="M125" s="4">
        <v>2</v>
      </c>
      <c r="N125" s="4">
        <v>0</v>
      </c>
      <c r="O125" s="4">
        <v>1</v>
      </c>
      <c r="P125" s="4">
        <v>2</v>
      </c>
      <c r="Q125" s="4">
        <v>2</v>
      </c>
      <c r="R125" s="4">
        <v>10</v>
      </c>
      <c r="S125" s="4">
        <v>0</v>
      </c>
      <c r="T125" s="4">
        <v>2</v>
      </c>
      <c r="U125" s="4">
        <v>2</v>
      </c>
      <c r="V125" s="4">
        <v>1</v>
      </c>
    </row>
    <row r="126" spans="2:22" ht="12.75" customHeight="1" x14ac:dyDescent="0.2">
      <c r="B126" s="4">
        <v>122</v>
      </c>
      <c r="C126" s="4">
        <v>1</v>
      </c>
      <c r="D126" s="6">
        <v>2.5</v>
      </c>
      <c r="E126" s="4">
        <v>2</v>
      </c>
      <c r="F126" s="4">
        <v>29.8</v>
      </c>
      <c r="G126" s="4">
        <v>3</v>
      </c>
      <c r="H126" s="4">
        <v>4</v>
      </c>
      <c r="I126" s="4">
        <v>4</v>
      </c>
      <c r="J126" s="4">
        <v>2</v>
      </c>
      <c r="K126" s="4">
        <v>10</v>
      </c>
      <c r="L126" s="4">
        <v>1</v>
      </c>
      <c r="M126" s="4">
        <v>2</v>
      </c>
      <c r="N126" s="4">
        <v>1</v>
      </c>
      <c r="O126" s="4">
        <v>2</v>
      </c>
      <c r="P126" s="9">
        <v>35</v>
      </c>
      <c r="Q126" s="4">
        <v>2</v>
      </c>
      <c r="R126" s="4">
        <v>56</v>
      </c>
      <c r="S126" s="4">
        <v>1</v>
      </c>
      <c r="T126" s="4">
        <v>0</v>
      </c>
      <c r="U126" s="4">
        <v>1</v>
      </c>
      <c r="V126" s="4">
        <v>0</v>
      </c>
    </row>
    <row r="127" spans="2:22" ht="12.75" customHeight="1" x14ac:dyDescent="0.2">
      <c r="B127" s="4">
        <v>123</v>
      </c>
      <c r="C127" s="4">
        <v>1</v>
      </c>
      <c r="D127" s="6">
        <v>3</v>
      </c>
      <c r="E127" s="4">
        <v>2</v>
      </c>
      <c r="F127" s="4">
        <v>25</v>
      </c>
      <c r="G127" s="4">
        <v>2</v>
      </c>
      <c r="H127" s="4">
        <v>1</v>
      </c>
      <c r="I127" s="4">
        <v>3</v>
      </c>
      <c r="J127" s="4">
        <v>4</v>
      </c>
      <c r="K127" s="4">
        <v>15</v>
      </c>
      <c r="L127" s="4">
        <v>1</v>
      </c>
      <c r="M127" s="4">
        <v>4</v>
      </c>
      <c r="N127" s="4">
        <v>0</v>
      </c>
      <c r="O127" s="4">
        <v>2</v>
      </c>
      <c r="P127" s="7"/>
      <c r="Q127" s="4">
        <v>5</v>
      </c>
      <c r="R127" s="4">
        <v>1</v>
      </c>
      <c r="S127" s="4">
        <v>1</v>
      </c>
      <c r="T127" s="4">
        <v>0</v>
      </c>
      <c r="U127" s="4">
        <v>1</v>
      </c>
      <c r="V127" s="4">
        <v>1</v>
      </c>
    </row>
    <row r="128" spans="2:22" ht="12.75" customHeight="1" x14ac:dyDescent="0.2">
      <c r="B128" s="4">
        <v>124</v>
      </c>
      <c r="C128" s="4">
        <v>1</v>
      </c>
      <c r="D128" s="6">
        <v>3.7</v>
      </c>
      <c r="E128" s="4">
        <v>2</v>
      </c>
      <c r="F128" s="9">
        <v>0</v>
      </c>
      <c r="G128" s="9">
        <v>2</v>
      </c>
      <c r="H128" s="9">
        <v>2</v>
      </c>
      <c r="I128" s="9">
        <v>1</v>
      </c>
      <c r="J128" s="9">
        <v>3</v>
      </c>
      <c r="K128" s="9">
        <v>20</v>
      </c>
      <c r="L128" s="9">
        <v>2</v>
      </c>
      <c r="M128" s="9">
        <v>5</v>
      </c>
      <c r="N128" s="9">
        <v>0</v>
      </c>
      <c r="O128" s="9">
        <v>2</v>
      </c>
      <c r="P128" s="9">
        <v>0</v>
      </c>
      <c r="Q128" s="9">
        <v>9</v>
      </c>
      <c r="R128" s="9">
        <v>0</v>
      </c>
      <c r="S128" s="9">
        <v>1</v>
      </c>
      <c r="T128" s="9">
        <v>2</v>
      </c>
      <c r="U128" s="9">
        <v>1</v>
      </c>
      <c r="V128" s="9">
        <v>1</v>
      </c>
    </row>
    <row r="129" spans="2:22" ht="12.75" customHeight="1" x14ac:dyDescent="0.2">
      <c r="B129" s="4">
        <v>125</v>
      </c>
      <c r="C129" s="4">
        <v>1</v>
      </c>
      <c r="D129" s="6">
        <v>3.3</v>
      </c>
      <c r="E129" s="4">
        <v>2</v>
      </c>
      <c r="F129" s="9">
        <v>20</v>
      </c>
      <c r="G129" s="9">
        <v>2</v>
      </c>
      <c r="H129" s="9">
        <v>1</v>
      </c>
      <c r="I129" s="9">
        <v>3</v>
      </c>
      <c r="J129" s="9">
        <v>4</v>
      </c>
      <c r="K129" s="9">
        <v>20</v>
      </c>
      <c r="L129" s="9">
        <v>0</v>
      </c>
      <c r="M129" s="9">
        <v>4</v>
      </c>
      <c r="N129" s="9">
        <v>0</v>
      </c>
      <c r="O129" s="9">
        <v>1</v>
      </c>
      <c r="P129" s="9">
        <v>7.8</v>
      </c>
      <c r="Q129" s="9">
        <v>6</v>
      </c>
      <c r="R129" s="9">
        <v>0</v>
      </c>
      <c r="S129" s="9">
        <v>2</v>
      </c>
      <c r="T129" s="9">
        <v>1</v>
      </c>
      <c r="U129" s="9">
        <v>1</v>
      </c>
      <c r="V129" s="9">
        <v>1</v>
      </c>
    </row>
    <row r="130" spans="2:22" ht="12.75" customHeight="1" x14ac:dyDescent="0.2">
      <c r="B130" s="4">
        <v>126</v>
      </c>
      <c r="C130" s="4">
        <v>1</v>
      </c>
      <c r="D130" s="6">
        <v>3.6</v>
      </c>
      <c r="E130" s="4">
        <v>2</v>
      </c>
      <c r="F130" s="9">
        <v>40</v>
      </c>
      <c r="G130" s="9">
        <v>3</v>
      </c>
      <c r="H130" s="9">
        <v>4</v>
      </c>
      <c r="I130" s="9">
        <v>3</v>
      </c>
      <c r="J130" s="9">
        <v>4</v>
      </c>
      <c r="K130" s="9">
        <v>20</v>
      </c>
      <c r="L130" s="9">
        <v>0</v>
      </c>
      <c r="M130" s="9">
        <v>4</v>
      </c>
      <c r="N130" s="9">
        <v>0</v>
      </c>
      <c r="O130" s="9">
        <v>2</v>
      </c>
      <c r="P130" s="7"/>
      <c r="Q130" s="9">
        <v>10</v>
      </c>
      <c r="R130" s="9">
        <v>8</v>
      </c>
      <c r="S130" s="9">
        <v>1</v>
      </c>
      <c r="T130" s="9">
        <v>0</v>
      </c>
      <c r="U130" s="9">
        <v>2</v>
      </c>
      <c r="V130" s="9">
        <v>1</v>
      </c>
    </row>
    <row r="131" spans="2:22" ht="12.75" customHeight="1" x14ac:dyDescent="0.2">
      <c r="B131" s="4">
        <v>127</v>
      </c>
      <c r="C131" s="4">
        <v>1</v>
      </c>
      <c r="D131" s="6">
        <v>2.9</v>
      </c>
      <c r="E131" s="4">
        <v>2</v>
      </c>
      <c r="F131" s="9">
        <v>40</v>
      </c>
      <c r="G131" s="9">
        <v>3</v>
      </c>
      <c r="H131" s="9">
        <v>2</v>
      </c>
      <c r="I131" s="9">
        <v>2</v>
      </c>
      <c r="J131" s="9">
        <v>5</v>
      </c>
      <c r="K131" s="9">
        <v>20</v>
      </c>
      <c r="L131" s="9">
        <v>0</v>
      </c>
      <c r="M131" s="9">
        <v>2</v>
      </c>
      <c r="N131" s="9">
        <v>1</v>
      </c>
      <c r="O131" s="7"/>
      <c r="P131" s="7"/>
      <c r="Q131" s="9">
        <v>2.5</v>
      </c>
      <c r="R131" s="9">
        <v>5</v>
      </c>
      <c r="S131" s="9">
        <v>0</v>
      </c>
      <c r="T131" s="9">
        <v>2</v>
      </c>
      <c r="U131" s="9">
        <v>1</v>
      </c>
      <c r="V131" s="9">
        <v>0</v>
      </c>
    </row>
    <row r="132" spans="2:22" ht="12.75" customHeight="1" x14ac:dyDescent="0.2">
      <c r="B132" s="4">
        <v>128</v>
      </c>
      <c r="C132" s="4">
        <v>1</v>
      </c>
      <c r="D132" s="6">
        <v>3</v>
      </c>
      <c r="E132" s="4">
        <v>2</v>
      </c>
      <c r="F132" s="9">
        <v>4</v>
      </c>
      <c r="G132" s="9">
        <v>2</v>
      </c>
      <c r="H132" s="9">
        <v>2</v>
      </c>
      <c r="I132" s="9">
        <v>4</v>
      </c>
      <c r="J132" s="9">
        <v>4</v>
      </c>
      <c r="K132" s="9">
        <v>21</v>
      </c>
      <c r="L132" s="9">
        <v>2</v>
      </c>
      <c r="M132" s="9">
        <v>4</v>
      </c>
      <c r="N132" s="9">
        <v>0</v>
      </c>
      <c r="O132" s="9">
        <v>1</v>
      </c>
      <c r="P132" s="9">
        <v>9</v>
      </c>
      <c r="Q132" s="9">
        <v>8</v>
      </c>
      <c r="R132" s="9">
        <v>1</v>
      </c>
      <c r="S132" s="9">
        <v>1</v>
      </c>
      <c r="T132" s="9">
        <v>2</v>
      </c>
      <c r="U132" s="9">
        <v>2</v>
      </c>
      <c r="V132" s="9">
        <v>1</v>
      </c>
    </row>
    <row r="133" spans="2:22" ht="12.75" customHeight="1" x14ac:dyDescent="0.2">
      <c r="B133" s="4">
        <v>129</v>
      </c>
      <c r="C133" s="4">
        <v>0</v>
      </c>
      <c r="D133" s="6">
        <v>3.8</v>
      </c>
      <c r="E133" s="4">
        <v>2</v>
      </c>
      <c r="F133" s="9">
        <v>28</v>
      </c>
      <c r="G133" s="9">
        <v>3</v>
      </c>
      <c r="H133" s="9">
        <v>2</v>
      </c>
      <c r="I133" s="9">
        <v>3</v>
      </c>
      <c r="J133" s="9">
        <v>3</v>
      </c>
      <c r="K133" s="9">
        <v>15</v>
      </c>
      <c r="L133" s="9">
        <v>0</v>
      </c>
      <c r="M133" s="9">
        <v>3</v>
      </c>
      <c r="N133" s="9">
        <v>3</v>
      </c>
      <c r="O133" s="9">
        <v>2</v>
      </c>
      <c r="P133" s="9">
        <v>350</v>
      </c>
      <c r="Q133" s="9">
        <v>12</v>
      </c>
      <c r="R133" s="9">
        <v>2</v>
      </c>
      <c r="S133" s="9">
        <v>1</v>
      </c>
      <c r="T133" s="9">
        <v>1</v>
      </c>
      <c r="U133" s="9">
        <v>2</v>
      </c>
      <c r="V133" s="9">
        <v>0</v>
      </c>
    </row>
    <row r="134" spans="2:22" ht="12.75" customHeight="1" x14ac:dyDescent="0.2">
      <c r="B134" s="4">
        <v>130</v>
      </c>
      <c r="C134" s="4">
        <v>0</v>
      </c>
      <c r="D134" s="6">
        <v>2.6</v>
      </c>
      <c r="E134" s="4">
        <v>2</v>
      </c>
      <c r="F134" s="9">
        <v>2</v>
      </c>
      <c r="G134" s="9">
        <v>2</v>
      </c>
      <c r="H134" s="9">
        <v>4</v>
      </c>
      <c r="I134" s="9">
        <v>1</v>
      </c>
      <c r="J134" s="9">
        <v>4</v>
      </c>
      <c r="K134" s="9">
        <v>1</v>
      </c>
      <c r="L134" s="9">
        <v>0</v>
      </c>
      <c r="M134" s="9">
        <v>4</v>
      </c>
      <c r="N134" s="9">
        <v>0</v>
      </c>
      <c r="O134" s="9">
        <v>3</v>
      </c>
      <c r="P134" s="9">
        <v>80</v>
      </c>
      <c r="Q134" s="9">
        <v>5</v>
      </c>
      <c r="R134" s="9">
        <v>0</v>
      </c>
      <c r="S134" s="9">
        <v>2</v>
      </c>
      <c r="T134" s="9">
        <v>0</v>
      </c>
      <c r="U134" s="9">
        <v>2</v>
      </c>
      <c r="V134" s="9">
        <v>0</v>
      </c>
    </row>
    <row r="135" spans="2:22" ht="12.75" customHeight="1" x14ac:dyDescent="0.2">
      <c r="B135" s="4">
        <v>131</v>
      </c>
      <c r="C135" s="4">
        <v>1</v>
      </c>
      <c r="D135" s="6">
        <v>3.5</v>
      </c>
      <c r="E135" s="4">
        <v>2</v>
      </c>
      <c r="F135" s="9">
        <v>40</v>
      </c>
      <c r="G135" s="9">
        <v>2</v>
      </c>
      <c r="H135" s="9">
        <v>3</v>
      </c>
      <c r="I135" s="9">
        <v>2</v>
      </c>
      <c r="J135" s="9">
        <v>3</v>
      </c>
      <c r="K135" s="9">
        <v>13</v>
      </c>
      <c r="L135" s="9">
        <v>1</v>
      </c>
      <c r="M135" s="9">
        <v>8</v>
      </c>
      <c r="N135" s="9">
        <v>1</v>
      </c>
      <c r="O135" s="9">
        <v>1</v>
      </c>
      <c r="P135" s="9">
        <v>35</v>
      </c>
      <c r="Q135" s="9">
        <v>1</v>
      </c>
      <c r="R135" s="9">
        <v>1</v>
      </c>
      <c r="S135" s="9">
        <v>1</v>
      </c>
      <c r="T135" s="9">
        <v>1</v>
      </c>
      <c r="U135" s="9">
        <v>1</v>
      </c>
      <c r="V135" s="9">
        <v>1</v>
      </c>
    </row>
    <row r="136" spans="2:22" ht="12.75" customHeight="1" x14ac:dyDescent="0.2">
      <c r="B136" s="4">
        <v>132</v>
      </c>
      <c r="C136" s="4">
        <v>0</v>
      </c>
      <c r="D136" s="6">
        <v>3.6</v>
      </c>
      <c r="E136" s="4">
        <v>2</v>
      </c>
      <c r="F136" s="9">
        <v>15</v>
      </c>
      <c r="G136" s="9">
        <v>3</v>
      </c>
      <c r="H136" s="9">
        <v>4</v>
      </c>
      <c r="I136" s="9">
        <v>3</v>
      </c>
      <c r="J136" s="9">
        <v>4</v>
      </c>
      <c r="K136" s="9">
        <v>0</v>
      </c>
      <c r="L136" s="9">
        <v>0</v>
      </c>
      <c r="M136" s="9">
        <v>8</v>
      </c>
      <c r="N136" s="9">
        <v>0</v>
      </c>
      <c r="O136" s="9">
        <v>1</v>
      </c>
      <c r="P136" s="9">
        <v>80</v>
      </c>
      <c r="Q136" s="9">
        <v>4</v>
      </c>
      <c r="R136" s="9">
        <v>2</v>
      </c>
      <c r="S136" s="9">
        <v>1</v>
      </c>
      <c r="T136" s="9">
        <v>0</v>
      </c>
      <c r="U136" s="9">
        <v>2</v>
      </c>
      <c r="V136" s="9">
        <v>0</v>
      </c>
    </row>
    <row r="137" spans="2:22" ht="12.75" customHeight="1" x14ac:dyDescent="0.2">
      <c r="B137" s="4">
        <v>133</v>
      </c>
      <c r="C137" s="4">
        <v>1</v>
      </c>
      <c r="D137" s="6">
        <v>3.7</v>
      </c>
      <c r="E137" s="4">
        <v>2</v>
      </c>
      <c r="F137" s="9">
        <v>30</v>
      </c>
      <c r="G137" s="9">
        <v>2</v>
      </c>
      <c r="H137" s="9">
        <v>2</v>
      </c>
      <c r="I137" s="9">
        <v>3</v>
      </c>
      <c r="J137" s="9">
        <v>3</v>
      </c>
      <c r="K137" s="9">
        <v>15</v>
      </c>
      <c r="L137" s="9">
        <v>0</v>
      </c>
      <c r="M137" s="9">
        <v>0</v>
      </c>
      <c r="N137" s="9">
        <v>0</v>
      </c>
      <c r="O137" s="9">
        <v>2</v>
      </c>
      <c r="P137" s="9">
        <v>3</v>
      </c>
      <c r="Q137" s="9">
        <v>5</v>
      </c>
      <c r="R137" s="9">
        <v>10</v>
      </c>
      <c r="S137" s="9">
        <v>1</v>
      </c>
      <c r="T137" s="9">
        <v>0</v>
      </c>
      <c r="U137" s="9">
        <v>2</v>
      </c>
      <c r="V137" s="9">
        <v>0</v>
      </c>
    </row>
    <row r="138" spans="2:22" ht="12.75" customHeight="1" x14ac:dyDescent="0.2">
      <c r="B138" s="4">
        <v>134</v>
      </c>
      <c r="C138" s="4">
        <v>1</v>
      </c>
      <c r="D138" s="6">
        <v>3.5</v>
      </c>
      <c r="E138" s="4">
        <v>2</v>
      </c>
      <c r="F138" s="9">
        <v>0</v>
      </c>
      <c r="G138" s="9">
        <v>3</v>
      </c>
      <c r="H138" s="9">
        <v>4</v>
      </c>
      <c r="I138" s="9">
        <v>5</v>
      </c>
      <c r="J138" s="9">
        <v>4</v>
      </c>
      <c r="K138" s="9">
        <v>20</v>
      </c>
      <c r="L138" s="9">
        <v>0</v>
      </c>
      <c r="M138" s="9">
        <v>6</v>
      </c>
      <c r="N138" s="9">
        <v>0</v>
      </c>
      <c r="O138" s="9">
        <v>1</v>
      </c>
      <c r="P138" s="7"/>
      <c r="Q138" s="9">
        <v>0</v>
      </c>
      <c r="R138" s="9">
        <v>5</v>
      </c>
      <c r="S138" s="9">
        <v>1</v>
      </c>
      <c r="T138" s="9">
        <v>1</v>
      </c>
      <c r="U138" s="9">
        <v>2</v>
      </c>
      <c r="V138" s="9">
        <v>1</v>
      </c>
    </row>
    <row r="139" spans="2:22" ht="12.75" customHeight="1" x14ac:dyDescent="0.2">
      <c r="B139" s="4">
        <v>135</v>
      </c>
      <c r="C139" s="4">
        <v>1</v>
      </c>
      <c r="D139" s="6">
        <v>3.4</v>
      </c>
      <c r="E139" s="4">
        <v>2</v>
      </c>
      <c r="F139" s="9">
        <v>25</v>
      </c>
      <c r="G139" s="9">
        <v>4</v>
      </c>
      <c r="H139" s="9">
        <v>3</v>
      </c>
      <c r="I139" s="9">
        <v>4</v>
      </c>
      <c r="J139" s="9">
        <v>4</v>
      </c>
      <c r="K139" s="9">
        <v>30</v>
      </c>
      <c r="L139" s="9">
        <v>0</v>
      </c>
      <c r="M139" s="9">
        <v>4</v>
      </c>
      <c r="N139" s="9">
        <v>0</v>
      </c>
      <c r="O139" s="9">
        <v>1</v>
      </c>
      <c r="P139" s="9">
        <v>2</v>
      </c>
      <c r="Q139" s="9">
        <v>1</v>
      </c>
      <c r="R139" s="9">
        <v>3</v>
      </c>
      <c r="S139" s="9">
        <v>1</v>
      </c>
      <c r="T139" s="9">
        <v>0</v>
      </c>
      <c r="U139" s="9">
        <v>1</v>
      </c>
      <c r="V139" s="9">
        <v>0</v>
      </c>
    </row>
    <row r="140" spans="2:22" ht="12.75" customHeight="1" x14ac:dyDescent="0.2">
      <c r="B140" s="4">
        <v>136</v>
      </c>
      <c r="C140" s="4">
        <v>1</v>
      </c>
      <c r="D140" s="6">
        <v>3.3</v>
      </c>
      <c r="E140" s="4">
        <v>1</v>
      </c>
      <c r="F140" s="9">
        <v>30</v>
      </c>
      <c r="G140" s="9">
        <v>2</v>
      </c>
      <c r="H140" s="9">
        <v>3</v>
      </c>
      <c r="I140" s="9">
        <v>3</v>
      </c>
      <c r="J140" s="9">
        <v>4</v>
      </c>
      <c r="K140" s="9">
        <v>40</v>
      </c>
      <c r="L140" s="9">
        <v>0</v>
      </c>
      <c r="M140" s="9">
        <v>2</v>
      </c>
      <c r="N140" s="9">
        <v>2</v>
      </c>
      <c r="O140" s="9">
        <v>3</v>
      </c>
      <c r="P140" s="9">
        <v>328</v>
      </c>
      <c r="Q140" s="9">
        <v>7</v>
      </c>
      <c r="R140" s="9">
        <v>0</v>
      </c>
      <c r="S140" s="9">
        <v>1</v>
      </c>
      <c r="T140" s="9">
        <v>0</v>
      </c>
      <c r="U140" s="9">
        <v>2</v>
      </c>
      <c r="V140" s="9">
        <v>1</v>
      </c>
    </row>
    <row r="141" spans="2:22" ht="12.75" customHeight="1" x14ac:dyDescent="0.2">
      <c r="B141" s="4">
        <v>137</v>
      </c>
      <c r="C141" s="4">
        <v>1</v>
      </c>
      <c r="D141" s="6">
        <v>2.5</v>
      </c>
      <c r="E141" s="4">
        <v>2</v>
      </c>
      <c r="F141" s="9">
        <v>50</v>
      </c>
      <c r="G141" s="9">
        <v>4</v>
      </c>
      <c r="H141" s="9">
        <v>1</v>
      </c>
      <c r="I141" s="9">
        <v>4</v>
      </c>
      <c r="J141" s="9">
        <v>1</v>
      </c>
      <c r="K141" s="9">
        <v>33</v>
      </c>
      <c r="L141" s="9">
        <v>1</v>
      </c>
      <c r="M141" s="9">
        <v>0.5</v>
      </c>
      <c r="N141" s="9">
        <v>0</v>
      </c>
      <c r="O141" s="9">
        <v>3</v>
      </c>
      <c r="P141" s="9">
        <v>42</v>
      </c>
      <c r="Q141" s="9">
        <v>2</v>
      </c>
      <c r="R141" s="9">
        <v>15</v>
      </c>
      <c r="S141" s="9">
        <v>1</v>
      </c>
      <c r="T141" s="9">
        <v>0</v>
      </c>
      <c r="U141" s="9">
        <v>1</v>
      </c>
      <c r="V141" s="9">
        <v>0</v>
      </c>
    </row>
    <row r="142" spans="2:22" ht="12.75" customHeight="1" x14ac:dyDescent="0.2">
      <c r="B142" s="4">
        <v>138</v>
      </c>
      <c r="C142" s="4">
        <v>0</v>
      </c>
      <c r="D142" s="6">
        <v>2.5</v>
      </c>
      <c r="E142" s="4">
        <v>2</v>
      </c>
      <c r="F142" s="9">
        <v>42</v>
      </c>
      <c r="G142" s="9">
        <v>2</v>
      </c>
      <c r="H142" s="9">
        <v>3</v>
      </c>
      <c r="I142" s="9">
        <v>3</v>
      </c>
      <c r="J142" s="9">
        <v>3</v>
      </c>
      <c r="K142" s="9">
        <v>12</v>
      </c>
      <c r="L142" s="9">
        <v>4</v>
      </c>
      <c r="M142" s="9">
        <v>4</v>
      </c>
      <c r="N142" s="9">
        <v>0</v>
      </c>
      <c r="O142" s="9">
        <v>2</v>
      </c>
      <c r="P142" s="9">
        <v>1</v>
      </c>
      <c r="Q142" s="9">
        <v>5</v>
      </c>
      <c r="R142" s="9">
        <v>1</v>
      </c>
      <c r="S142" s="9">
        <v>1</v>
      </c>
      <c r="T142" s="9">
        <v>0</v>
      </c>
      <c r="U142" s="9">
        <v>0</v>
      </c>
      <c r="V142" s="9">
        <v>0</v>
      </c>
    </row>
    <row r="143" spans="2:22" ht="12.75" customHeight="1" x14ac:dyDescent="0.2">
      <c r="B143" s="4">
        <v>139</v>
      </c>
      <c r="C143" s="4">
        <v>0</v>
      </c>
      <c r="D143" s="8"/>
      <c r="E143" s="4">
        <v>2</v>
      </c>
      <c r="F143" s="9">
        <v>40</v>
      </c>
      <c r="G143" s="9">
        <v>2</v>
      </c>
      <c r="H143" s="9">
        <v>2</v>
      </c>
      <c r="I143" s="9">
        <v>2</v>
      </c>
      <c r="J143" s="9">
        <v>3</v>
      </c>
      <c r="K143" s="9">
        <v>35</v>
      </c>
      <c r="L143" s="9">
        <v>0</v>
      </c>
      <c r="M143" s="9">
        <v>3</v>
      </c>
      <c r="N143" s="9">
        <v>0</v>
      </c>
      <c r="O143" s="9">
        <v>2</v>
      </c>
      <c r="P143" s="9">
        <v>1</v>
      </c>
      <c r="Q143" s="9">
        <v>1</v>
      </c>
      <c r="R143" s="9">
        <v>0</v>
      </c>
      <c r="S143" s="9">
        <v>1</v>
      </c>
      <c r="T143" s="9">
        <v>0</v>
      </c>
      <c r="U143" s="9">
        <v>1</v>
      </c>
      <c r="V143" s="9">
        <v>0</v>
      </c>
    </row>
    <row r="144" spans="2:22" ht="12.75" customHeight="1" x14ac:dyDescent="0.2">
      <c r="B144" s="4">
        <v>140</v>
      </c>
      <c r="C144" s="4">
        <v>1</v>
      </c>
      <c r="D144" s="6">
        <v>3.1</v>
      </c>
      <c r="E144" s="4">
        <v>2</v>
      </c>
      <c r="F144" s="9">
        <v>45</v>
      </c>
      <c r="G144" s="9">
        <v>2</v>
      </c>
      <c r="H144" s="9">
        <v>2</v>
      </c>
      <c r="I144" s="9">
        <v>4</v>
      </c>
      <c r="J144" s="9">
        <v>5</v>
      </c>
      <c r="K144" s="9">
        <v>20</v>
      </c>
      <c r="L144" s="9">
        <v>0</v>
      </c>
      <c r="M144" s="9">
        <v>1</v>
      </c>
      <c r="N144" s="9">
        <v>0</v>
      </c>
      <c r="O144" s="9">
        <v>3</v>
      </c>
      <c r="P144" s="9">
        <v>3</v>
      </c>
      <c r="Q144" s="9">
        <v>0</v>
      </c>
      <c r="R144" s="9">
        <v>52</v>
      </c>
      <c r="S144" s="9">
        <v>1</v>
      </c>
      <c r="T144" s="9">
        <v>0</v>
      </c>
      <c r="U144" s="9">
        <v>1</v>
      </c>
      <c r="V144" s="9">
        <v>1</v>
      </c>
    </row>
    <row r="145" spans="2:22" ht="12.75" customHeight="1" x14ac:dyDescent="0.2">
      <c r="B145" s="4">
        <v>141</v>
      </c>
      <c r="C145" s="4">
        <v>0</v>
      </c>
      <c r="D145" s="6">
        <v>2.9</v>
      </c>
      <c r="E145" s="4">
        <v>2</v>
      </c>
      <c r="F145" s="9">
        <v>35</v>
      </c>
      <c r="G145" s="9">
        <v>4</v>
      </c>
      <c r="H145" s="9">
        <v>2</v>
      </c>
      <c r="I145" s="9">
        <v>3</v>
      </c>
      <c r="J145" s="9">
        <v>5</v>
      </c>
      <c r="K145" s="9">
        <v>15</v>
      </c>
      <c r="L145" s="9">
        <v>0</v>
      </c>
      <c r="M145" s="7"/>
      <c r="N145" s="9">
        <v>0</v>
      </c>
      <c r="O145" s="9">
        <v>1</v>
      </c>
      <c r="P145" s="9">
        <v>1</v>
      </c>
      <c r="Q145" s="9">
        <v>1</v>
      </c>
      <c r="R145" s="9">
        <v>0</v>
      </c>
      <c r="S145" s="9">
        <v>2</v>
      </c>
      <c r="T145" s="9">
        <v>1</v>
      </c>
      <c r="U145" s="9">
        <v>2</v>
      </c>
      <c r="V145" s="9">
        <v>0</v>
      </c>
    </row>
    <row r="146" spans="2:22" ht="12.75" customHeight="1" x14ac:dyDescent="0.2">
      <c r="B146" s="4">
        <v>142</v>
      </c>
      <c r="C146" s="4">
        <v>1</v>
      </c>
      <c r="D146" s="6">
        <v>3.4</v>
      </c>
      <c r="E146" s="4">
        <v>2</v>
      </c>
      <c r="F146" s="9">
        <v>25</v>
      </c>
      <c r="G146" s="9">
        <v>2</v>
      </c>
      <c r="H146" s="9">
        <v>2</v>
      </c>
      <c r="I146" s="9">
        <v>3</v>
      </c>
      <c r="J146" s="9">
        <v>4</v>
      </c>
      <c r="K146" s="9">
        <v>15</v>
      </c>
      <c r="L146" s="9">
        <v>0</v>
      </c>
      <c r="M146" s="9">
        <v>4</v>
      </c>
      <c r="N146" s="9">
        <v>1</v>
      </c>
      <c r="O146" s="9">
        <v>2</v>
      </c>
      <c r="P146" s="7"/>
      <c r="Q146" s="9">
        <v>1</v>
      </c>
      <c r="R146" s="9">
        <v>3</v>
      </c>
      <c r="S146" s="9">
        <v>1</v>
      </c>
      <c r="T146" s="9">
        <v>0</v>
      </c>
      <c r="U146" s="9">
        <v>2</v>
      </c>
      <c r="V146" s="9">
        <v>1</v>
      </c>
    </row>
    <row r="147" spans="2:22" ht="12.75" customHeight="1" x14ac:dyDescent="0.2">
      <c r="B147" s="4">
        <v>143</v>
      </c>
      <c r="C147" s="4">
        <v>0</v>
      </c>
      <c r="D147" s="6">
        <v>2.6</v>
      </c>
      <c r="E147" s="4">
        <v>2</v>
      </c>
      <c r="F147" s="9">
        <v>0</v>
      </c>
      <c r="G147" s="9">
        <v>2</v>
      </c>
      <c r="H147" s="9">
        <v>4</v>
      </c>
      <c r="I147" s="9">
        <v>3</v>
      </c>
      <c r="J147" s="9">
        <v>3</v>
      </c>
      <c r="K147" s="9">
        <v>20</v>
      </c>
      <c r="L147" s="9">
        <v>0</v>
      </c>
      <c r="M147" s="9">
        <v>4</v>
      </c>
      <c r="N147" s="9">
        <v>0</v>
      </c>
      <c r="O147" s="9">
        <v>3</v>
      </c>
      <c r="P147" s="7"/>
      <c r="Q147" s="9">
        <v>11</v>
      </c>
      <c r="R147" s="9">
        <v>0</v>
      </c>
      <c r="S147" s="9">
        <v>2</v>
      </c>
      <c r="T147" s="9">
        <v>0</v>
      </c>
      <c r="U147" s="9">
        <v>2</v>
      </c>
      <c r="V147" s="9">
        <v>1</v>
      </c>
    </row>
    <row r="148" spans="2:22" ht="12.75" customHeight="1" x14ac:dyDescent="0.2">
      <c r="B148" s="4">
        <v>144</v>
      </c>
      <c r="C148" s="4">
        <v>0</v>
      </c>
      <c r="D148" s="6">
        <v>3</v>
      </c>
      <c r="E148" s="4">
        <v>2</v>
      </c>
      <c r="F148" s="9">
        <v>30</v>
      </c>
      <c r="G148" s="9">
        <v>3</v>
      </c>
      <c r="H148" s="9">
        <v>3</v>
      </c>
      <c r="I148" s="9">
        <v>3</v>
      </c>
      <c r="J148" s="7"/>
      <c r="K148" s="9">
        <v>20</v>
      </c>
      <c r="L148" s="9">
        <v>0</v>
      </c>
      <c r="M148" s="9">
        <v>4</v>
      </c>
      <c r="N148" s="9">
        <v>0</v>
      </c>
      <c r="O148" s="9">
        <v>1</v>
      </c>
      <c r="P148" s="7"/>
      <c r="Q148" s="9">
        <v>10</v>
      </c>
      <c r="R148" s="9">
        <v>0</v>
      </c>
      <c r="S148" s="9">
        <v>1</v>
      </c>
      <c r="T148" s="9">
        <v>0</v>
      </c>
      <c r="U148" s="9">
        <v>2</v>
      </c>
      <c r="V148" s="9">
        <v>0</v>
      </c>
    </row>
    <row r="149" spans="2:22" ht="12.75" customHeight="1" x14ac:dyDescent="0.2">
      <c r="B149" s="4">
        <v>145</v>
      </c>
      <c r="C149" s="4">
        <v>0</v>
      </c>
      <c r="D149" s="6">
        <v>3</v>
      </c>
      <c r="E149" s="4">
        <v>2</v>
      </c>
      <c r="F149" s="9">
        <v>0</v>
      </c>
      <c r="G149" s="9">
        <v>2</v>
      </c>
      <c r="H149" s="9">
        <v>1</v>
      </c>
      <c r="I149" s="9">
        <v>2</v>
      </c>
      <c r="J149" s="9">
        <v>4</v>
      </c>
      <c r="K149" s="9">
        <v>3</v>
      </c>
      <c r="L149" s="9">
        <v>1</v>
      </c>
      <c r="M149" s="9">
        <v>2</v>
      </c>
      <c r="N149" s="9">
        <v>1</v>
      </c>
      <c r="O149" s="9">
        <v>3</v>
      </c>
      <c r="P149" s="9">
        <v>500</v>
      </c>
      <c r="Q149" s="9">
        <v>12</v>
      </c>
      <c r="R149" s="9">
        <v>0</v>
      </c>
      <c r="S149" s="9">
        <v>1</v>
      </c>
      <c r="T149" s="9">
        <v>1</v>
      </c>
      <c r="U149" s="9">
        <v>2</v>
      </c>
      <c r="V149" s="9">
        <v>1</v>
      </c>
    </row>
    <row r="150" spans="2:22" ht="12.75" customHeight="1" x14ac:dyDescent="0.2">
      <c r="B150" s="4">
        <v>146</v>
      </c>
      <c r="C150" s="4">
        <v>0</v>
      </c>
      <c r="D150" s="6">
        <v>3.4</v>
      </c>
      <c r="E150" s="4">
        <v>2</v>
      </c>
      <c r="F150" s="9">
        <v>50</v>
      </c>
      <c r="G150" s="9">
        <v>2</v>
      </c>
      <c r="H150" s="9">
        <v>4</v>
      </c>
      <c r="I150" s="9">
        <v>3</v>
      </c>
      <c r="J150" s="9">
        <v>3</v>
      </c>
      <c r="K150" s="9">
        <v>40</v>
      </c>
      <c r="L150" s="9">
        <v>0</v>
      </c>
      <c r="M150" s="9">
        <v>6</v>
      </c>
      <c r="N150" s="9">
        <v>1</v>
      </c>
      <c r="O150" s="9">
        <v>2</v>
      </c>
      <c r="P150" s="9">
        <v>120</v>
      </c>
      <c r="Q150" s="9">
        <v>4</v>
      </c>
      <c r="R150" s="9">
        <v>30</v>
      </c>
      <c r="S150" s="9">
        <v>1</v>
      </c>
      <c r="T150" s="9">
        <v>0</v>
      </c>
      <c r="U150" s="9">
        <v>2</v>
      </c>
      <c r="V150" s="9">
        <v>1</v>
      </c>
    </row>
    <row r="151" spans="2:22" ht="12.75" customHeight="1" x14ac:dyDescent="0.2">
      <c r="B151" s="4">
        <v>147</v>
      </c>
      <c r="C151" s="4">
        <v>0</v>
      </c>
      <c r="D151" s="6">
        <v>3.21</v>
      </c>
      <c r="E151" s="4">
        <v>2</v>
      </c>
      <c r="F151" s="9">
        <v>30</v>
      </c>
      <c r="G151" s="9">
        <v>2</v>
      </c>
      <c r="H151" s="9">
        <v>5</v>
      </c>
      <c r="I151" s="9">
        <v>3</v>
      </c>
      <c r="J151" s="9">
        <v>3</v>
      </c>
      <c r="K151" s="9">
        <v>14</v>
      </c>
      <c r="L151" s="9">
        <v>0</v>
      </c>
      <c r="M151" s="7"/>
      <c r="N151" s="9">
        <v>0</v>
      </c>
      <c r="O151" s="9">
        <v>1</v>
      </c>
      <c r="P151" s="9">
        <v>4</v>
      </c>
      <c r="Q151" s="9">
        <v>3</v>
      </c>
      <c r="R151" s="9">
        <v>0</v>
      </c>
      <c r="S151" s="9">
        <v>2</v>
      </c>
      <c r="T151" s="9">
        <v>1</v>
      </c>
      <c r="U151" s="9">
        <v>1</v>
      </c>
      <c r="V151" s="9">
        <v>1</v>
      </c>
    </row>
    <row r="152" spans="2:22" ht="12.75" customHeight="1" x14ac:dyDescent="0.2">
      <c r="B152" s="4">
        <v>148</v>
      </c>
      <c r="C152" s="4">
        <v>0</v>
      </c>
      <c r="D152" s="6">
        <v>3.4</v>
      </c>
      <c r="E152" s="4">
        <v>2</v>
      </c>
      <c r="F152" s="9">
        <v>50</v>
      </c>
      <c r="G152" s="9">
        <v>2</v>
      </c>
      <c r="H152" s="9">
        <v>4</v>
      </c>
      <c r="I152" s="9">
        <v>3</v>
      </c>
      <c r="J152" s="9">
        <v>3</v>
      </c>
      <c r="K152" s="9">
        <v>40</v>
      </c>
      <c r="L152" s="9">
        <v>0</v>
      </c>
      <c r="M152" s="9">
        <v>6</v>
      </c>
      <c r="N152" s="9">
        <v>1</v>
      </c>
      <c r="O152" s="9">
        <v>2</v>
      </c>
      <c r="P152" s="9">
        <v>120</v>
      </c>
      <c r="Q152" s="9">
        <v>4</v>
      </c>
      <c r="R152" s="9">
        <v>30</v>
      </c>
      <c r="S152" s="9">
        <v>1</v>
      </c>
      <c r="T152" s="9">
        <v>0</v>
      </c>
      <c r="U152" s="9">
        <v>2</v>
      </c>
      <c r="V152" s="9">
        <v>1</v>
      </c>
    </row>
    <row r="153" spans="2:22" ht="12.75" customHeight="1" x14ac:dyDescent="0.2">
      <c r="B153" s="4">
        <v>149</v>
      </c>
      <c r="C153" s="4">
        <v>0</v>
      </c>
      <c r="D153" s="6">
        <v>3.21</v>
      </c>
      <c r="E153" s="4">
        <v>2</v>
      </c>
      <c r="F153" s="9">
        <v>30</v>
      </c>
      <c r="G153" s="9">
        <v>2</v>
      </c>
      <c r="H153" s="9">
        <v>5</v>
      </c>
      <c r="I153" s="9">
        <v>3</v>
      </c>
      <c r="J153" s="9">
        <v>3</v>
      </c>
      <c r="K153" s="9">
        <v>14</v>
      </c>
      <c r="L153" s="9">
        <v>0</v>
      </c>
      <c r="M153" s="7"/>
      <c r="N153" s="9">
        <v>0</v>
      </c>
      <c r="O153" s="9">
        <v>1</v>
      </c>
      <c r="P153" s="9">
        <v>4</v>
      </c>
      <c r="Q153" s="9">
        <v>3</v>
      </c>
      <c r="R153" s="9">
        <v>0</v>
      </c>
      <c r="S153" s="9">
        <v>2</v>
      </c>
      <c r="T153" s="9">
        <v>1</v>
      </c>
      <c r="U153" s="9">
        <v>1</v>
      </c>
      <c r="V153" s="9">
        <v>1</v>
      </c>
    </row>
    <row r="154" spans="2:22" ht="12.75" customHeight="1" x14ac:dyDescent="0.2">
      <c r="B154" s="4">
        <v>150</v>
      </c>
      <c r="C154" s="5">
        <v>1</v>
      </c>
      <c r="D154" s="6">
        <v>3.8</v>
      </c>
      <c r="E154" s="4">
        <v>1</v>
      </c>
      <c r="F154" s="4">
        <v>25</v>
      </c>
      <c r="G154" s="4">
        <v>2</v>
      </c>
      <c r="H154" s="4">
        <v>2</v>
      </c>
      <c r="I154" s="4">
        <v>5</v>
      </c>
      <c r="J154" s="4">
        <v>3</v>
      </c>
      <c r="K154" s="4">
        <v>25</v>
      </c>
      <c r="L154" s="4">
        <v>0</v>
      </c>
      <c r="M154" s="4">
        <v>18</v>
      </c>
      <c r="N154" s="4">
        <v>0</v>
      </c>
      <c r="O154" s="4">
        <v>3</v>
      </c>
      <c r="P154" s="4">
        <v>5</v>
      </c>
      <c r="Q154" s="4">
        <v>5</v>
      </c>
      <c r="R154" s="4">
        <v>2</v>
      </c>
      <c r="S154" s="4">
        <v>0</v>
      </c>
      <c r="T154" s="4">
        <v>1</v>
      </c>
      <c r="U154" s="4">
        <v>1</v>
      </c>
      <c r="V154" s="4">
        <v>0</v>
      </c>
    </row>
    <row r="155" spans="2:22" ht="12.75" customHeight="1" x14ac:dyDescent="0.2">
      <c r="B155" s="4">
        <v>151</v>
      </c>
      <c r="C155" s="5">
        <v>0</v>
      </c>
      <c r="D155" s="6">
        <v>2.6</v>
      </c>
      <c r="E155" s="4">
        <v>1</v>
      </c>
      <c r="F155" s="4">
        <v>0</v>
      </c>
      <c r="G155" s="4">
        <v>3</v>
      </c>
      <c r="H155" s="4">
        <v>3</v>
      </c>
      <c r="I155" s="4">
        <v>3</v>
      </c>
      <c r="J155" s="4">
        <v>4</v>
      </c>
      <c r="K155" s="4">
        <v>0</v>
      </c>
      <c r="L155" s="4">
        <v>0</v>
      </c>
      <c r="M155" s="4">
        <v>9</v>
      </c>
      <c r="N155" s="4">
        <v>0</v>
      </c>
      <c r="O155" s="4">
        <v>3</v>
      </c>
      <c r="P155" s="7"/>
      <c r="Q155" s="4">
        <v>2</v>
      </c>
      <c r="R155" s="4">
        <v>0</v>
      </c>
      <c r="S155" s="4">
        <v>1</v>
      </c>
      <c r="T155" s="4">
        <v>1</v>
      </c>
      <c r="U155" s="4">
        <v>1</v>
      </c>
      <c r="V155" s="4">
        <v>1</v>
      </c>
    </row>
    <row r="156" spans="2:22" ht="12.75" customHeight="1" x14ac:dyDescent="0.2">
      <c r="B156" s="4">
        <v>152</v>
      </c>
      <c r="C156" s="5">
        <v>0</v>
      </c>
      <c r="D156" s="6">
        <v>3</v>
      </c>
      <c r="E156" s="4">
        <v>1</v>
      </c>
      <c r="F156" s="4">
        <v>40</v>
      </c>
      <c r="G156" s="4">
        <v>2</v>
      </c>
      <c r="H156" s="4">
        <v>2</v>
      </c>
      <c r="I156" s="4">
        <v>5</v>
      </c>
      <c r="J156" s="4">
        <v>3</v>
      </c>
      <c r="K156" s="4">
        <v>8</v>
      </c>
      <c r="L156" s="4">
        <v>0</v>
      </c>
      <c r="M156" s="4">
        <v>0</v>
      </c>
      <c r="N156" s="4">
        <v>0</v>
      </c>
      <c r="O156" s="4">
        <v>2</v>
      </c>
      <c r="P156" s="4">
        <v>3</v>
      </c>
      <c r="Q156" s="4">
        <v>3</v>
      </c>
      <c r="R156" s="4">
        <v>0</v>
      </c>
      <c r="S156" s="4">
        <v>1</v>
      </c>
      <c r="T156" s="4">
        <v>0</v>
      </c>
      <c r="U156" s="4">
        <v>1</v>
      </c>
      <c r="V156" s="4">
        <v>1</v>
      </c>
    </row>
    <row r="157" spans="2:22" ht="12.75" customHeight="1" x14ac:dyDescent="0.2">
      <c r="B157" s="4">
        <v>153</v>
      </c>
      <c r="C157" s="5">
        <v>0</v>
      </c>
      <c r="D157" s="6">
        <v>2.7</v>
      </c>
      <c r="E157" s="4">
        <v>1</v>
      </c>
      <c r="F157" s="4">
        <v>0</v>
      </c>
      <c r="G157" s="4">
        <v>3</v>
      </c>
      <c r="H157" s="4">
        <v>3</v>
      </c>
      <c r="I157" s="4">
        <v>4</v>
      </c>
      <c r="J157" s="4">
        <v>3</v>
      </c>
      <c r="K157" s="4">
        <v>0</v>
      </c>
      <c r="L157" s="4">
        <v>1</v>
      </c>
      <c r="M157" s="4">
        <v>0</v>
      </c>
      <c r="N157" s="4">
        <v>0</v>
      </c>
      <c r="O157" s="4">
        <v>2</v>
      </c>
      <c r="P157" s="4">
        <v>58</v>
      </c>
      <c r="Q157" s="4">
        <v>5</v>
      </c>
      <c r="R157" s="4">
        <v>12</v>
      </c>
      <c r="S157" s="4">
        <v>1</v>
      </c>
      <c r="T157" s="4">
        <v>1</v>
      </c>
      <c r="U157" s="4">
        <v>1</v>
      </c>
      <c r="V157" s="4">
        <v>0</v>
      </c>
    </row>
    <row r="158" spans="2:22" ht="12.75" customHeight="1" x14ac:dyDescent="0.2">
      <c r="B158" s="4">
        <v>154</v>
      </c>
      <c r="C158" s="5">
        <v>0</v>
      </c>
      <c r="D158" s="6">
        <v>3</v>
      </c>
      <c r="E158" s="4">
        <v>1</v>
      </c>
      <c r="F158" s="4">
        <v>20</v>
      </c>
      <c r="G158" s="4">
        <v>2.5</v>
      </c>
      <c r="H158" s="4">
        <v>1</v>
      </c>
      <c r="I158" s="4">
        <v>4</v>
      </c>
      <c r="J158" s="4">
        <v>4</v>
      </c>
      <c r="K158" s="4">
        <v>20</v>
      </c>
      <c r="L158" s="4">
        <v>0</v>
      </c>
      <c r="M158" s="4">
        <v>4</v>
      </c>
      <c r="N158" s="4">
        <v>0</v>
      </c>
      <c r="O158" s="4">
        <v>2</v>
      </c>
      <c r="P158" s="4">
        <v>10</v>
      </c>
      <c r="Q158" s="4">
        <v>3</v>
      </c>
      <c r="R158" s="7"/>
      <c r="S158" s="4">
        <v>1</v>
      </c>
      <c r="T158" s="4">
        <v>0</v>
      </c>
      <c r="U158" s="4">
        <v>1</v>
      </c>
      <c r="V158" s="4">
        <v>0</v>
      </c>
    </row>
    <row r="159" spans="2:22" ht="12.75" customHeight="1" x14ac:dyDescent="0.2">
      <c r="B159" s="4">
        <v>155</v>
      </c>
      <c r="C159" s="5">
        <v>0</v>
      </c>
      <c r="D159" s="6">
        <v>3.2</v>
      </c>
      <c r="E159" s="4">
        <v>1</v>
      </c>
      <c r="F159" s="4">
        <v>20</v>
      </c>
      <c r="G159" s="4">
        <v>4</v>
      </c>
      <c r="H159" s="4">
        <v>2</v>
      </c>
      <c r="I159" s="7"/>
      <c r="J159" s="4">
        <v>4</v>
      </c>
      <c r="K159" s="4">
        <v>2</v>
      </c>
      <c r="L159" s="4">
        <v>0</v>
      </c>
      <c r="M159" s="7"/>
      <c r="N159" s="4">
        <v>0</v>
      </c>
      <c r="O159" s="4">
        <v>1</v>
      </c>
      <c r="P159" s="4">
        <v>5</v>
      </c>
      <c r="Q159" s="7"/>
      <c r="R159" s="4">
        <v>2</v>
      </c>
      <c r="S159" s="4">
        <v>1</v>
      </c>
      <c r="T159" s="4">
        <v>0</v>
      </c>
      <c r="U159" s="4">
        <v>2</v>
      </c>
      <c r="V159" s="4">
        <v>1</v>
      </c>
    </row>
    <row r="160" spans="2:22" ht="12.75" customHeight="1" x14ac:dyDescent="0.2">
      <c r="B160" s="4">
        <v>156</v>
      </c>
      <c r="C160" s="5">
        <v>1</v>
      </c>
      <c r="D160" s="6">
        <v>2.6</v>
      </c>
      <c r="E160" s="4">
        <v>1</v>
      </c>
      <c r="F160" s="4">
        <v>30</v>
      </c>
      <c r="G160" s="4">
        <v>1</v>
      </c>
      <c r="H160" s="4">
        <v>3</v>
      </c>
      <c r="I160" s="4">
        <v>3</v>
      </c>
      <c r="J160" s="4">
        <v>3</v>
      </c>
      <c r="K160" s="4">
        <v>15</v>
      </c>
      <c r="L160" s="4">
        <v>1</v>
      </c>
      <c r="M160" s="4">
        <v>6</v>
      </c>
      <c r="N160" s="4">
        <v>1</v>
      </c>
      <c r="O160" s="4">
        <v>2</v>
      </c>
      <c r="P160" s="4">
        <v>15</v>
      </c>
      <c r="Q160" s="4">
        <v>8</v>
      </c>
      <c r="R160" s="4">
        <v>3</v>
      </c>
      <c r="S160" s="4">
        <v>1</v>
      </c>
      <c r="T160" s="4">
        <v>1</v>
      </c>
      <c r="U160" s="4">
        <v>2</v>
      </c>
      <c r="V160" s="4">
        <v>0</v>
      </c>
    </row>
    <row r="161" spans="2:22" ht="12.75" customHeight="1" x14ac:dyDescent="0.2">
      <c r="B161" s="4">
        <v>157</v>
      </c>
      <c r="C161" s="5">
        <v>1</v>
      </c>
      <c r="D161" s="6">
        <v>2.9</v>
      </c>
      <c r="E161" s="4">
        <v>1</v>
      </c>
      <c r="F161" s="4">
        <v>8</v>
      </c>
      <c r="G161" s="4">
        <v>4</v>
      </c>
      <c r="H161" s="4">
        <v>4</v>
      </c>
      <c r="I161" s="4">
        <v>5</v>
      </c>
      <c r="J161" s="4">
        <v>5</v>
      </c>
      <c r="K161" s="4">
        <v>60</v>
      </c>
      <c r="L161" s="4">
        <v>1</v>
      </c>
      <c r="M161" s="4">
        <v>1</v>
      </c>
      <c r="N161" s="4">
        <v>0</v>
      </c>
      <c r="O161" s="4">
        <v>2</v>
      </c>
      <c r="P161" s="4">
        <v>10</v>
      </c>
      <c r="Q161" s="4">
        <v>2</v>
      </c>
      <c r="R161" s="4">
        <v>5</v>
      </c>
      <c r="S161" s="4">
        <v>0</v>
      </c>
      <c r="T161" s="4">
        <v>1</v>
      </c>
      <c r="U161" s="4">
        <v>1</v>
      </c>
      <c r="V161" s="4">
        <v>0</v>
      </c>
    </row>
    <row r="162" spans="2:22" ht="12.75" customHeight="1" x14ac:dyDescent="0.2">
      <c r="B162" s="4">
        <v>158</v>
      </c>
      <c r="C162" s="5">
        <v>0</v>
      </c>
      <c r="D162" s="6">
        <v>3.2</v>
      </c>
      <c r="E162" s="4">
        <v>1</v>
      </c>
      <c r="F162" s="4">
        <v>40</v>
      </c>
      <c r="G162" s="4">
        <v>2</v>
      </c>
      <c r="H162" s="4">
        <v>3</v>
      </c>
      <c r="I162" s="4">
        <v>3</v>
      </c>
      <c r="J162" s="4">
        <v>3</v>
      </c>
      <c r="K162" s="4">
        <v>10</v>
      </c>
      <c r="L162" s="4">
        <v>0</v>
      </c>
      <c r="M162" s="4">
        <v>2.5</v>
      </c>
      <c r="N162" s="4">
        <v>0</v>
      </c>
      <c r="O162" s="4">
        <v>1</v>
      </c>
      <c r="P162" s="7"/>
      <c r="Q162" s="4">
        <v>1</v>
      </c>
      <c r="R162" s="4">
        <v>5</v>
      </c>
      <c r="S162" s="4">
        <v>0</v>
      </c>
      <c r="T162" s="4">
        <v>0</v>
      </c>
      <c r="U162" s="4">
        <v>1</v>
      </c>
      <c r="V162" s="4">
        <v>1</v>
      </c>
    </row>
    <row r="163" spans="2:22" ht="12.75" customHeight="1" x14ac:dyDescent="0.2">
      <c r="B163" s="4">
        <v>159</v>
      </c>
      <c r="C163" s="5">
        <v>0</v>
      </c>
      <c r="D163" s="6">
        <v>2.9</v>
      </c>
      <c r="E163" s="4">
        <v>1</v>
      </c>
      <c r="F163" s="4">
        <v>32.5</v>
      </c>
      <c r="G163" s="4">
        <v>3</v>
      </c>
      <c r="H163" s="4">
        <v>4</v>
      </c>
      <c r="I163" s="4">
        <v>4</v>
      </c>
      <c r="J163" s="7"/>
      <c r="K163" s="4">
        <v>13.5</v>
      </c>
      <c r="L163" s="4">
        <v>0</v>
      </c>
      <c r="M163" s="4">
        <v>2</v>
      </c>
      <c r="N163" s="4">
        <v>1</v>
      </c>
      <c r="O163" s="4">
        <v>2</v>
      </c>
      <c r="P163" s="4">
        <v>65</v>
      </c>
      <c r="Q163" s="4">
        <v>1</v>
      </c>
      <c r="R163" s="4">
        <v>55</v>
      </c>
      <c r="S163" s="4">
        <v>1</v>
      </c>
      <c r="T163" s="4">
        <v>1</v>
      </c>
      <c r="U163" s="4">
        <v>1</v>
      </c>
      <c r="V163" s="4">
        <v>0</v>
      </c>
    </row>
    <row r="164" spans="2:22" ht="12.75" customHeight="1" x14ac:dyDescent="0.2">
      <c r="B164" s="4">
        <v>160</v>
      </c>
      <c r="C164" s="5">
        <v>0</v>
      </c>
      <c r="D164" s="6">
        <v>3</v>
      </c>
      <c r="E164" s="4">
        <v>1</v>
      </c>
      <c r="F164" s="4">
        <v>30</v>
      </c>
      <c r="G164" s="4">
        <v>2</v>
      </c>
      <c r="H164" s="4">
        <v>2</v>
      </c>
      <c r="I164" s="4">
        <v>4</v>
      </c>
      <c r="J164" s="4">
        <v>4</v>
      </c>
      <c r="K164" s="4">
        <v>30</v>
      </c>
      <c r="L164" s="4">
        <v>0</v>
      </c>
      <c r="M164" s="4">
        <v>2</v>
      </c>
      <c r="N164" s="4">
        <v>1</v>
      </c>
      <c r="O164" s="4">
        <v>2</v>
      </c>
      <c r="P164" s="4">
        <v>30</v>
      </c>
      <c r="Q164" s="4">
        <v>8</v>
      </c>
      <c r="R164" s="4">
        <v>0</v>
      </c>
      <c r="S164" s="4">
        <v>2</v>
      </c>
      <c r="T164" s="4">
        <v>1</v>
      </c>
      <c r="U164" s="4">
        <v>1</v>
      </c>
      <c r="V164" s="4">
        <v>0</v>
      </c>
    </row>
    <row r="165" spans="2:22" ht="12.75" customHeight="1" x14ac:dyDescent="0.2">
      <c r="B165" s="4">
        <v>161</v>
      </c>
      <c r="C165" s="5">
        <v>1</v>
      </c>
      <c r="D165" s="6">
        <v>3.4</v>
      </c>
      <c r="E165" s="4">
        <v>1</v>
      </c>
      <c r="F165" s="4">
        <v>20</v>
      </c>
      <c r="G165" s="4">
        <v>2</v>
      </c>
      <c r="H165" s="4">
        <v>3</v>
      </c>
      <c r="I165" s="4">
        <v>3</v>
      </c>
      <c r="J165" s="4">
        <v>3</v>
      </c>
      <c r="K165" s="4">
        <v>17</v>
      </c>
      <c r="L165" s="4">
        <v>0</v>
      </c>
      <c r="M165" s="4">
        <v>0</v>
      </c>
      <c r="N165" s="4">
        <v>0</v>
      </c>
      <c r="O165" s="4">
        <v>3</v>
      </c>
      <c r="P165" s="4">
        <v>10</v>
      </c>
      <c r="Q165" s="4">
        <v>4</v>
      </c>
      <c r="R165" s="4">
        <v>10</v>
      </c>
      <c r="S165" s="4">
        <v>1</v>
      </c>
      <c r="T165" s="4">
        <v>1</v>
      </c>
      <c r="U165" s="4">
        <v>1</v>
      </c>
      <c r="V165" s="4">
        <v>1</v>
      </c>
    </row>
    <row r="166" spans="2:22" ht="12.75" customHeight="1" x14ac:dyDescent="0.2">
      <c r="B166" s="4">
        <v>162</v>
      </c>
      <c r="C166" s="5">
        <v>1</v>
      </c>
      <c r="D166" s="6">
        <v>3.8</v>
      </c>
      <c r="E166" s="4">
        <v>1</v>
      </c>
      <c r="F166" s="4">
        <v>10</v>
      </c>
      <c r="G166" s="4">
        <v>2</v>
      </c>
      <c r="H166" s="4">
        <v>4</v>
      </c>
      <c r="I166" s="4">
        <v>4</v>
      </c>
      <c r="J166" s="4">
        <v>3</v>
      </c>
      <c r="K166" s="4">
        <v>30</v>
      </c>
      <c r="L166" s="4">
        <v>15</v>
      </c>
      <c r="M166" s="4">
        <v>2</v>
      </c>
      <c r="N166" s="4">
        <v>0</v>
      </c>
      <c r="O166" s="4">
        <v>3</v>
      </c>
      <c r="P166" s="4">
        <v>100</v>
      </c>
      <c r="Q166" s="4">
        <v>13</v>
      </c>
      <c r="R166" s="4">
        <v>24</v>
      </c>
      <c r="S166" s="4">
        <v>0</v>
      </c>
      <c r="T166" s="4">
        <v>1</v>
      </c>
      <c r="U166" s="4">
        <v>1</v>
      </c>
      <c r="V166" s="4">
        <v>1</v>
      </c>
    </row>
    <row r="167" spans="2:22" ht="12.75" customHeight="1" x14ac:dyDescent="0.2">
      <c r="B167" s="4">
        <v>163</v>
      </c>
      <c r="C167" s="5">
        <v>1</v>
      </c>
      <c r="D167" s="6">
        <v>3</v>
      </c>
      <c r="E167" s="4">
        <v>1</v>
      </c>
      <c r="F167" s="4">
        <v>25</v>
      </c>
      <c r="G167" s="4">
        <v>3</v>
      </c>
      <c r="H167" s="4">
        <v>2</v>
      </c>
      <c r="I167" s="4">
        <v>3</v>
      </c>
      <c r="J167" s="4">
        <v>3</v>
      </c>
      <c r="K167" s="4">
        <v>15</v>
      </c>
      <c r="L167" s="4">
        <v>1</v>
      </c>
      <c r="M167" s="4">
        <v>0</v>
      </c>
      <c r="N167" s="4">
        <v>0</v>
      </c>
      <c r="O167" s="4">
        <v>2</v>
      </c>
      <c r="P167" s="4">
        <v>9</v>
      </c>
      <c r="Q167" s="4">
        <v>13</v>
      </c>
      <c r="R167" s="4">
        <v>1</v>
      </c>
      <c r="S167" s="4">
        <v>0</v>
      </c>
      <c r="T167" s="4">
        <v>1</v>
      </c>
      <c r="U167" s="4">
        <v>0</v>
      </c>
      <c r="V167" s="4">
        <v>1</v>
      </c>
    </row>
    <row r="168" spans="2:22" ht="12.75" customHeight="1" x14ac:dyDescent="0.2">
      <c r="B168" s="4">
        <v>164</v>
      </c>
      <c r="C168" s="5">
        <v>1</v>
      </c>
      <c r="D168" s="6">
        <v>3.5</v>
      </c>
      <c r="E168" s="4">
        <v>1</v>
      </c>
      <c r="F168" s="4">
        <v>10</v>
      </c>
      <c r="G168" s="4">
        <v>4</v>
      </c>
      <c r="H168" s="4">
        <v>3</v>
      </c>
      <c r="I168" s="4">
        <v>1</v>
      </c>
      <c r="J168" s="4">
        <v>4</v>
      </c>
      <c r="K168" s="4">
        <v>35</v>
      </c>
      <c r="L168" s="4">
        <v>1</v>
      </c>
      <c r="M168" s="4">
        <v>4</v>
      </c>
      <c r="N168" s="4">
        <v>0</v>
      </c>
      <c r="O168" s="4">
        <v>2</v>
      </c>
      <c r="P168" s="4">
        <v>13</v>
      </c>
      <c r="Q168" s="4">
        <v>11</v>
      </c>
      <c r="R168" s="4">
        <v>50</v>
      </c>
      <c r="S168" s="4">
        <v>1</v>
      </c>
      <c r="T168" s="4">
        <v>1</v>
      </c>
      <c r="U168" s="4">
        <v>2</v>
      </c>
      <c r="V168" s="4">
        <v>0</v>
      </c>
    </row>
    <row r="169" spans="2:22" ht="12.75" customHeight="1" x14ac:dyDescent="0.2">
      <c r="B169" s="4">
        <v>165</v>
      </c>
      <c r="C169" s="5">
        <v>0</v>
      </c>
      <c r="D169" s="6">
        <v>3.2</v>
      </c>
      <c r="E169" s="4">
        <v>1</v>
      </c>
      <c r="F169" s="4">
        <v>10</v>
      </c>
      <c r="G169" s="4">
        <v>2</v>
      </c>
      <c r="H169" s="4">
        <v>3</v>
      </c>
      <c r="I169" s="4">
        <v>4</v>
      </c>
      <c r="J169" s="4">
        <v>3</v>
      </c>
      <c r="K169" s="4">
        <v>0</v>
      </c>
      <c r="L169" s="4">
        <v>0</v>
      </c>
      <c r="M169" s="4">
        <v>0</v>
      </c>
      <c r="N169" s="4">
        <v>0</v>
      </c>
      <c r="O169" s="4">
        <v>1</v>
      </c>
      <c r="P169" s="4">
        <v>20</v>
      </c>
      <c r="Q169" s="4">
        <v>4</v>
      </c>
      <c r="R169" s="4">
        <v>0</v>
      </c>
      <c r="S169" s="4">
        <v>1</v>
      </c>
      <c r="T169" s="4">
        <v>0</v>
      </c>
      <c r="U169" s="4">
        <v>2</v>
      </c>
      <c r="V169" s="4">
        <v>1</v>
      </c>
    </row>
    <row r="170" spans="2:22" ht="12.75" customHeight="1" x14ac:dyDescent="0.2">
      <c r="B170" s="4">
        <v>166</v>
      </c>
      <c r="C170" s="5">
        <v>0</v>
      </c>
      <c r="D170" s="6">
        <v>3</v>
      </c>
      <c r="E170" s="4">
        <v>1</v>
      </c>
      <c r="F170" s="4">
        <v>10</v>
      </c>
      <c r="G170" s="4">
        <v>2</v>
      </c>
      <c r="H170" s="4">
        <v>3</v>
      </c>
      <c r="I170" s="4">
        <v>3</v>
      </c>
      <c r="J170" s="4">
        <v>3</v>
      </c>
      <c r="K170" s="4">
        <v>0</v>
      </c>
      <c r="L170" s="4">
        <v>0</v>
      </c>
      <c r="M170" s="4">
        <v>2</v>
      </c>
      <c r="N170" s="4">
        <v>0</v>
      </c>
      <c r="O170" s="4">
        <v>2</v>
      </c>
      <c r="P170" s="4">
        <v>20</v>
      </c>
      <c r="Q170" s="4">
        <v>12</v>
      </c>
      <c r="R170" s="4">
        <v>0</v>
      </c>
      <c r="S170" s="4">
        <v>0</v>
      </c>
      <c r="T170" s="4">
        <v>1</v>
      </c>
      <c r="U170" s="4">
        <v>1</v>
      </c>
      <c r="V170" s="4">
        <v>1</v>
      </c>
    </row>
    <row r="171" spans="2:22" ht="12.75" customHeight="1" x14ac:dyDescent="0.2">
      <c r="B171" s="4">
        <v>167</v>
      </c>
      <c r="C171" s="5">
        <v>0</v>
      </c>
      <c r="D171" s="6">
        <v>2.6</v>
      </c>
      <c r="E171" s="4">
        <v>1</v>
      </c>
      <c r="F171" s="4">
        <v>20</v>
      </c>
      <c r="G171" s="4">
        <v>2</v>
      </c>
      <c r="H171" s="4">
        <v>1</v>
      </c>
      <c r="I171" s="4">
        <v>3</v>
      </c>
      <c r="J171" s="4">
        <v>3</v>
      </c>
      <c r="K171" s="4">
        <v>22</v>
      </c>
      <c r="L171" s="4">
        <v>1</v>
      </c>
      <c r="M171" s="4">
        <v>4</v>
      </c>
      <c r="N171" s="4">
        <v>1</v>
      </c>
      <c r="O171" s="4">
        <v>3</v>
      </c>
      <c r="P171" s="4">
        <v>700</v>
      </c>
      <c r="Q171" s="4">
        <v>1</v>
      </c>
      <c r="R171" s="4">
        <v>10</v>
      </c>
      <c r="S171" s="4">
        <v>1</v>
      </c>
      <c r="T171" s="4">
        <v>0</v>
      </c>
      <c r="U171" s="4">
        <v>1</v>
      </c>
      <c r="V171" s="4">
        <v>1</v>
      </c>
    </row>
    <row r="172" spans="2:22" ht="12.75" customHeight="1" x14ac:dyDescent="0.2">
      <c r="B172" s="4">
        <v>168</v>
      </c>
      <c r="C172" s="5">
        <v>1</v>
      </c>
      <c r="D172" s="6">
        <v>3.3</v>
      </c>
      <c r="E172" s="4">
        <v>1</v>
      </c>
      <c r="F172" s="4">
        <v>24</v>
      </c>
      <c r="G172" s="4">
        <v>2</v>
      </c>
      <c r="H172" s="4">
        <v>4</v>
      </c>
      <c r="I172" s="4">
        <v>4</v>
      </c>
      <c r="J172" s="4">
        <v>5</v>
      </c>
      <c r="K172" s="4">
        <v>15</v>
      </c>
      <c r="L172" s="4">
        <v>3</v>
      </c>
      <c r="M172" s="4">
        <v>0</v>
      </c>
      <c r="N172" s="4">
        <v>1</v>
      </c>
      <c r="O172" s="4">
        <v>1</v>
      </c>
      <c r="P172" s="4">
        <v>10</v>
      </c>
      <c r="Q172" s="4">
        <v>0</v>
      </c>
      <c r="R172" s="4">
        <v>10</v>
      </c>
      <c r="S172" s="4">
        <v>1</v>
      </c>
      <c r="T172" s="4">
        <v>2</v>
      </c>
      <c r="U172" s="4">
        <v>1</v>
      </c>
      <c r="V172" s="4">
        <v>0</v>
      </c>
    </row>
    <row r="173" spans="2:22" ht="12.75" customHeight="1" x14ac:dyDescent="0.2">
      <c r="B173" s="4">
        <v>169</v>
      </c>
      <c r="C173" s="5">
        <v>1</v>
      </c>
      <c r="D173" s="6">
        <v>3.7</v>
      </c>
      <c r="E173" s="4">
        <v>1</v>
      </c>
      <c r="F173" s="4">
        <v>0</v>
      </c>
      <c r="G173" s="4">
        <v>3</v>
      </c>
      <c r="H173" s="4">
        <v>3</v>
      </c>
      <c r="I173" s="4">
        <v>4</v>
      </c>
      <c r="J173" s="4">
        <v>3</v>
      </c>
      <c r="K173" s="4">
        <v>10</v>
      </c>
      <c r="L173" s="4">
        <v>0</v>
      </c>
      <c r="M173" s="4">
        <v>16</v>
      </c>
      <c r="N173" s="4">
        <v>0</v>
      </c>
      <c r="O173" s="4">
        <v>2</v>
      </c>
      <c r="P173" s="7"/>
      <c r="Q173" s="4">
        <v>5</v>
      </c>
      <c r="R173" s="4">
        <v>7</v>
      </c>
      <c r="S173" s="4">
        <v>1</v>
      </c>
      <c r="T173" s="4">
        <v>2</v>
      </c>
      <c r="U173" s="4">
        <v>0</v>
      </c>
      <c r="V173" s="4">
        <v>0</v>
      </c>
    </row>
    <row r="174" spans="2:22" ht="12.75" customHeight="1" x14ac:dyDescent="0.2">
      <c r="B174" s="4">
        <v>170</v>
      </c>
      <c r="C174" s="5">
        <v>0</v>
      </c>
      <c r="D174" s="6">
        <v>3.4</v>
      </c>
      <c r="E174" s="4">
        <v>1</v>
      </c>
      <c r="F174" s="4">
        <v>20</v>
      </c>
      <c r="G174" s="4">
        <v>3</v>
      </c>
      <c r="H174" s="4">
        <v>4</v>
      </c>
      <c r="I174" s="4">
        <v>4</v>
      </c>
      <c r="J174" s="4">
        <v>4</v>
      </c>
      <c r="K174" s="4">
        <v>10</v>
      </c>
      <c r="L174" s="4">
        <v>10</v>
      </c>
      <c r="M174" s="7"/>
      <c r="N174" s="4">
        <v>1</v>
      </c>
      <c r="O174" s="4">
        <v>1</v>
      </c>
      <c r="P174" s="4">
        <v>2</v>
      </c>
      <c r="Q174" s="4">
        <v>6</v>
      </c>
      <c r="R174" s="4">
        <v>10</v>
      </c>
      <c r="S174" s="4">
        <v>1</v>
      </c>
      <c r="T174" s="4">
        <v>2</v>
      </c>
      <c r="U174" s="4">
        <v>1</v>
      </c>
      <c r="V174" s="4">
        <v>1</v>
      </c>
    </row>
    <row r="175" spans="2:22" ht="12.75" customHeight="1" x14ac:dyDescent="0.2">
      <c r="B175" s="4">
        <v>171</v>
      </c>
      <c r="C175" s="5">
        <v>0</v>
      </c>
      <c r="D175" s="6">
        <v>3</v>
      </c>
      <c r="E175" s="4">
        <v>1</v>
      </c>
      <c r="F175" s="4">
        <v>25</v>
      </c>
      <c r="G175" s="4">
        <v>2</v>
      </c>
      <c r="H175" s="4">
        <v>2</v>
      </c>
      <c r="I175" s="4">
        <v>3</v>
      </c>
      <c r="J175" s="4">
        <v>4</v>
      </c>
      <c r="K175" s="4">
        <v>20</v>
      </c>
      <c r="L175" s="4">
        <v>0</v>
      </c>
      <c r="M175" s="4">
        <v>2</v>
      </c>
      <c r="N175" s="4">
        <v>0</v>
      </c>
      <c r="O175" s="4">
        <v>3</v>
      </c>
      <c r="P175" s="4">
        <v>10</v>
      </c>
      <c r="Q175" s="4">
        <v>8</v>
      </c>
      <c r="R175" s="4">
        <v>45</v>
      </c>
      <c r="S175" s="4">
        <v>1</v>
      </c>
      <c r="T175" s="4">
        <v>0</v>
      </c>
      <c r="U175" s="4">
        <v>1</v>
      </c>
      <c r="V175" s="4">
        <v>0</v>
      </c>
    </row>
    <row r="176" spans="2:22" ht="12.75" customHeight="1" x14ac:dyDescent="0.2">
      <c r="B176" s="4">
        <v>172</v>
      </c>
      <c r="C176" s="5">
        <v>1</v>
      </c>
      <c r="D176" s="6">
        <v>2.7</v>
      </c>
      <c r="E176" s="4">
        <v>1</v>
      </c>
      <c r="F176" s="4">
        <v>24</v>
      </c>
      <c r="G176" s="4">
        <v>2</v>
      </c>
      <c r="H176" s="4">
        <v>1</v>
      </c>
      <c r="I176" s="4">
        <v>3</v>
      </c>
      <c r="J176" s="4">
        <v>3</v>
      </c>
      <c r="K176" s="4">
        <v>5</v>
      </c>
      <c r="L176" s="4">
        <v>0</v>
      </c>
      <c r="M176" s="4">
        <v>10</v>
      </c>
      <c r="N176" s="4">
        <v>2</v>
      </c>
      <c r="O176" s="4">
        <v>2</v>
      </c>
      <c r="P176" s="7"/>
      <c r="Q176" s="4">
        <v>6</v>
      </c>
      <c r="R176" s="4">
        <v>52</v>
      </c>
      <c r="S176" s="4">
        <v>0</v>
      </c>
      <c r="T176" s="4">
        <v>2</v>
      </c>
      <c r="U176" s="4">
        <v>1</v>
      </c>
      <c r="V176" s="4">
        <v>1</v>
      </c>
    </row>
    <row r="177" spans="2:22" ht="12.75" customHeight="1" x14ac:dyDescent="0.2">
      <c r="B177" s="4">
        <v>173</v>
      </c>
      <c r="C177" s="5">
        <v>0</v>
      </c>
      <c r="D177" s="6">
        <v>2.9</v>
      </c>
      <c r="E177" s="4">
        <v>1</v>
      </c>
      <c r="F177" s="4">
        <v>10</v>
      </c>
      <c r="G177" s="4">
        <v>2</v>
      </c>
      <c r="H177" s="4">
        <v>2</v>
      </c>
      <c r="I177" s="4">
        <v>5</v>
      </c>
      <c r="J177" s="4">
        <v>4</v>
      </c>
      <c r="K177" s="4">
        <v>0</v>
      </c>
      <c r="L177" s="4">
        <v>0</v>
      </c>
      <c r="M177" s="4">
        <v>0</v>
      </c>
      <c r="N177" s="4">
        <v>0</v>
      </c>
      <c r="O177" s="4">
        <v>2</v>
      </c>
      <c r="P177" s="4">
        <v>1</v>
      </c>
      <c r="Q177" s="4">
        <v>10</v>
      </c>
      <c r="R177" s="4">
        <v>0</v>
      </c>
      <c r="S177" s="4">
        <v>1</v>
      </c>
      <c r="T177" s="4">
        <v>1</v>
      </c>
      <c r="U177" s="4">
        <v>2</v>
      </c>
      <c r="V177" s="4">
        <v>0</v>
      </c>
    </row>
    <row r="178" spans="2:22" ht="12.75" customHeight="1" x14ac:dyDescent="0.2">
      <c r="B178" s="4">
        <v>174</v>
      </c>
      <c r="C178" s="5">
        <v>0</v>
      </c>
      <c r="D178" s="6">
        <v>3</v>
      </c>
      <c r="E178" s="4">
        <v>1</v>
      </c>
      <c r="F178" s="4">
        <v>20</v>
      </c>
      <c r="G178" s="4">
        <v>2</v>
      </c>
      <c r="H178" s="4">
        <v>3</v>
      </c>
      <c r="I178" s="4">
        <v>4</v>
      </c>
      <c r="J178" s="4">
        <v>4</v>
      </c>
      <c r="K178" s="4">
        <v>20</v>
      </c>
      <c r="L178" s="4">
        <v>0</v>
      </c>
      <c r="M178" s="4">
        <v>4</v>
      </c>
      <c r="N178" s="4">
        <v>0</v>
      </c>
      <c r="O178" s="4">
        <v>3</v>
      </c>
      <c r="P178" s="4">
        <v>5.6</v>
      </c>
      <c r="Q178" s="4">
        <v>3</v>
      </c>
      <c r="R178" s="4">
        <v>20</v>
      </c>
      <c r="S178" s="4">
        <v>1</v>
      </c>
      <c r="T178" s="4">
        <v>1</v>
      </c>
      <c r="U178" s="4">
        <v>2</v>
      </c>
      <c r="V178" s="4">
        <v>0</v>
      </c>
    </row>
    <row r="179" spans="2:22" ht="12.75" customHeight="1" x14ac:dyDescent="0.2">
      <c r="B179" s="4">
        <v>175</v>
      </c>
      <c r="C179" s="5">
        <v>1</v>
      </c>
      <c r="D179" s="6">
        <v>3.7</v>
      </c>
      <c r="E179" s="4">
        <v>1</v>
      </c>
      <c r="F179" s="4">
        <v>11</v>
      </c>
      <c r="G179" s="4">
        <v>3</v>
      </c>
      <c r="H179" s="4">
        <v>3</v>
      </c>
      <c r="I179" s="4">
        <v>3</v>
      </c>
      <c r="J179" s="4">
        <v>5</v>
      </c>
      <c r="K179" s="4">
        <v>15</v>
      </c>
      <c r="L179" s="4">
        <v>0</v>
      </c>
      <c r="M179" s="4">
        <v>8</v>
      </c>
      <c r="N179" s="4">
        <v>1</v>
      </c>
      <c r="O179" s="4">
        <v>3</v>
      </c>
      <c r="P179" s="4">
        <v>30</v>
      </c>
      <c r="Q179" s="4">
        <v>1</v>
      </c>
      <c r="R179" s="4">
        <v>58</v>
      </c>
      <c r="S179" s="4">
        <v>0</v>
      </c>
      <c r="T179" s="4">
        <v>0</v>
      </c>
      <c r="U179" s="4">
        <v>2</v>
      </c>
      <c r="V179" s="4">
        <v>0</v>
      </c>
    </row>
    <row r="180" spans="2:22" ht="12.75" customHeight="1" x14ac:dyDescent="0.2">
      <c r="B180" s="4">
        <v>176</v>
      </c>
      <c r="C180" s="5">
        <v>1</v>
      </c>
      <c r="D180" s="6">
        <v>2.9</v>
      </c>
      <c r="E180" s="4">
        <v>1</v>
      </c>
      <c r="F180" s="4">
        <v>21.25</v>
      </c>
      <c r="G180" s="4">
        <v>2.5</v>
      </c>
      <c r="H180" s="4">
        <v>3</v>
      </c>
      <c r="I180" s="4">
        <v>4</v>
      </c>
      <c r="J180" s="4">
        <v>3</v>
      </c>
      <c r="K180" s="4">
        <v>2</v>
      </c>
      <c r="L180" s="4">
        <v>0</v>
      </c>
      <c r="M180" s="4">
        <v>4.5</v>
      </c>
      <c r="N180" s="4">
        <v>2</v>
      </c>
      <c r="O180" s="4">
        <v>2</v>
      </c>
      <c r="P180" s="7"/>
      <c r="Q180" s="4">
        <v>7</v>
      </c>
      <c r="R180" s="4">
        <v>5</v>
      </c>
      <c r="S180" s="4">
        <v>0</v>
      </c>
      <c r="T180" s="4">
        <v>0</v>
      </c>
      <c r="U180" s="4">
        <v>2</v>
      </c>
      <c r="V180" s="4">
        <v>1</v>
      </c>
    </row>
    <row r="181" spans="2:22" ht="12.75" customHeight="1" x14ac:dyDescent="0.2">
      <c r="B181" s="4">
        <v>177</v>
      </c>
      <c r="C181" s="5">
        <v>0</v>
      </c>
      <c r="D181" s="6">
        <v>3</v>
      </c>
      <c r="E181" s="4">
        <v>1</v>
      </c>
      <c r="F181" s="4">
        <v>20</v>
      </c>
      <c r="G181" s="4">
        <v>2</v>
      </c>
      <c r="H181" s="4">
        <v>3</v>
      </c>
      <c r="I181" s="4">
        <v>3</v>
      </c>
      <c r="J181" s="4">
        <v>3</v>
      </c>
      <c r="K181" s="4">
        <v>10</v>
      </c>
      <c r="L181" s="4">
        <v>0</v>
      </c>
      <c r="M181" s="4">
        <v>4</v>
      </c>
      <c r="N181" s="4">
        <v>0</v>
      </c>
      <c r="O181" s="4">
        <v>2</v>
      </c>
      <c r="P181" s="4">
        <v>27</v>
      </c>
      <c r="Q181" s="4">
        <v>2</v>
      </c>
      <c r="R181" s="4">
        <v>5</v>
      </c>
      <c r="S181" s="4">
        <v>1</v>
      </c>
      <c r="T181" s="4">
        <v>1</v>
      </c>
      <c r="U181" s="4">
        <v>2</v>
      </c>
      <c r="V181" s="4">
        <v>0</v>
      </c>
    </row>
    <row r="182" spans="2:22" ht="12.75" customHeight="1" x14ac:dyDescent="0.2">
      <c r="B182" s="4">
        <v>178</v>
      </c>
      <c r="C182" s="5">
        <v>1</v>
      </c>
      <c r="D182" s="6">
        <v>3.4</v>
      </c>
      <c r="E182" s="4">
        <v>1</v>
      </c>
      <c r="F182" s="4">
        <v>0</v>
      </c>
      <c r="G182" s="4">
        <v>3</v>
      </c>
      <c r="H182" s="4">
        <v>2</v>
      </c>
      <c r="I182" s="4">
        <v>1</v>
      </c>
      <c r="J182" s="4">
        <v>4</v>
      </c>
      <c r="K182" s="4">
        <v>20</v>
      </c>
      <c r="L182" s="4">
        <v>0</v>
      </c>
      <c r="M182" s="4">
        <v>6</v>
      </c>
      <c r="N182" s="4">
        <v>1</v>
      </c>
      <c r="O182" s="4">
        <v>1</v>
      </c>
      <c r="P182" s="4">
        <v>2</v>
      </c>
      <c r="Q182" s="4">
        <v>10</v>
      </c>
      <c r="R182" s="4">
        <v>0</v>
      </c>
      <c r="S182" s="4">
        <v>0</v>
      </c>
      <c r="T182" s="4">
        <v>1</v>
      </c>
      <c r="U182" s="4">
        <v>2</v>
      </c>
      <c r="V182" s="4">
        <v>1</v>
      </c>
    </row>
    <row r="183" spans="2:22" ht="12.75" customHeight="1" x14ac:dyDescent="0.2">
      <c r="B183" s="4">
        <v>179</v>
      </c>
      <c r="C183" s="5">
        <v>0</v>
      </c>
      <c r="D183" s="6">
        <v>2.5</v>
      </c>
      <c r="E183" s="4">
        <v>1</v>
      </c>
      <c r="F183" s="4">
        <v>37.5</v>
      </c>
      <c r="G183" s="4">
        <v>2</v>
      </c>
      <c r="H183" s="4">
        <v>2</v>
      </c>
      <c r="I183" s="4">
        <v>2</v>
      </c>
      <c r="J183" s="4">
        <v>4</v>
      </c>
      <c r="K183" s="4">
        <v>15</v>
      </c>
      <c r="L183" s="4">
        <v>0</v>
      </c>
      <c r="M183" s="4">
        <v>0</v>
      </c>
      <c r="N183" s="4">
        <v>0</v>
      </c>
      <c r="O183" s="4">
        <v>1</v>
      </c>
      <c r="P183" s="4">
        <v>2</v>
      </c>
      <c r="Q183" s="4">
        <v>6</v>
      </c>
      <c r="R183" s="4">
        <v>1</v>
      </c>
      <c r="S183" s="4">
        <v>1</v>
      </c>
      <c r="T183" s="4">
        <v>1</v>
      </c>
      <c r="U183" s="4">
        <v>1</v>
      </c>
      <c r="V183" s="4">
        <v>1</v>
      </c>
    </row>
    <row r="184" spans="2:22" ht="12.75" customHeight="1" x14ac:dyDescent="0.2">
      <c r="B184" s="4">
        <v>180</v>
      </c>
      <c r="C184" s="5">
        <v>0</v>
      </c>
      <c r="D184" s="6">
        <v>2.8</v>
      </c>
      <c r="E184" s="4">
        <v>1</v>
      </c>
      <c r="F184" s="4">
        <v>0</v>
      </c>
      <c r="G184" s="4">
        <v>2</v>
      </c>
      <c r="H184" s="4">
        <v>3</v>
      </c>
      <c r="I184" s="4">
        <v>4</v>
      </c>
      <c r="J184" s="4">
        <v>4</v>
      </c>
      <c r="K184" s="4">
        <v>15</v>
      </c>
      <c r="L184" s="4">
        <v>0</v>
      </c>
      <c r="M184" s="4">
        <v>3</v>
      </c>
      <c r="N184" s="4">
        <v>0</v>
      </c>
      <c r="O184" s="4">
        <v>3</v>
      </c>
      <c r="P184" s="4">
        <v>10</v>
      </c>
      <c r="Q184" s="4">
        <v>6</v>
      </c>
      <c r="R184" s="4">
        <v>5</v>
      </c>
      <c r="S184" s="4">
        <v>2</v>
      </c>
      <c r="T184" s="4">
        <v>0</v>
      </c>
      <c r="U184" s="4">
        <v>2</v>
      </c>
      <c r="V184" s="4">
        <v>0</v>
      </c>
    </row>
    <row r="185" spans="2:22" ht="12.75" customHeight="1" x14ac:dyDescent="0.2">
      <c r="B185" s="4">
        <v>181</v>
      </c>
      <c r="C185" s="5">
        <v>1</v>
      </c>
      <c r="D185" s="6">
        <v>3.2</v>
      </c>
      <c r="E185" s="4">
        <v>1</v>
      </c>
      <c r="F185" s="4">
        <v>0</v>
      </c>
      <c r="G185" s="4">
        <v>3</v>
      </c>
      <c r="H185" s="4">
        <v>3</v>
      </c>
      <c r="I185" s="4">
        <v>3</v>
      </c>
      <c r="J185" s="4">
        <v>2</v>
      </c>
      <c r="K185" s="4">
        <v>5</v>
      </c>
      <c r="L185" s="4">
        <v>0</v>
      </c>
      <c r="M185" s="4">
        <v>4</v>
      </c>
      <c r="N185" s="4">
        <v>0</v>
      </c>
      <c r="O185" s="7"/>
      <c r="P185" s="7"/>
      <c r="Q185" s="4">
        <v>1</v>
      </c>
      <c r="R185" s="4">
        <v>50</v>
      </c>
      <c r="S185" s="4">
        <v>1</v>
      </c>
      <c r="T185" s="4">
        <v>2</v>
      </c>
      <c r="U185" s="4">
        <v>1</v>
      </c>
      <c r="V185" s="4">
        <v>0</v>
      </c>
    </row>
    <row r="186" spans="2:22" ht="12.75" customHeight="1" x14ac:dyDescent="0.2">
      <c r="B186" s="4">
        <v>182</v>
      </c>
      <c r="C186" s="5">
        <v>0</v>
      </c>
      <c r="D186" s="6">
        <v>3</v>
      </c>
      <c r="E186" s="4">
        <v>1</v>
      </c>
      <c r="F186" s="4">
        <v>4</v>
      </c>
      <c r="G186" s="4">
        <v>2</v>
      </c>
      <c r="H186" s="4">
        <v>3</v>
      </c>
      <c r="I186" s="4">
        <v>2</v>
      </c>
      <c r="J186" s="4">
        <v>3</v>
      </c>
      <c r="K186" s="4">
        <v>8</v>
      </c>
      <c r="L186" s="4">
        <v>0</v>
      </c>
      <c r="M186" s="4">
        <v>2</v>
      </c>
      <c r="N186" s="4">
        <v>0</v>
      </c>
      <c r="O186" s="4">
        <v>2</v>
      </c>
      <c r="P186" s="4">
        <v>3</v>
      </c>
      <c r="Q186" s="4">
        <v>5</v>
      </c>
      <c r="R186" s="4">
        <v>10</v>
      </c>
      <c r="S186" s="4">
        <v>1</v>
      </c>
      <c r="T186" s="4">
        <v>1</v>
      </c>
      <c r="U186" s="4">
        <v>1</v>
      </c>
      <c r="V186" s="4">
        <v>0</v>
      </c>
    </row>
    <row r="187" spans="2:22" ht="12.75" customHeight="1" x14ac:dyDescent="0.2">
      <c r="B187" s="4">
        <v>183</v>
      </c>
      <c r="C187" s="5">
        <v>0</v>
      </c>
      <c r="D187" s="6">
        <v>3.3</v>
      </c>
      <c r="E187" s="4">
        <v>1</v>
      </c>
      <c r="F187" s="4">
        <v>20</v>
      </c>
      <c r="G187" s="4">
        <v>2</v>
      </c>
      <c r="H187" s="4">
        <v>2</v>
      </c>
      <c r="I187" s="4">
        <v>4</v>
      </c>
      <c r="J187" s="4">
        <v>4</v>
      </c>
      <c r="K187" s="4">
        <v>13</v>
      </c>
      <c r="L187" s="4">
        <v>0</v>
      </c>
      <c r="M187" s="4">
        <v>0</v>
      </c>
      <c r="N187" s="4">
        <v>0</v>
      </c>
      <c r="O187" s="4">
        <v>1</v>
      </c>
      <c r="P187" s="4">
        <v>13</v>
      </c>
      <c r="Q187" s="4">
        <v>0</v>
      </c>
      <c r="R187" s="4">
        <v>0</v>
      </c>
      <c r="S187" s="4">
        <v>2</v>
      </c>
      <c r="T187" s="4">
        <v>1</v>
      </c>
      <c r="U187" s="4">
        <v>1</v>
      </c>
      <c r="V187" s="4">
        <v>0</v>
      </c>
    </row>
    <row r="190" spans="2:22" ht="12.75" customHeight="1" x14ac:dyDescent="0.2">
      <c r="B190" s="19" t="s">
        <v>66</v>
      </c>
      <c r="C190"/>
    </row>
    <row r="191" spans="2:22" ht="12.75" customHeight="1" x14ac:dyDescent="0.2">
      <c r="B191"/>
      <c r="C191"/>
    </row>
    <row r="192" spans="2:22" ht="12.75" customHeight="1" x14ac:dyDescent="0.2">
      <c r="B192" s="17" t="s">
        <v>41</v>
      </c>
      <c r="C192" s="17" t="s">
        <v>42</v>
      </c>
    </row>
    <row r="193" spans="2:15" ht="12.75" customHeight="1" x14ac:dyDescent="0.2">
      <c r="B193" s="14" t="s">
        <v>43</v>
      </c>
      <c r="C193" s="20" t="s">
        <v>46</v>
      </c>
      <c r="D193" s="21"/>
      <c r="E193" s="22"/>
      <c r="F193" s="22"/>
      <c r="G193" s="22"/>
      <c r="H193" s="22"/>
      <c r="I193" s="22"/>
      <c r="J193" s="22"/>
      <c r="K193" s="22"/>
      <c r="L193" s="22"/>
      <c r="M193" s="22"/>
      <c r="N193" s="22"/>
      <c r="O193" s="23"/>
    </row>
    <row r="194" spans="2:15" ht="12.75" customHeight="1" x14ac:dyDescent="0.2">
      <c r="B194" s="15" t="s">
        <v>44</v>
      </c>
      <c r="C194" s="24" t="s">
        <v>47</v>
      </c>
      <c r="D194" s="25"/>
      <c r="E194" s="26"/>
      <c r="F194" s="26"/>
      <c r="G194" s="26"/>
      <c r="H194" s="26"/>
      <c r="I194" s="26"/>
      <c r="J194" s="26"/>
      <c r="K194" s="26"/>
      <c r="L194" s="26"/>
      <c r="M194" s="26"/>
      <c r="N194" s="26"/>
      <c r="O194" s="27"/>
    </row>
    <row r="195" spans="2:15" ht="12.75" customHeight="1" x14ac:dyDescent="0.2">
      <c r="B195" s="15" t="s">
        <v>45</v>
      </c>
      <c r="C195" s="24" t="s">
        <v>65</v>
      </c>
      <c r="D195" s="25"/>
      <c r="E195" s="26"/>
      <c r="F195" s="26"/>
      <c r="G195" s="26"/>
      <c r="H195" s="26"/>
      <c r="I195" s="26"/>
      <c r="J195" s="26"/>
      <c r="K195" s="26"/>
      <c r="L195" s="26"/>
      <c r="M195" s="26"/>
      <c r="N195" s="26"/>
      <c r="O195" s="27"/>
    </row>
    <row r="196" spans="2:15" ht="12.75" customHeight="1" x14ac:dyDescent="0.2">
      <c r="B196" s="15" t="s">
        <v>4</v>
      </c>
      <c r="C196" s="24" t="s">
        <v>48</v>
      </c>
      <c r="D196" s="25"/>
      <c r="E196" s="26"/>
      <c r="F196" s="26"/>
      <c r="G196" s="26"/>
      <c r="H196" s="26"/>
      <c r="I196" s="26"/>
      <c r="J196" s="26"/>
      <c r="K196" s="26"/>
      <c r="L196" s="26"/>
      <c r="M196" s="26"/>
      <c r="N196" s="26"/>
      <c r="O196" s="27"/>
    </row>
    <row r="197" spans="2:15" ht="12.75" customHeight="1" x14ac:dyDescent="0.2">
      <c r="B197" s="15" t="s">
        <v>5</v>
      </c>
      <c r="C197" s="24" t="s">
        <v>49</v>
      </c>
      <c r="D197" s="25"/>
      <c r="E197" s="26"/>
      <c r="F197" s="26"/>
      <c r="G197" s="26"/>
      <c r="H197" s="26"/>
      <c r="I197" s="26"/>
      <c r="J197" s="26"/>
      <c r="K197" s="26"/>
      <c r="L197" s="26"/>
      <c r="M197" s="26"/>
      <c r="N197" s="26"/>
      <c r="O197" s="27"/>
    </row>
    <row r="198" spans="2:15" ht="12.75" customHeight="1" x14ac:dyDescent="0.2">
      <c r="B198" s="15" t="s">
        <v>6</v>
      </c>
      <c r="C198" s="24" t="s">
        <v>50</v>
      </c>
      <c r="D198" s="25"/>
      <c r="E198" s="26"/>
      <c r="F198" s="26"/>
      <c r="G198" s="26"/>
      <c r="H198" s="26"/>
      <c r="I198" s="26"/>
      <c r="J198" s="26"/>
      <c r="K198" s="26"/>
      <c r="L198" s="26"/>
      <c r="M198" s="26"/>
      <c r="N198" s="26"/>
      <c r="O198" s="27"/>
    </row>
    <row r="199" spans="2:15" ht="12.75" customHeight="1" x14ac:dyDescent="0.2">
      <c r="B199" s="15" t="s">
        <v>7</v>
      </c>
      <c r="C199" s="24" t="s">
        <v>51</v>
      </c>
      <c r="D199" s="25"/>
      <c r="E199" s="26"/>
      <c r="F199" s="26"/>
      <c r="G199" s="26"/>
      <c r="H199" s="26"/>
      <c r="I199" s="26"/>
      <c r="J199" s="26"/>
      <c r="K199" s="26"/>
      <c r="L199" s="26"/>
      <c r="M199" s="26"/>
      <c r="N199" s="26"/>
      <c r="O199" s="27"/>
    </row>
    <row r="200" spans="2:15" ht="12.75" customHeight="1" x14ac:dyDescent="0.2">
      <c r="B200" s="15" t="s">
        <v>8</v>
      </c>
      <c r="C200" s="24" t="s">
        <v>52</v>
      </c>
      <c r="D200" s="25"/>
      <c r="E200" s="26"/>
      <c r="F200" s="26"/>
      <c r="G200" s="26"/>
      <c r="H200" s="26"/>
      <c r="I200" s="26"/>
      <c r="J200" s="26"/>
      <c r="K200" s="26"/>
      <c r="L200" s="26"/>
      <c r="M200" s="26"/>
      <c r="N200" s="26"/>
      <c r="O200" s="27"/>
    </row>
    <row r="201" spans="2:15" ht="12.75" customHeight="1" x14ac:dyDescent="0.2">
      <c r="B201" s="15" t="s">
        <v>9</v>
      </c>
      <c r="C201" s="24" t="s">
        <v>64</v>
      </c>
      <c r="D201" s="25"/>
      <c r="E201" s="26"/>
      <c r="F201" s="26"/>
      <c r="G201" s="26"/>
      <c r="H201" s="26"/>
      <c r="I201" s="26"/>
      <c r="J201" s="26"/>
      <c r="K201" s="26"/>
      <c r="L201" s="26"/>
      <c r="M201" s="26"/>
      <c r="N201" s="26"/>
      <c r="O201" s="27"/>
    </row>
    <row r="202" spans="2:15" ht="12.75" customHeight="1" x14ac:dyDescent="0.2">
      <c r="B202" s="15" t="s">
        <v>10</v>
      </c>
      <c r="C202" s="24" t="s">
        <v>53</v>
      </c>
      <c r="D202" s="25"/>
      <c r="E202" s="26"/>
      <c r="F202" s="26"/>
      <c r="G202" s="26"/>
      <c r="H202" s="26"/>
      <c r="I202" s="26"/>
      <c r="J202" s="26"/>
      <c r="K202" s="26"/>
      <c r="L202" s="26"/>
      <c r="M202" s="26"/>
      <c r="N202" s="26"/>
      <c r="O202" s="27"/>
    </row>
    <row r="203" spans="2:15" ht="12.75" customHeight="1" x14ac:dyDescent="0.2">
      <c r="B203" s="15" t="s">
        <v>11</v>
      </c>
      <c r="C203" s="24" t="s">
        <v>54</v>
      </c>
      <c r="D203" s="25"/>
      <c r="E203" s="26"/>
      <c r="F203" s="26"/>
      <c r="G203" s="26"/>
      <c r="H203" s="26"/>
      <c r="I203" s="26"/>
      <c r="J203" s="26"/>
      <c r="K203" s="26"/>
      <c r="L203" s="26"/>
      <c r="M203" s="26"/>
      <c r="N203" s="26"/>
      <c r="O203" s="27"/>
    </row>
    <row r="204" spans="2:15" ht="12.75" customHeight="1" x14ac:dyDescent="0.2">
      <c r="B204" s="15" t="s">
        <v>12</v>
      </c>
      <c r="C204" s="24" t="s">
        <v>55</v>
      </c>
      <c r="D204" s="25"/>
      <c r="E204" s="26"/>
      <c r="F204" s="26"/>
      <c r="G204" s="26"/>
      <c r="H204" s="26"/>
      <c r="I204" s="26"/>
      <c r="J204" s="26"/>
      <c r="K204" s="26"/>
      <c r="L204" s="26"/>
      <c r="M204" s="26"/>
      <c r="N204" s="26"/>
      <c r="O204" s="27"/>
    </row>
    <row r="205" spans="2:15" ht="12.75" customHeight="1" x14ac:dyDescent="0.2">
      <c r="B205" s="15" t="s">
        <v>13</v>
      </c>
      <c r="C205" s="24" t="s">
        <v>56</v>
      </c>
      <c r="D205" s="25"/>
      <c r="E205" s="26"/>
      <c r="F205" s="26"/>
      <c r="G205" s="26"/>
      <c r="H205" s="26"/>
      <c r="I205" s="26"/>
      <c r="J205" s="26"/>
      <c r="K205" s="26"/>
      <c r="L205" s="26"/>
      <c r="M205" s="26"/>
      <c r="N205" s="26"/>
      <c r="O205" s="27"/>
    </row>
    <row r="206" spans="2:15" ht="12.75" customHeight="1" x14ac:dyDescent="0.2">
      <c r="B206" s="15" t="s">
        <v>14</v>
      </c>
      <c r="C206" s="24" t="s">
        <v>57</v>
      </c>
      <c r="D206" s="25"/>
      <c r="E206" s="26"/>
      <c r="F206" s="26"/>
      <c r="G206" s="26"/>
      <c r="H206" s="26"/>
      <c r="I206" s="26"/>
      <c r="J206" s="26"/>
      <c r="K206" s="26"/>
      <c r="L206" s="26"/>
      <c r="M206" s="26"/>
      <c r="N206" s="26"/>
      <c r="O206" s="27"/>
    </row>
    <row r="207" spans="2:15" ht="12.75" customHeight="1" x14ac:dyDescent="0.2">
      <c r="B207" s="15" t="s">
        <v>15</v>
      </c>
      <c r="C207" s="24" t="s">
        <v>58</v>
      </c>
      <c r="D207" s="25"/>
      <c r="E207" s="26"/>
      <c r="F207" s="26"/>
      <c r="G207" s="26"/>
      <c r="H207" s="26"/>
      <c r="I207" s="26"/>
      <c r="J207" s="26"/>
      <c r="K207" s="26"/>
      <c r="L207" s="26"/>
      <c r="M207" s="26"/>
      <c r="N207" s="26"/>
      <c r="O207" s="27"/>
    </row>
    <row r="208" spans="2:15" ht="12.75" customHeight="1" x14ac:dyDescent="0.2">
      <c r="B208" s="15" t="s">
        <v>16</v>
      </c>
      <c r="C208" s="24" t="s">
        <v>59</v>
      </c>
      <c r="D208" s="25"/>
      <c r="E208" s="26"/>
      <c r="F208" s="26"/>
      <c r="G208" s="26"/>
      <c r="H208" s="26"/>
      <c r="I208" s="26"/>
      <c r="J208" s="26"/>
      <c r="K208" s="26"/>
      <c r="L208" s="26"/>
      <c r="M208" s="26"/>
      <c r="N208" s="26"/>
      <c r="O208" s="27"/>
    </row>
    <row r="209" spans="2:15" ht="12.75" customHeight="1" x14ac:dyDescent="0.2">
      <c r="B209" s="15" t="s">
        <v>17</v>
      </c>
      <c r="C209" s="24" t="s">
        <v>60</v>
      </c>
      <c r="D209" s="25"/>
      <c r="E209" s="26"/>
      <c r="F209" s="26"/>
      <c r="G209" s="26"/>
      <c r="H209" s="26"/>
      <c r="I209" s="26"/>
      <c r="J209" s="26"/>
      <c r="K209" s="26"/>
      <c r="L209" s="26"/>
      <c r="M209" s="26"/>
      <c r="N209" s="26"/>
      <c r="O209" s="27"/>
    </row>
    <row r="210" spans="2:15" ht="12.75" customHeight="1" x14ac:dyDescent="0.2">
      <c r="B210" s="15" t="s">
        <v>18</v>
      </c>
      <c r="C210" s="24" t="s">
        <v>61</v>
      </c>
      <c r="D210" s="25"/>
      <c r="E210" s="26"/>
      <c r="F210" s="26"/>
      <c r="G210" s="26"/>
      <c r="H210" s="26"/>
      <c r="I210" s="26"/>
      <c r="J210" s="26"/>
      <c r="K210" s="26"/>
      <c r="L210" s="26"/>
      <c r="M210" s="26"/>
      <c r="N210" s="26"/>
      <c r="O210" s="27"/>
    </row>
    <row r="211" spans="2:15" ht="12.75" customHeight="1" x14ac:dyDescent="0.2">
      <c r="B211" s="15" t="s">
        <v>19</v>
      </c>
      <c r="C211" s="24" t="s">
        <v>62</v>
      </c>
      <c r="D211" s="25"/>
      <c r="E211" s="26"/>
      <c r="F211" s="26"/>
      <c r="G211" s="26"/>
      <c r="H211" s="26"/>
      <c r="I211" s="26"/>
      <c r="J211" s="26"/>
      <c r="K211" s="26"/>
      <c r="L211" s="26"/>
      <c r="M211" s="26"/>
      <c r="N211" s="26"/>
      <c r="O211" s="27"/>
    </row>
    <row r="212" spans="2:15" ht="12.75" customHeight="1" x14ac:dyDescent="0.2">
      <c r="B212" s="16" t="s">
        <v>20</v>
      </c>
      <c r="C212" s="28" t="s">
        <v>63</v>
      </c>
      <c r="D212" s="29"/>
      <c r="E212" s="30"/>
      <c r="F212" s="30"/>
      <c r="G212" s="30"/>
      <c r="H212" s="30"/>
      <c r="I212" s="30"/>
      <c r="J212" s="30"/>
      <c r="K212" s="30"/>
      <c r="L212" s="30"/>
      <c r="M212" s="30"/>
      <c r="N212" s="30"/>
      <c r="O212" s="31"/>
    </row>
    <row r="213" spans="2:15" ht="12.75" customHeight="1" x14ac:dyDescent="0.2">
      <c r="B213"/>
      <c r="C213"/>
    </row>
    <row r="214" spans="2:15" ht="12.75" customHeight="1" x14ac:dyDescent="0.2">
      <c r="B214"/>
      <c r="C214"/>
    </row>
    <row r="215" spans="2:15" ht="12.75" customHeight="1" x14ac:dyDescent="0.2">
      <c r="B215"/>
      <c r="C215"/>
    </row>
    <row r="216" spans="2:15" ht="12.75" customHeight="1" x14ac:dyDescent="0.2">
      <c r="B216"/>
      <c r="C216"/>
    </row>
    <row r="217" spans="2:15" ht="12.75" customHeight="1" x14ac:dyDescent="0.2">
      <c r="B217"/>
      <c r="C217"/>
    </row>
    <row r="218" spans="2:15" ht="12.75" customHeight="1" x14ac:dyDescent="0.2">
      <c r="B218"/>
      <c r="C218"/>
    </row>
    <row r="219" spans="2:15" ht="12.75" customHeight="1" x14ac:dyDescent="0.2">
      <c r="B219"/>
      <c r="C219"/>
    </row>
    <row r="220" spans="2:15" ht="12.75" customHeight="1" x14ac:dyDescent="0.2">
      <c r="B220"/>
      <c r="C220"/>
    </row>
    <row r="221" spans="2:15" ht="12.75" customHeight="1" x14ac:dyDescent="0.2">
      <c r="B221"/>
      <c r="C221"/>
    </row>
    <row r="222" spans="2:15" ht="12.75" customHeight="1" x14ac:dyDescent="0.2">
      <c r="B222"/>
      <c r="C222"/>
    </row>
    <row r="223" spans="2:15" ht="12.75" customHeight="1" x14ac:dyDescent="0.2">
      <c r="B223"/>
      <c r="C223"/>
    </row>
  </sheetData>
  <autoFilter ref="B3:V187" xr:uid="{A063ECE5-6F8D-4027-BD05-8A7D9F4C3207}"/>
  <phoneticPr fontId="0" type="noConversion"/>
  <conditionalFormatting sqref="C3:V3">
    <cfRule type="cellIs" dxfId="34" priority="1" stopIfTrue="1" operator="equal">
      <formula>"no data"</formula>
    </cfRule>
  </conditionalFormatting>
  <pageMargins left="0.75" right="0.75" top="1" bottom="1" header="0.5" footer="0.5"/>
  <pageSetup scale="70" orientation="landscape" r:id="rId1"/>
  <headerFooter alignWithMargins="0">
    <oddFooter>&amp;LClass Survey Database - Page &amp;P of &amp;N&amp;CPrinted &amp;D&amp;RDoane/Seward</oddFooter>
  </headerFooter>
  <rowBreaks count="1" manualBreakCount="1">
    <brk id="188" max="16383" man="1"/>
  </row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3C55F-19BC-42C7-AC65-6A5B95FE2086}">
  <sheetPr filterMode="1"/>
  <dimension ref="A1:X220"/>
  <sheetViews>
    <sheetView workbookViewId="0">
      <selection activeCell="D3" sqref="D3:D182"/>
    </sheetView>
  </sheetViews>
  <sheetFormatPr defaultColWidth="7.7109375" defaultRowHeight="12.75" x14ac:dyDescent="0.2"/>
  <cols>
    <col min="1" max="1" width="3.42578125" customWidth="1"/>
    <col min="2" max="2" width="9.42578125" style="1" customWidth="1"/>
    <col min="3" max="3" width="7.7109375" style="1"/>
    <col min="4" max="4" width="7.7109375" style="2"/>
    <col min="5" max="21" width="7.7109375" style="1"/>
    <col min="22" max="22" width="8.140625" style="1" bestFit="1" customWidth="1"/>
    <col min="23" max="16384" width="7.7109375" style="1"/>
  </cols>
  <sheetData>
    <row r="1" spans="2:24" ht="15.75" customHeight="1" x14ac:dyDescent="0.2">
      <c r="C1" s="18" t="s">
        <v>67</v>
      </c>
      <c r="D1" s="3"/>
      <c r="E1" s="3"/>
      <c r="F1" s="3"/>
      <c r="G1" s="3"/>
      <c r="H1" s="3"/>
      <c r="I1" s="3"/>
      <c r="J1" s="3"/>
    </row>
    <row r="2" spans="2:24" ht="12.75" customHeight="1" x14ac:dyDescent="0.2">
      <c r="B2" s="32" t="s">
        <v>0</v>
      </c>
      <c r="C2" s="32" t="s">
        <v>21</v>
      </c>
      <c r="D2" s="32" t="s">
        <v>22</v>
      </c>
      <c r="E2" s="32" t="s">
        <v>23</v>
      </c>
      <c r="F2" s="32" t="s">
        <v>24</v>
      </c>
      <c r="G2" s="32" t="s">
        <v>31</v>
      </c>
      <c r="H2" s="32" t="s">
        <v>32</v>
      </c>
      <c r="I2" s="32" t="s">
        <v>33</v>
      </c>
      <c r="J2" s="32" t="s">
        <v>25</v>
      </c>
      <c r="K2" s="32" t="s">
        <v>26</v>
      </c>
      <c r="L2" s="32" t="s">
        <v>34</v>
      </c>
      <c r="M2" s="32" t="s">
        <v>35</v>
      </c>
      <c r="N2" s="32" t="s">
        <v>36</v>
      </c>
      <c r="O2" s="32" t="s">
        <v>27</v>
      </c>
      <c r="P2" s="32" t="s">
        <v>37</v>
      </c>
      <c r="Q2" s="32" t="s">
        <v>28</v>
      </c>
      <c r="R2" s="32" t="s">
        <v>38</v>
      </c>
      <c r="S2" s="32" t="s">
        <v>39</v>
      </c>
      <c r="T2" s="32" t="s">
        <v>40</v>
      </c>
      <c r="U2" s="32" t="s">
        <v>29</v>
      </c>
      <c r="V2" s="32" t="s">
        <v>30</v>
      </c>
    </row>
    <row r="3" spans="2:24" ht="12.75" customHeight="1" x14ac:dyDescent="0.2">
      <c r="B3" s="4">
        <v>1</v>
      </c>
      <c r="C3" s="5">
        <v>1</v>
      </c>
      <c r="D3" s="6">
        <v>3</v>
      </c>
      <c r="E3" s="4">
        <v>4</v>
      </c>
      <c r="F3" s="4">
        <v>20</v>
      </c>
      <c r="G3" s="4">
        <v>3</v>
      </c>
      <c r="H3" s="4">
        <v>2</v>
      </c>
      <c r="I3" s="4">
        <v>3</v>
      </c>
      <c r="J3" s="4">
        <v>3</v>
      </c>
      <c r="K3" s="4">
        <v>15</v>
      </c>
      <c r="L3" s="4">
        <v>1</v>
      </c>
      <c r="M3" s="4">
        <v>4</v>
      </c>
      <c r="N3" s="4">
        <v>0</v>
      </c>
      <c r="O3" s="4">
        <v>1</v>
      </c>
      <c r="P3" s="4">
        <v>1.2</v>
      </c>
      <c r="Q3" s="4">
        <v>7</v>
      </c>
      <c r="R3" s="4">
        <v>3</v>
      </c>
      <c r="S3" s="4">
        <v>1</v>
      </c>
      <c r="T3" s="4">
        <v>2</v>
      </c>
      <c r="U3" s="4">
        <v>1</v>
      </c>
      <c r="V3" s="4">
        <v>0</v>
      </c>
    </row>
    <row r="4" spans="2:24" ht="12.75" customHeight="1" x14ac:dyDescent="0.2">
      <c r="B4" s="4">
        <v>2</v>
      </c>
      <c r="C4" s="5">
        <v>1</v>
      </c>
      <c r="D4" s="6">
        <v>3.6</v>
      </c>
      <c r="E4" s="4">
        <v>4</v>
      </c>
      <c r="F4" s="4">
        <v>12</v>
      </c>
      <c r="G4" s="4">
        <v>2</v>
      </c>
      <c r="H4" s="4">
        <v>6</v>
      </c>
      <c r="I4" s="4">
        <v>4</v>
      </c>
      <c r="J4" s="4">
        <v>3</v>
      </c>
      <c r="K4" s="4">
        <v>15</v>
      </c>
      <c r="L4" s="4">
        <v>0</v>
      </c>
      <c r="M4" s="4">
        <v>4</v>
      </c>
      <c r="N4" s="4">
        <v>0</v>
      </c>
      <c r="O4" s="4">
        <v>3</v>
      </c>
      <c r="P4" s="4">
        <v>2</v>
      </c>
      <c r="Q4" s="4">
        <v>5</v>
      </c>
      <c r="R4" s="4">
        <v>2</v>
      </c>
      <c r="S4" s="4">
        <v>1</v>
      </c>
      <c r="T4" s="4">
        <v>0</v>
      </c>
      <c r="U4" s="4">
        <v>2</v>
      </c>
      <c r="V4" s="4">
        <v>1</v>
      </c>
    </row>
    <row r="5" spans="2:24" ht="12.75" hidden="1" customHeight="1" x14ac:dyDescent="0.2">
      <c r="B5" s="4">
        <v>3</v>
      </c>
      <c r="C5" s="5">
        <v>0</v>
      </c>
      <c r="D5" s="6">
        <v>3</v>
      </c>
      <c r="E5" s="4">
        <v>4</v>
      </c>
      <c r="F5" s="4">
        <v>0</v>
      </c>
      <c r="G5" s="4">
        <v>2</v>
      </c>
      <c r="H5" s="4">
        <v>2</v>
      </c>
      <c r="I5" s="4">
        <v>1</v>
      </c>
      <c r="J5" s="4">
        <v>4</v>
      </c>
      <c r="K5" s="4">
        <v>15</v>
      </c>
      <c r="L5" s="4">
        <v>3</v>
      </c>
      <c r="M5" s="4">
        <v>2</v>
      </c>
      <c r="N5" s="4">
        <v>0</v>
      </c>
      <c r="O5" s="4">
        <v>3</v>
      </c>
      <c r="P5" s="4">
        <v>7</v>
      </c>
      <c r="Q5" s="4">
        <v>5</v>
      </c>
      <c r="R5" s="4">
        <v>0</v>
      </c>
      <c r="S5" s="4">
        <v>1</v>
      </c>
      <c r="T5" s="4">
        <v>0</v>
      </c>
      <c r="U5" s="4">
        <v>1</v>
      </c>
      <c r="V5" s="4">
        <v>1</v>
      </c>
    </row>
    <row r="6" spans="2:24" ht="12.75" hidden="1" customHeight="1" x14ac:dyDescent="0.2">
      <c r="B6" s="4">
        <v>4</v>
      </c>
      <c r="C6" s="5">
        <v>0</v>
      </c>
      <c r="D6" s="6">
        <v>3</v>
      </c>
      <c r="E6" s="4">
        <v>4</v>
      </c>
      <c r="F6" s="4">
        <v>40</v>
      </c>
      <c r="G6" s="4">
        <v>3</v>
      </c>
      <c r="H6" s="4">
        <v>3</v>
      </c>
      <c r="I6" s="4">
        <v>3</v>
      </c>
      <c r="J6" s="4">
        <v>5</v>
      </c>
      <c r="K6" s="4">
        <v>15</v>
      </c>
      <c r="L6" s="4">
        <v>0</v>
      </c>
      <c r="M6" s="4">
        <v>4</v>
      </c>
      <c r="N6" s="4">
        <v>0</v>
      </c>
      <c r="O6" s="4">
        <v>2</v>
      </c>
      <c r="P6" s="4">
        <v>35</v>
      </c>
      <c r="Q6" s="4">
        <v>3</v>
      </c>
      <c r="R6" s="4">
        <v>0</v>
      </c>
      <c r="S6" s="4">
        <v>1</v>
      </c>
      <c r="T6" s="4">
        <v>2</v>
      </c>
      <c r="U6" s="4">
        <v>1</v>
      </c>
      <c r="V6" s="4">
        <v>1</v>
      </c>
    </row>
    <row r="7" spans="2:24" ht="12.75" hidden="1" customHeight="1" x14ac:dyDescent="0.2">
      <c r="B7" s="4">
        <v>5</v>
      </c>
      <c r="C7" s="5">
        <v>0</v>
      </c>
      <c r="D7" s="6">
        <v>3.1</v>
      </c>
      <c r="E7" s="4">
        <v>4</v>
      </c>
      <c r="F7" s="4">
        <v>14</v>
      </c>
      <c r="G7" s="4">
        <v>2</v>
      </c>
      <c r="H7" s="4">
        <v>2</v>
      </c>
      <c r="I7" s="4">
        <v>1</v>
      </c>
      <c r="J7" s="4">
        <v>4</v>
      </c>
      <c r="K7" s="4">
        <v>1</v>
      </c>
      <c r="L7" s="4">
        <v>0</v>
      </c>
      <c r="M7" s="4">
        <v>2</v>
      </c>
      <c r="N7" s="4">
        <v>0</v>
      </c>
      <c r="O7" s="4">
        <v>3</v>
      </c>
      <c r="P7" s="4">
        <v>100</v>
      </c>
      <c r="Q7" s="4">
        <v>10</v>
      </c>
      <c r="R7" s="4">
        <v>40</v>
      </c>
      <c r="S7" s="4">
        <v>2</v>
      </c>
      <c r="T7" s="4">
        <v>0</v>
      </c>
      <c r="U7" s="4">
        <v>1</v>
      </c>
      <c r="V7" s="4">
        <v>0</v>
      </c>
    </row>
    <row r="8" spans="2:24" ht="12.75" hidden="1" customHeight="1" x14ac:dyDescent="0.2">
      <c r="B8" s="4">
        <v>6</v>
      </c>
      <c r="C8" s="5">
        <v>0</v>
      </c>
      <c r="D8" s="6">
        <v>3</v>
      </c>
      <c r="E8" s="4">
        <v>4</v>
      </c>
      <c r="F8" s="4">
        <v>30</v>
      </c>
      <c r="G8" s="4">
        <v>3</v>
      </c>
      <c r="H8" s="4">
        <v>5</v>
      </c>
      <c r="I8" s="4">
        <v>4</v>
      </c>
      <c r="J8" s="4">
        <v>4</v>
      </c>
      <c r="K8" s="4">
        <v>25</v>
      </c>
      <c r="L8" s="4">
        <v>1</v>
      </c>
      <c r="M8" s="4">
        <v>4</v>
      </c>
      <c r="N8" s="4">
        <v>0</v>
      </c>
      <c r="O8" s="4">
        <v>2</v>
      </c>
      <c r="P8" s="4">
        <v>119</v>
      </c>
      <c r="Q8" s="4">
        <v>12</v>
      </c>
      <c r="R8" s="4">
        <v>20</v>
      </c>
      <c r="S8" s="4">
        <v>1</v>
      </c>
      <c r="T8" s="4">
        <v>2</v>
      </c>
      <c r="U8" s="4">
        <v>0</v>
      </c>
      <c r="V8" s="4">
        <v>0</v>
      </c>
    </row>
    <row r="9" spans="2:24" ht="12.75" hidden="1" customHeight="1" x14ac:dyDescent="0.2">
      <c r="B9" s="4">
        <v>7</v>
      </c>
      <c r="C9" s="5">
        <v>0</v>
      </c>
      <c r="D9" s="6">
        <v>3</v>
      </c>
      <c r="E9" s="4">
        <v>4</v>
      </c>
      <c r="F9" s="4">
        <v>20</v>
      </c>
      <c r="G9" s="4">
        <v>4</v>
      </c>
      <c r="H9" s="4">
        <v>2</v>
      </c>
      <c r="I9" s="4">
        <v>3</v>
      </c>
      <c r="J9" s="4">
        <v>4</v>
      </c>
      <c r="K9" s="4">
        <v>26</v>
      </c>
      <c r="L9" s="4">
        <v>0</v>
      </c>
      <c r="M9" s="4">
        <v>2</v>
      </c>
      <c r="N9" s="4">
        <v>0</v>
      </c>
      <c r="O9" s="4">
        <v>3</v>
      </c>
      <c r="P9" s="4">
        <v>18</v>
      </c>
      <c r="Q9" s="4">
        <v>6</v>
      </c>
      <c r="R9" s="4">
        <v>1</v>
      </c>
      <c r="S9" s="4">
        <v>1</v>
      </c>
      <c r="T9" s="4">
        <v>0</v>
      </c>
      <c r="U9" s="4">
        <v>2</v>
      </c>
      <c r="V9" s="4">
        <v>0</v>
      </c>
    </row>
    <row r="10" spans="2:24" ht="12.75" customHeight="1" x14ac:dyDescent="0.2">
      <c r="B10" s="4">
        <v>8</v>
      </c>
      <c r="C10" s="5">
        <v>1</v>
      </c>
      <c r="D10" s="6">
        <v>3.5</v>
      </c>
      <c r="E10" s="4">
        <v>4</v>
      </c>
      <c r="F10" s="4">
        <v>35</v>
      </c>
      <c r="G10" s="4">
        <v>2</v>
      </c>
      <c r="H10" s="4">
        <v>3</v>
      </c>
      <c r="I10" s="4">
        <v>1</v>
      </c>
      <c r="J10" s="4">
        <v>3</v>
      </c>
      <c r="K10" s="4">
        <v>6</v>
      </c>
      <c r="L10" s="4">
        <v>0</v>
      </c>
      <c r="M10" s="4">
        <v>4</v>
      </c>
      <c r="N10" s="4">
        <v>0</v>
      </c>
      <c r="O10" s="4">
        <v>2</v>
      </c>
      <c r="P10" s="4">
        <v>13</v>
      </c>
      <c r="Q10" s="4">
        <v>1</v>
      </c>
      <c r="R10" s="4">
        <v>15</v>
      </c>
      <c r="S10" s="4">
        <v>2</v>
      </c>
      <c r="T10" s="4">
        <v>0</v>
      </c>
      <c r="U10" s="4">
        <v>2</v>
      </c>
      <c r="V10" s="4">
        <v>1</v>
      </c>
      <c r="W10"/>
      <c r="X10"/>
    </row>
    <row r="11" spans="2:24" ht="12.75" customHeight="1" x14ac:dyDescent="0.2">
      <c r="B11" s="4">
        <v>9</v>
      </c>
      <c r="C11" s="5">
        <v>1</v>
      </c>
      <c r="D11" s="6">
        <v>3.3</v>
      </c>
      <c r="E11" s="4">
        <v>4</v>
      </c>
      <c r="F11" s="4">
        <v>22.5</v>
      </c>
      <c r="G11" s="4">
        <v>1.5</v>
      </c>
      <c r="H11" s="4">
        <v>1</v>
      </c>
      <c r="I11" s="4">
        <v>4</v>
      </c>
      <c r="J11" s="4">
        <v>4</v>
      </c>
      <c r="K11" s="4">
        <v>10</v>
      </c>
      <c r="L11" s="4">
        <v>2</v>
      </c>
      <c r="M11" s="4">
        <v>2</v>
      </c>
      <c r="N11" s="4">
        <v>0</v>
      </c>
      <c r="O11" s="4">
        <v>3</v>
      </c>
      <c r="P11" s="4">
        <v>8</v>
      </c>
      <c r="Q11" s="4">
        <v>13</v>
      </c>
      <c r="R11" s="4">
        <v>2</v>
      </c>
      <c r="S11" s="4">
        <v>1</v>
      </c>
      <c r="T11" s="4">
        <v>1</v>
      </c>
      <c r="U11" s="4">
        <v>2</v>
      </c>
      <c r="V11" s="4">
        <v>1</v>
      </c>
      <c r="W11"/>
      <c r="X11"/>
    </row>
    <row r="12" spans="2:24" ht="12.75" hidden="1" customHeight="1" x14ac:dyDescent="0.2">
      <c r="B12" s="4">
        <v>10</v>
      </c>
      <c r="C12" s="5">
        <v>0</v>
      </c>
      <c r="D12" s="6">
        <v>2.5</v>
      </c>
      <c r="E12" s="4">
        <v>4</v>
      </c>
      <c r="F12" s="4">
        <v>30</v>
      </c>
      <c r="G12" s="4">
        <v>2</v>
      </c>
      <c r="H12" s="4">
        <v>2</v>
      </c>
      <c r="I12" s="4">
        <v>3</v>
      </c>
      <c r="J12" s="4">
        <v>3</v>
      </c>
      <c r="K12" s="4">
        <v>25</v>
      </c>
      <c r="L12" s="4">
        <v>0</v>
      </c>
      <c r="M12" s="4">
        <v>4</v>
      </c>
      <c r="N12" s="4">
        <v>0</v>
      </c>
      <c r="O12" s="4">
        <v>3</v>
      </c>
      <c r="P12" s="4">
        <v>34</v>
      </c>
      <c r="Q12" s="4">
        <v>10</v>
      </c>
      <c r="R12" s="4">
        <v>0</v>
      </c>
      <c r="S12" s="4">
        <v>1</v>
      </c>
      <c r="T12" s="4">
        <v>1</v>
      </c>
      <c r="U12" s="4">
        <v>1</v>
      </c>
      <c r="V12" s="4">
        <v>0</v>
      </c>
      <c r="W12"/>
      <c r="X12"/>
    </row>
    <row r="13" spans="2:24" ht="12.75" hidden="1" customHeight="1" x14ac:dyDescent="0.2">
      <c r="B13" s="4">
        <v>11</v>
      </c>
      <c r="C13" s="5">
        <v>0</v>
      </c>
      <c r="D13" s="6">
        <v>3.3</v>
      </c>
      <c r="E13" s="4">
        <v>4</v>
      </c>
      <c r="F13" s="4">
        <v>40</v>
      </c>
      <c r="G13" s="4">
        <v>3</v>
      </c>
      <c r="H13" s="4">
        <v>4</v>
      </c>
      <c r="I13" s="4">
        <v>3</v>
      </c>
      <c r="J13" s="4">
        <v>3</v>
      </c>
      <c r="K13" s="4">
        <v>10</v>
      </c>
      <c r="L13" s="4">
        <v>1</v>
      </c>
      <c r="M13" s="4">
        <v>2</v>
      </c>
      <c r="N13" s="4">
        <v>1</v>
      </c>
      <c r="O13" s="4">
        <v>2</v>
      </c>
      <c r="P13" s="4">
        <v>37</v>
      </c>
      <c r="Q13" s="4">
        <v>9</v>
      </c>
      <c r="R13" s="4">
        <v>1</v>
      </c>
      <c r="S13" s="4">
        <v>1</v>
      </c>
      <c r="T13" s="4">
        <v>1</v>
      </c>
      <c r="U13" s="4">
        <v>2</v>
      </c>
      <c r="V13" s="4">
        <v>1</v>
      </c>
      <c r="W13"/>
      <c r="X13"/>
    </row>
    <row r="14" spans="2:24" ht="12.75" customHeight="1" x14ac:dyDescent="0.2">
      <c r="B14" s="4">
        <v>12</v>
      </c>
      <c r="C14" s="5">
        <v>1</v>
      </c>
      <c r="D14" s="6">
        <v>3.6</v>
      </c>
      <c r="E14" s="4">
        <v>4</v>
      </c>
      <c r="F14" s="4">
        <v>30</v>
      </c>
      <c r="G14" s="4">
        <v>4</v>
      </c>
      <c r="H14" s="4">
        <v>4</v>
      </c>
      <c r="I14" s="4">
        <v>4</v>
      </c>
      <c r="J14" s="4">
        <v>4</v>
      </c>
      <c r="K14" s="4">
        <v>15</v>
      </c>
      <c r="L14" s="4">
        <v>0</v>
      </c>
      <c r="M14" s="4">
        <v>2</v>
      </c>
      <c r="N14" s="4">
        <v>0</v>
      </c>
      <c r="O14" s="4">
        <v>3</v>
      </c>
      <c r="P14" s="4">
        <v>231</v>
      </c>
      <c r="Q14" s="4">
        <v>3</v>
      </c>
      <c r="R14" s="4">
        <v>1</v>
      </c>
      <c r="S14" s="4">
        <v>0</v>
      </c>
      <c r="T14" s="4">
        <v>0</v>
      </c>
      <c r="U14" s="4">
        <v>1</v>
      </c>
      <c r="V14" s="4">
        <v>1</v>
      </c>
      <c r="W14"/>
      <c r="X14"/>
    </row>
    <row r="15" spans="2:24" ht="12.75" hidden="1" customHeight="1" x14ac:dyDescent="0.2">
      <c r="B15" s="4">
        <v>13</v>
      </c>
      <c r="C15" s="5">
        <v>0</v>
      </c>
      <c r="D15" s="6">
        <v>3.5</v>
      </c>
      <c r="E15" s="4">
        <v>4</v>
      </c>
      <c r="F15" s="4">
        <v>20</v>
      </c>
      <c r="G15" s="4">
        <v>2</v>
      </c>
      <c r="H15" s="4">
        <v>3</v>
      </c>
      <c r="I15" s="4">
        <v>2</v>
      </c>
      <c r="J15" s="4">
        <v>2</v>
      </c>
      <c r="K15" s="4">
        <v>23</v>
      </c>
      <c r="L15" s="4">
        <v>0</v>
      </c>
      <c r="M15" s="4">
        <v>4</v>
      </c>
      <c r="N15" s="4">
        <v>1</v>
      </c>
      <c r="O15" s="4">
        <v>2</v>
      </c>
      <c r="P15" s="4">
        <v>4</v>
      </c>
      <c r="Q15" s="4">
        <v>2</v>
      </c>
      <c r="R15" s="4">
        <v>5</v>
      </c>
      <c r="S15" s="4">
        <v>0</v>
      </c>
      <c r="T15" s="4">
        <v>1</v>
      </c>
      <c r="U15" s="4">
        <v>0</v>
      </c>
      <c r="V15" s="4">
        <v>1</v>
      </c>
      <c r="W15"/>
      <c r="X15"/>
    </row>
    <row r="16" spans="2:24" ht="12.75" customHeight="1" x14ac:dyDescent="0.2">
      <c r="B16" s="4">
        <v>14</v>
      </c>
      <c r="C16" s="5">
        <v>1</v>
      </c>
      <c r="D16" s="6">
        <v>3.8</v>
      </c>
      <c r="E16" s="4">
        <v>4</v>
      </c>
      <c r="F16" s="4">
        <v>35</v>
      </c>
      <c r="G16" s="4">
        <v>3</v>
      </c>
      <c r="H16" s="4">
        <v>3</v>
      </c>
      <c r="I16" s="4">
        <v>3</v>
      </c>
      <c r="J16" s="4">
        <v>4</v>
      </c>
      <c r="K16" s="4">
        <v>10</v>
      </c>
      <c r="L16" s="4">
        <v>0</v>
      </c>
      <c r="M16" s="4">
        <v>6</v>
      </c>
      <c r="N16" s="4">
        <v>1</v>
      </c>
      <c r="O16" s="4">
        <v>2</v>
      </c>
      <c r="P16" s="4">
        <v>35</v>
      </c>
      <c r="Q16" s="4">
        <v>7</v>
      </c>
      <c r="R16" s="4">
        <v>1</v>
      </c>
      <c r="S16" s="4">
        <v>1</v>
      </c>
      <c r="T16" s="4">
        <v>1</v>
      </c>
      <c r="U16" s="4">
        <v>2</v>
      </c>
      <c r="V16" s="4">
        <v>1</v>
      </c>
      <c r="W16"/>
      <c r="X16"/>
    </row>
    <row r="17" spans="2:24" ht="12.75" hidden="1" customHeight="1" x14ac:dyDescent="0.2">
      <c r="B17" s="4">
        <v>15</v>
      </c>
      <c r="C17" s="5">
        <v>0</v>
      </c>
      <c r="D17" s="6">
        <v>2.6</v>
      </c>
      <c r="E17" s="4">
        <v>4</v>
      </c>
      <c r="F17" s="4">
        <v>20</v>
      </c>
      <c r="G17" s="4">
        <v>3</v>
      </c>
      <c r="H17" s="4">
        <v>3</v>
      </c>
      <c r="I17" s="4">
        <v>2</v>
      </c>
      <c r="J17" s="4">
        <v>4</v>
      </c>
      <c r="K17" s="4">
        <v>20</v>
      </c>
      <c r="L17" s="4">
        <v>0</v>
      </c>
      <c r="M17" s="4">
        <v>6</v>
      </c>
      <c r="N17" s="4">
        <v>1</v>
      </c>
      <c r="O17" s="4">
        <v>2</v>
      </c>
      <c r="P17" s="4">
        <v>20</v>
      </c>
      <c r="Q17" s="4">
        <v>3</v>
      </c>
      <c r="R17" s="4">
        <v>25</v>
      </c>
      <c r="S17" s="4">
        <v>0</v>
      </c>
      <c r="T17" s="4">
        <v>0</v>
      </c>
      <c r="U17" s="4">
        <v>2</v>
      </c>
      <c r="V17" s="4">
        <v>1</v>
      </c>
      <c r="W17"/>
      <c r="X17"/>
    </row>
    <row r="18" spans="2:24" ht="12.75" hidden="1" customHeight="1" x14ac:dyDescent="0.2">
      <c r="B18" s="4">
        <v>16</v>
      </c>
      <c r="C18" s="5">
        <v>0</v>
      </c>
      <c r="D18" s="6">
        <v>4</v>
      </c>
      <c r="E18" s="4">
        <v>4</v>
      </c>
      <c r="F18" s="4">
        <v>25</v>
      </c>
      <c r="G18" s="4">
        <v>2</v>
      </c>
      <c r="H18" s="4">
        <v>3</v>
      </c>
      <c r="I18" s="4">
        <v>3</v>
      </c>
      <c r="J18" s="4">
        <v>4</v>
      </c>
      <c r="K18" s="4">
        <v>20</v>
      </c>
      <c r="L18" s="4">
        <v>1</v>
      </c>
      <c r="M18" s="4">
        <v>2</v>
      </c>
      <c r="N18" s="4">
        <v>2</v>
      </c>
      <c r="O18" s="4">
        <v>2</v>
      </c>
      <c r="P18" s="4">
        <v>19</v>
      </c>
      <c r="Q18" s="4">
        <v>13</v>
      </c>
      <c r="R18" s="4">
        <v>0</v>
      </c>
      <c r="S18" s="4">
        <v>1</v>
      </c>
      <c r="T18" s="4">
        <v>1</v>
      </c>
      <c r="U18" s="4">
        <v>2</v>
      </c>
      <c r="V18" s="4">
        <v>1</v>
      </c>
      <c r="W18"/>
      <c r="X18"/>
    </row>
    <row r="19" spans="2:24" ht="12.75" customHeight="1" x14ac:dyDescent="0.2">
      <c r="B19" s="4">
        <v>17</v>
      </c>
      <c r="C19" s="5">
        <v>1</v>
      </c>
      <c r="D19" s="6">
        <v>3.8</v>
      </c>
      <c r="E19" s="4">
        <v>4</v>
      </c>
      <c r="F19" s="4">
        <v>0</v>
      </c>
      <c r="G19" s="4">
        <v>2</v>
      </c>
      <c r="H19" s="4">
        <v>2</v>
      </c>
      <c r="I19" s="4">
        <v>4</v>
      </c>
      <c r="J19" s="4">
        <v>5</v>
      </c>
      <c r="K19" s="4">
        <v>20</v>
      </c>
      <c r="L19" s="4">
        <v>0</v>
      </c>
      <c r="M19" s="4">
        <v>4</v>
      </c>
      <c r="N19" s="4">
        <v>0</v>
      </c>
      <c r="O19" s="4">
        <v>2</v>
      </c>
      <c r="P19" s="4">
        <v>1</v>
      </c>
      <c r="Q19" s="4">
        <v>3</v>
      </c>
      <c r="R19" s="4">
        <v>0</v>
      </c>
      <c r="S19" s="4">
        <v>1</v>
      </c>
      <c r="T19" s="4">
        <v>2</v>
      </c>
      <c r="U19" s="4">
        <v>1</v>
      </c>
      <c r="V19" s="4">
        <v>0</v>
      </c>
      <c r="W19"/>
      <c r="X19"/>
    </row>
    <row r="20" spans="2:24" ht="12.75" hidden="1" customHeight="1" x14ac:dyDescent="0.2">
      <c r="B20" s="4">
        <v>18</v>
      </c>
      <c r="C20" s="5">
        <v>0</v>
      </c>
      <c r="D20" s="6">
        <v>1</v>
      </c>
      <c r="E20" s="4">
        <v>4</v>
      </c>
      <c r="F20" s="4">
        <v>25</v>
      </c>
      <c r="G20" s="4">
        <v>2</v>
      </c>
      <c r="H20" s="4">
        <v>1</v>
      </c>
      <c r="I20" s="4">
        <v>1</v>
      </c>
      <c r="J20" s="4">
        <v>4</v>
      </c>
      <c r="K20" s="4">
        <v>7</v>
      </c>
      <c r="L20" s="4">
        <v>0</v>
      </c>
      <c r="M20" s="4">
        <v>8</v>
      </c>
      <c r="N20" s="4">
        <v>0</v>
      </c>
      <c r="O20" s="4">
        <v>2</v>
      </c>
      <c r="P20" s="4">
        <v>4</v>
      </c>
      <c r="Q20" s="4">
        <v>2</v>
      </c>
      <c r="R20" s="4">
        <v>0</v>
      </c>
      <c r="S20" s="4">
        <v>1</v>
      </c>
      <c r="T20" s="4">
        <v>2</v>
      </c>
      <c r="U20" s="4">
        <v>2</v>
      </c>
      <c r="V20" s="4">
        <v>1</v>
      </c>
      <c r="W20"/>
      <c r="X20"/>
    </row>
    <row r="21" spans="2:24" ht="12.75" hidden="1" customHeight="1" x14ac:dyDescent="0.2">
      <c r="B21" s="4">
        <v>19</v>
      </c>
      <c r="C21" s="5">
        <v>0</v>
      </c>
      <c r="D21" s="6">
        <v>3.5</v>
      </c>
      <c r="E21" s="4">
        <v>4</v>
      </c>
      <c r="F21" s="4">
        <v>27.5</v>
      </c>
      <c r="G21" s="4">
        <v>1</v>
      </c>
      <c r="H21" s="4">
        <v>1</v>
      </c>
      <c r="I21" s="4">
        <v>3</v>
      </c>
      <c r="J21" s="4">
        <v>5</v>
      </c>
      <c r="K21" s="4">
        <v>25</v>
      </c>
      <c r="L21" s="4">
        <v>0</v>
      </c>
      <c r="M21" s="4">
        <v>0</v>
      </c>
      <c r="N21" s="4">
        <v>1</v>
      </c>
      <c r="O21" s="4">
        <v>3</v>
      </c>
      <c r="P21" s="4">
        <v>7</v>
      </c>
      <c r="Q21" s="4">
        <v>6</v>
      </c>
      <c r="R21" s="4">
        <v>10</v>
      </c>
      <c r="S21" s="4">
        <v>2</v>
      </c>
      <c r="T21" s="4">
        <v>0</v>
      </c>
      <c r="U21" s="4">
        <v>2</v>
      </c>
      <c r="V21" s="4">
        <v>0</v>
      </c>
      <c r="W21"/>
      <c r="X21"/>
    </row>
    <row r="22" spans="2:24" ht="12.75" hidden="1" customHeight="1" x14ac:dyDescent="0.2">
      <c r="B22" s="4">
        <v>20</v>
      </c>
      <c r="C22" s="5">
        <v>0</v>
      </c>
      <c r="D22" s="6">
        <v>2.8</v>
      </c>
      <c r="E22" s="4">
        <v>4</v>
      </c>
      <c r="F22" s="4">
        <v>30</v>
      </c>
      <c r="G22" s="4">
        <v>3</v>
      </c>
      <c r="H22" s="4">
        <v>2</v>
      </c>
      <c r="I22" s="4">
        <v>3</v>
      </c>
      <c r="J22" s="4">
        <v>4</v>
      </c>
      <c r="K22" s="4">
        <v>12</v>
      </c>
      <c r="L22" s="4">
        <v>0</v>
      </c>
      <c r="M22" s="4">
        <v>1</v>
      </c>
      <c r="N22" s="4">
        <v>3</v>
      </c>
      <c r="O22" s="4">
        <v>3</v>
      </c>
      <c r="P22" s="4">
        <v>1.3</v>
      </c>
      <c r="Q22" s="4">
        <v>1</v>
      </c>
      <c r="R22" s="4">
        <v>12</v>
      </c>
      <c r="S22" s="4">
        <v>1</v>
      </c>
      <c r="T22" s="4">
        <v>1</v>
      </c>
      <c r="U22" s="4">
        <v>2</v>
      </c>
      <c r="V22" s="4">
        <v>1</v>
      </c>
      <c r="W22"/>
      <c r="X22"/>
    </row>
    <row r="23" spans="2:24" ht="12.75" hidden="1" customHeight="1" x14ac:dyDescent="0.2">
      <c r="B23" s="4">
        <v>21</v>
      </c>
      <c r="C23" s="5">
        <v>0</v>
      </c>
      <c r="D23" s="6">
        <v>3</v>
      </c>
      <c r="E23" s="4">
        <v>4</v>
      </c>
      <c r="F23" s="4">
        <v>30</v>
      </c>
      <c r="G23" s="4">
        <v>2</v>
      </c>
      <c r="H23" s="4">
        <v>2</v>
      </c>
      <c r="I23" s="4">
        <v>4</v>
      </c>
      <c r="J23" s="4">
        <v>3</v>
      </c>
      <c r="K23" s="4">
        <v>5</v>
      </c>
      <c r="L23" s="4">
        <v>2</v>
      </c>
      <c r="M23" s="4">
        <v>4</v>
      </c>
      <c r="N23" s="4">
        <v>0</v>
      </c>
      <c r="O23" s="4">
        <v>3</v>
      </c>
      <c r="P23" s="4">
        <v>20</v>
      </c>
      <c r="Q23" s="4">
        <v>3</v>
      </c>
      <c r="R23" s="4">
        <v>40</v>
      </c>
      <c r="S23" s="4">
        <v>1</v>
      </c>
      <c r="T23" s="4">
        <v>1</v>
      </c>
      <c r="U23" s="4">
        <v>2</v>
      </c>
      <c r="V23" s="4">
        <v>0</v>
      </c>
      <c r="W23"/>
      <c r="X23"/>
    </row>
    <row r="24" spans="2:24" ht="12.75" customHeight="1" x14ac:dyDescent="0.2">
      <c r="B24" s="4">
        <v>22</v>
      </c>
      <c r="C24" s="5">
        <v>1</v>
      </c>
      <c r="D24" s="6">
        <v>3.5</v>
      </c>
      <c r="E24" s="4">
        <v>4</v>
      </c>
      <c r="F24" s="4">
        <v>28</v>
      </c>
      <c r="G24" s="4">
        <v>3</v>
      </c>
      <c r="H24" s="4">
        <v>2</v>
      </c>
      <c r="I24" s="4">
        <v>4</v>
      </c>
      <c r="J24" s="4">
        <v>4</v>
      </c>
      <c r="K24" s="4">
        <v>22</v>
      </c>
      <c r="L24" s="4">
        <v>1</v>
      </c>
      <c r="M24" s="4">
        <v>0</v>
      </c>
      <c r="N24" s="4">
        <v>0</v>
      </c>
      <c r="O24" s="4">
        <v>2</v>
      </c>
      <c r="P24" s="4">
        <v>3</v>
      </c>
      <c r="Q24" s="4">
        <v>8</v>
      </c>
      <c r="R24" s="4">
        <v>0</v>
      </c>
      <c r="S24" s="4">
        <v>0</v>
      </c>
      <c r="T24" s="4">
        <v>0</v>
      </c>
      <c r="U24" s="4">
        <v>0</v>
      </c>
      <c r="V24" s="4">
        <v>0</v>
      </c>
      <c r="W24"/>
      <c r="X24"/>
    </row>
    <row r="25" spans="2:24" ht="12.75" hidden="1" customHeight="1" x14ac:dyDescent="0.2">
      <c r="B25" s="4">
        <v>23</v>
      </c>
      <c r="C25" s="5">
        <v>0</v>
      </c>
      <c r="D25" s="6">
        <v>4</v>
      </c>
      <c r="E25" s="4">
        <v>4</v>
      </c>
      <c r="F25" s="4">
        <v>10</v>
      </c>
      <c r="G25" s="4">
        <v>5</v>
      </c>
      <c r="H25" s="4">
        <v>5</v>
      </c>
      <c r="I25" s="4">
        <v>3</v>
      </c>
      <c r="J25" s="4">
        <v>4</v>
      </c>
      <c r="K25" s="4">
        <v>10</v>
      </c>
      <c r="L25" s="4">
        <v>1</v>
      </c>
      <c r="M25" s="4">
        <v>0</v>
      </c>
      <c r="N25" s="4">
        <v>1</v>
      </c>
      <c r="O25" s="4">
        <v>3</v>
      </c>
      <c r="P25" s="4">
        <v>5</v>
      </c>
      <c r="Q25" s="4">
        <v>4</v>
      </c>
      <c r="R25" s="4">
        <v>55</v>
      </c>
      <c r="S25" s="4">
        <v>2</v>
      </c>
      <c r="T25" s="4">
        <v>1</v>
      </c>
      <c r="U25" s="4">
        <v>2</v>
      </c>
      <c r="V25" s="4">
        <v>0</v>
      </c>
      <c r="W25"/>
      <c r="X25"/>
    </row>
    <row r="26" spans="2:24" ht="12.75" hidden="1" customHeight="1" x14ac:dyDescent="0.2">
      <c r="B26" s="4">
        <v>24</v>
      </c>
      <c r="C26" s="5">
        <v>0</v>
      </c>
      <c r="D26" s="6">
        <v>3.7</v>
      </c>
      <c r="E26" s="4">
        <v>4</v>
      </c>
      <c r="F26" s="4">
        <v>24</v>
      </c>
      <c r="G26" s="4">
        <v>0</v>
      </c>
      <c r="H26" s="4">
        <v>2</v>
      </c>
      <c r="I26" s="4">
        <v>3</v>
      </c>
      <c r="J26" s="4">
        <v>5</v>
      </c>
      <c r="K26" s="4">
        <v>25</v>
      </c>
      <c r="L26" s="4">
        <v>0</v>
      </c>
      <c r="M26" s="4">
        <v>0</v>
      </c>
      <c r="N26" s="4">
        <v>1</v>
      </c>
      <c r="O26" s="4">
        <v>1</v>
      </c>
      <c r="P26" s="4">
        <v>31</v>
      </c>
      <c r="Q26" s="4">
        <v>1</v>
      </c>
      <c r="R26" s="4">
        <v>0</v>
      </c>
      <c r="S26" s="4">
        <v>1</v>
      </c>
      <c r="T26" s="4">
        <v>0</v>
      </c>
      <c r="U26" s="4">
        <v>0</v>
      </c>
      <c r="V26" s="4">
        <v>1</v>
      </c>
      <c r="W26"/>
      <c r="X26"/>
    </row>
    <row r="27" spans="2:24" ht="12.75" hidden="1" customHeight="1" x14ac:dyDescent="0.2">
      <c r="B27" s="4">
        <v>25</v>
      </c>
      <c r="C27" s="5">
        <v>0</v>
      </c>
      <c r="D27" s="6">
        <v>2.5</v>
      </c>
      <c r="E27" s="4">
        <v>4</v>
      </c>
      <c r="F27" s="4">
        <v>25</v>
      </c>
      <c r="G27" s="4">
        <v>3</v>
      </c>
      <c r="H27" s="4">
        <v>2</v>
      </c>
      <c r="I27" s="4">
        <v>3</v>
      </c>
      <c r="J27" s="4">
        <v>4</v>
      </c>
      <c r="K27" s="4">
        <v>15</v>
      </c>
      <c r="L27" s="4">
        <v>0</v>
      </c>
      <c r="M27" s="4">
        <v>2</v>
      </c>
      <c r="N27" s="4">
        <v>0</v>
      </c>
      <c r="O27" s="4">
        <v>2</v>
      </c>
      <c r="P27" s="4">
        <v>13</v>
      </c>
      <c r="Q27" s="4">
        <v>1</v>
      </c>
      <c r="R27" s="4">
        <v>0</v>
      </c>
      <c r="S27" s="4">
        <v>1</v>
      </c>
      <c r="T27" s="4">
        <v>0</v>
      </c>
      <c r="U27" s="4">
        <v>2</v>
      </c>
      <c r="V27" s="4">
        <v>0</v>
      </c>
      <c r="W27"/>
      <c r="X27"/>
    </row>
    <row r="28" spans="2:24" ht="12.75" customHeight="1" x14ac:dyDescent="0.2">
      <c r="B28" s="4">
        <v>26</v>
      </c>
      <c r="C28" s="5">
        <v>1</v>
      </c>
      <c r="D28" s="6">
        <v>3.3</v>
      </c>
      <c r="E28" s="4">
        <v>4</v>
      </c>
      <c r="F28" s="4">
        <v>32</v>
      </c>
      <c r="G28" s="4">
        <v>3</v>
      </c>
      <c r="H28" s="4">
        <v>3</v>
      </c>
      <c r="I28" s="4">
        <v>3</v>
      </c>
      <c r="J28" s="4">
        <v>4</v>
      </c>
      <c r="K28" s="4">
        <v>4</v>
      </c>
      <c r="L28" s="4">
        <v>1</v>
      </c>
      <c r="M28" s="4">
        <v>6</v>
      </c>
      <c r="N28" s="4">
        <v>1</v>
      </c>
      <c r="O28" s="4">
        <v>3</v>
      </c>
      <c r="P28" s="4">
        <v>4</v>
      </c>
      <c r="Q28" s="4">
        <v>12</v>
      </c>
      <c r="R28" s="4">
        <v>100</v>
      </c>
      <c r="S28" s="4">
        <v>0</v>
      </c>
      <c r="T28" s="4">
        <v>0</v>
      </c>
      <c r="U28" s="4">
        <v>0</v>
      </c>
      <c r="V28" s="4">
        <v>1</v>
      </c>
      <c r="W28"/>
      <c r="X28"/>
    </row>
    <row r="29" spans="2:24" ht="12.75" customHeight="1" x14ac:dyDescent="0.2">
      <c r="B29" s="4">
        <v>27</v>
      </c>
      <c r="C29" s="5">
        <v>1</v>
      </c>
      <c r="D29" s="6">
        <v>2.5</v>
      </c>
      <c r="E29" s="4">
        <v>4</v>
      </c>
      <c r="F29" s="4">
        <v>25</v>
      </c>
      <c r="G29" s="4">
        <v>2</v>
      </c>
      <c r="H29" s="4">
        <v>2</v>
      </c>
      <c r="I29" s="4">
        <v>5</v>
      </c>
      <c r="J29" s="4">
        <v>4</v>
      </c>
      <c r="K29" s="4">
        <v>25</v>
      </c>
      <c r="L29" s="4">
        <v>0</v>
      </c>
      <c r="M29" s="4">
        <v>0</v>
      </c>
      <c r="N29" s="4">
        <v>4</v>
      </c>
      <c r="O29" s="4">
        <v>2</v>
      </c>
      <c r="P29" s="4">
        <v>2</v>
      </c>
      <c r="Q29" s="4">
        <v>1</v>
      </c>
      <c r="R29" s="4">
        <v>2</v>
      </c>
      <c r="S29" s="4">
        <v>1</v>
      </c>
      <c r="T29" s="4">
        <v>0</v>
      </c>
      <c r="U29" s="4">
        <v>1</v>
      </c>
      <c r="V29" s="4">
        <v>1</v>
      </c>
      <c r="W29"/>
      <c r="X29"/>
    </row>
    <row r="30" spans="2:24" ht="12.75" hidden="1" customHeight="1" x14ac:dyDescent="0.2">
      <c r="B30" s="4">
        <v>28</v>
      </c>
      <c r="C30" s="5">
        <v>0</v>
      </c>
      <c r="D30" s="6">
        <v>2.8</v>
      </c>
      <c r="E30" s="4">
        <v>4</v>
      </c>
      <c r="F30" s="4">
        <v>10</v>
      </c>
      <c r="G30" s="4">
        <v>2</v>
      </c>
      <c r="H30" s="4">
        <v>3</v>
      </c>
      <c r="I30" s="4">
        <v>5</v>
      </c>
      <c r="J30" s="4">
        <v>3</v>
      </c>
      <c r="K30" s="4">
        <v>15</v>
      </c>
      <c r="L30" s="4">
        <v>0</v>
      </c>
      <c r="M30" s="4">
        <v>0</v>
      </c>
      <c r="N30" s="4">
        <v>0</v>
      </c>
      <c r="O30" s="4">
        <v>2</v>
      </c>
      <c r="P30" s="4">
        <v>3</v>
      </c>
      <c r="Q30" s="4">
        <v>7</v>
      </c>
      <c r="R30" s="4">
        <v>1</v>
      </c>
      <c r="S30" s="4">
        <v>1</v>
      </c>
      <c r="T30" s="4">
        <v>0</v>
      </c>
      <c r="U30" s="4">
        <v>0</v>
      </c>
      <c r="V30" s="4">
        <v>1</v>
      </c>
      <c r="W30"/>
      <c r="X30"/>
    </row>
    <row r="31" spans="2:24" ht="12.75" hidden="1" customHeight="1" x14ac:dyDescent="0.2">
      <c r="B31" s="4">
        <v>29</v>
      </c>
      <c r="C31" s="5">
        <v>0</v>
      </c>
      <c r="D31" s="6">
        <v>2.2999999999999998</v>
      </c>
      <c r="E31" s="4">
        <v>4</v>
      </c>
      <c r="F31" s="4">
        <v>28</v>
      </c>
      <c r="G31" s="4">
        <v>2.5</v>
      </c>
      <c r="H31" s="4">
        <v>2</v>
      </c>
      <c r="I31" s="4">
        <v>2</v>
      </c>
      <c r="J31" s="4">
        <v>4</v>
      </c>
      <c r="K31" s="4">
        <v>21</v>
      </c>
      <c r="L31" s="4">
        <v>2</v>
      </c>
      <c r="M31" s="4">
        <v>8</v>
      </c>
      <c r="N31" s="4">
        <v>2</v>
      </c>
      <c r="O31" s="4">
        <v>2</v>
      </c>
      <c r="P31" s="4">
        <v>40</v>
      </c>
      <c r="Q31" s="4">
        <v>2.5</v>
      </c>
      <c r="R31" s="4">
        <v>12</v>
      </c>
      <c r="S31" s="4">
        <v>1</v>
      </c>
      <c r="T31" s="4">
        <v>1</v>
      </c>
      <c r="U31" s="4">
        <v>1</v>
      </c>
      <c r="V31" s="4">
        <v>0</v>
      </c>
    </row>
    <row r="32" spans="2:24" ht="12.75" hidden="1" customHeight="1" x14ac:dyDescent="0.2">
      <c r="B32" s="4">
        <v>30</v>
      </c>
      <c r="C32" s="5">
        <v>0</v>
      </c>
      <c r="D32" s="6">
        <v>3.4</v>
      </c>
      <c r="E32" s="4">
        <v>4</v>
      </c>
      <c r="F32" s="4">
        <v>35</v>
      </c>
      <c r="G32" s="4">
        <v>3</v>
      </c>
      <c r="H32" s="4">
        <v>5</v>
      </c>
      <c r="I32" s="4">
        <v>3</v>
      </c>
      <c r="J32" s="4">
        <v>4</v>
      </c>
      <c r="K32" s="4">
        <v>25</v>
      </c>
      <c r="L32" s="4">
        <v>2</v>
      </c>
      <c r="M32" s="4">
        <v>4</v>
      </c>
      <c r="N32" s="4">
        <v>1</v>
      </c>
      <c r="O32" s="4">
        <v>1</v>
      </c>
      <c r="P32" s="4">
        <v>76</v>
      </c>
      <c r="Q32" s="4">
        <v>11</v>
      </c>
      <c r="R32" s="4">
        <v>4</v>
      </c>
      <c r="S32" s="4">
        <v>1</v>
      </c>
      <c r="T32" s="4">
        <v>0</v>
      </c>
      <c r="U32" s="4">
        <v>2</v>
      </c>
      <c r="V32" s="4">
        <v>0</v>
      </c>
    </row>
    <row r="33" spans="2:22" ht="12.75" customHeight="1" x14ac:dyDescent="0.2">
      <c r="B33" s="4">
        <v>31</v>
      </c>
      <c r="C33" s="5">
        <v>1</v>
      </c>
      <c r="D33" s="6">
        <v>3.4</v>
      </c>
      <c r="E33" s="4">
        <v>4</v>
      </c>
      <c r="F33" s="4">
        <v>14</v>
      </c>
      <c r="G33" s="4">
        <v>3</v>
      </c>
      <c r="H33" s="4">
        <v>3</v>
      </c>
      <c r="I33" s="4">
        <v>3</v>
      </c>
      <c r="J33" s="4">
        <v>5</v>
      </c>
      <c r="K33" s="4">
        <v>7</v>
      </c>
      <c r="L33" s="4">
        <v>0</v>
      </c>
      <c r="M33" s="4">
        <v>8</v>
      </c>
      <c r="N33" s="4">
        <v>1</v>
      </c>
      <c r="O33" s="4">
        <v>3</v>
      </c>
      <c r="P33" s="4">
        <v>2</v>
      </c>
      <c r="Q33" s="4">
        <v>6</v>
      </c>
      <c r="R33" s="4">
        <v>216</v>
      </c>
      <c r="S33" s="4">
        <v>0</v>
      </c>
      <c r="T33" s="4">
        <v>0</v>
      </c>
      <c r="U33" s="4">
        <v>2</v>
      </c>
      <c r="V33" s="4">
        <v>0</v>
      </c>
    </row>
    <row r="34" spans="2:22" ht="12.75" customHeight="1" x14ac:dyDescent="0.2">
      <c r="B34" s="4">
        <v>32</v>
      </c>
      <c r="C34" s="5">
        <v>1</v>
      </c>
      <c r="D34" s="6">
        <v>3.3</v>
      </c>
      <c r="E34" s="4">
        <v>3</v>
      </c>
      <c r="F34" s="4">
        <v>24</v>
      </c>
      <c r="G34" s="4">
        <v>2</v>
      </c>
      <c r="H34" s="4">
        <v>5</v>
      </c>
      <c r="I34" s="4">
        <v>2</v>
      </c>
      <c r="J34" s="4">
        <v>4</v>
      </c>
      <c r="K34" s="4">
        <v>15</v>
      </c>
      <c r="L34" s="4">
        <v>0</v>
      </c>
      <c r="M34" s="4">
        <v>0</v>
      </c>
      <c r="N34" s="4">
        <v>0</v>
      </c>
      <c r="O34" s="4">
        <v>2</v>
      </c>
      <c r="P34" s="7"/>
      <c r="Q34" s="4">
        <v>4</v>
      </c>
      <c r="R34" s="4">
        <v>5</v>
      </c>
      <c r="S34" s="4">
        <v>1</v>
      </c>
      <c r="T34" s="4">
        <v>0</v>
      </c>
      <c r="U34" s="4">
        <v>2</v>
      </c>
      <c r="V34" s="4">
        <v>1</v>
      </c>
    </row>
    <row r="35" spans="2:22" ht="12.75" customHeight="1" x14ac:dyDescent="0.2">
      <c r="B35" s="4">
        <v>33</v>
      </c>
      <c r="C35" s="5">
        <v>1</v>
      </c>
      <c r="D35" s="6">
        <v>3.3</v>
      </c>
      <c r="E35" s="4">
        <v>4</v>
      </c>
      <c r="F35" s="4">
        <v>20</v>
      </c>
      <c r="G35" s="4">
        <v>2</v>
      </c>
      <c r="H35" s="4">
        <v>2</v>
      </c>
      <c r="I35" s="4">
        <v>3</v>
      </c>
      <c r="J35" s="4">
        <v>4</v>
      </c>
      <c r="K35" s="4">
        <v>20</v>
      </c>
      <c r="L35" s="4">
        <v>0</v>
      </c>
      <c r="M35" s="4">
        <v>1</v>
      </c>
      <c r="N35" s="4">
        <v>0</v>
      </c>
      <c r="O35" s="4">
        <v>2</v>
      </c>
      <c r="P35" s="7"/>
      <c r="Q35" s="4">
        <v>2</v>
      </c>
      <c r="R35" s="4">
        <v>15</v>
      </c>
      <c r="S35" s="4">
        <v>0</v>
      </c>
      <c r="T35" s="4">
        <v>0</v>
      </c>
      <c r="U35" s="4">
        <v>2</v>
      </c>
      <c r="V35" s="4">
        <v>0</v>
      </c>
    </row>
    <row r="36" spans="2:22" ht="12.75" customHeight="1" x14ac:dyDescent="0.2">
      <c r="B36" s="4">
        <v>34</v>
      </c>
      <c r="C36" s="5">
        <v>1</v>
      </c>
      <c r="D36" s="6">
        <v>2.5</v>
      </c>
      <c r="E36" s="4">
        <v>4</v>
      </c>
      <c r="F36" s="4">
        <v>40</v>
      </c>
      <c r="G36" s="4">
        <v>2</v>
      </c>
      <c r="H36" s="4">
        <v>2</v>
      </c>
      <c r="I36" s="4">
        <v>4</v>
      </c>
      <c r="J36" s="4">
        <v>3</v>
      </c>
      <c r="K36" s="4">
        <v>1</v>
      </c>
      <c r="L36" s="4">
        <v>0</v>
      </c>
      <c r="M36" s="4">
        <v>0</v>
      </c>
      <c r="N36" s="4">
        <v>1</v>
      </c>
      <c r="O36" s="4">
        <v>2</v>
      </c>
      <c r="P36" s="4">
        <v>200</v>
      </c>
      <c r="Q36" s="4">
        <v>4</v>
      </c>
      <c r="R36" s="4">
        <v>0</v>
      </c>
      <c r="S36" s="4">
        <v>1</v>
      </c>
      <c r="T36" s="4">
        <v>2</v>
      </c>
      <c r="U36" s="4">
        <v>0</v>
      </c>
      <c r="V36" s="4">
        <v>1</v>
      </c>
    </row>
    <row r="37" spans="2:22" ht="12.75" hidden="1" customHeight="1" x14ac:dyDescent="0.2">
      <c r="B37" s="4">
        <v>35</v>
      </c>
      <c r="C37" s="5">
        <v>0</v>
      </c>
      <c r="D37" s="6">
        <v>3</v>
      </c>
      <c r="E37" s="4">
        <v>4</v>
      </c>
      <c r="F37" s="4">
        <v>10</v>
      </c>
      <c r="G37" s="4">
        <v>3</v>
      </c>
      <c r="H37" s="4">
        <v>1</v>
      </c>
      <c r="I37" s="4">
        <v>3</v>
      </c>
      <c r="J37" s="4">
        <v>4</v>
      </c>
      <c r="K37" s="4">
        <v>0</v>
      </c>
      <c r="L37" s="4">
        <v>0</v>
      </c>
      <c r="M37" s="4">
        <v>1</v>
      </c>
      <c r="N37" s="4">
        <v>0</v>
      </c>
      <c r="O37" s="4">
        <v>2</v>
      </c>
      <c r="P37" s="4">
        <v>70</v>
      </c>
      <c r="Q37" s="4">
        <v>95</v>
      </c>
      <c r="R37" s="4">
        <v>4</v>
      </c>
      <c r="S37" s="4">
        <v>1</v>
      </c>
      <c r="T37" s="4">
        <v>0</v>
      </c>
      <c r="U37" s="4">
        <v>2</v>
      </c>
      <c r="V37" s="4">
        <v>0</v>
      </c>
    </row>
    <row r="38" spans="2:22" ht="12.75" customHeight="1" x14ac:dyDescent="0.2">
      <c r="B38" s="4">
        <v>36</v>
      </c>
      <c r="C38" s="5">
        <v>1</v>
      </c>
      <c r="D38" s="6">
        <v>3.1</v>
      </c>
      <c r="E38" s="4">
        <v>1</v>
      </c>
      <c r="F38" s="4">
        <v>32</v>
      </c>
      <c r="G38" s="4">
        <v>3.5</v>
      </c>
      <c r="H38" s="4">
        <v>4</v>
      </c>
      <c r="I38" s="4">
        <v>3</v>
      </c>
      <c r="J38" s="4">
        <v>4</v>
      </c>
      <c r="K38" s="4">
        <v>15</v>
      </c>
      <c r="L38" s="4">
        <v>0</v>
      </c>
      <c r="M38" s="4">
        <v>0</v>
      </c>
      <c r="N38" s="4">
        <v>2</v>
      </c>
      <c r="O38" s="4">
        <v>2</v>
      </c>
      <c r="P38" s="7"/>
      <c r="Q38" s="4">
        <v>4</v>
      </c>
      <c r="R38" s="4">
        <v>20</v>
      </c>
      <c r="S38" s="4">
        <v>2</v>
      </c>
      <c r="T38" s="4">
        <v>2</v>
      </c>
      <c r="U38" s="4">
        <v>1</v>
      </c>
      <c r="V38" s="4">
        <v>0</v>
      </c>
    </row>
    <row r="39" spans="2:22" ht="12.75" hidden="1" customHeight="1" x14ac:dyDescent="0.2">
      <c r="B39" s="4">
        <v>37</v>
      </c>
      <c r="C39" s="5">
        <v>0</v>
      </c>
      <c r="D39" s="6">
        <v>3</v>
      </c>
      <c r="E39" s="4">
        <v>4</v>
      </c>
      <c r="F39" s="4">
        <v>15</v>
      </c>
      <c r="G39" s="4">
        <v>3</v>
      </c>
      <c r="H39" s="4">
        <v>4</v>
      </c>
      <c r="I39" s="4">
        <v>4</v>
      </c>
      <c r="J39" s="4">
        <v>3</v>
      </c>
      <c r="K39" s="4">
        <v>10</v>
      </c>
      <c r="L39" s="4">
        <v>0</v>
      </c>
      <c r="M39" s="4">
        <v>4</v>
      </c>
      <c r="N39" s="4">
        <v>1</v>
      </c>
      <c r="O39" s="4">
        <v>2</v>
      </c>
      <c r="P39" s="4">
        <v>200</v>
      </c>
      <c r="Q39" s="4">
        <v>2</v>
      </c>
      <c r="R39" s="4">
        <v>17.5</v>
      </c>
      <c r="S39" s="4">
        <v>1</v>
      </c>
      <c r="T39" s="4">
        <v>1</v>
      </c>
      <c r="U39" s="4">
        <v>1</v>
      </c>
      <c r="V39" s="4">
        <v>1</v>
      </c>
    </row>
    <row r="40" spans="2:22" ht="12.75" customHeight="1" x14ac:dyDescent="0.2">
      <c r="B40" s="4">
        <v>38</v>
      </c>
      <c r="C40" s="5">
        <v>1</v>
      </c>
      <c r="D40" s="6">
        <v>3</v>
      </c>
      <c r="E40" s="4">
        <v>4</v>
      </c>
      <c r="F40" s="4">
        <v>35</v>
      </c>
      <c r="G40" s="4">
        <v>2</v>
      </c>
      <c r="H40" s="4">
        <v>2</v>
      </c>
      <c r="I40" s="4">
        <v>4</v>
      </c>
      <c r="J40" s="4">
        <v>4</v>
      </c>
      <c r="K40" s="4">
        <v>20</v>
      </c>
      <c r="L40" s="4">
        <v>0</v>
      </c>
      <c r="M40" s="4">
        <v>4</v>
      </c>
      <c r="N40" s="4">
        <v>0</v>
      </c>
      <c r="O40" s="4">
        <v>3</v>
      </c>
      <c r="P40" s="4">
        <v>5</v>
      </c>
      <c r="Q40" s="4">
        <v>1</v>
      </c>
      <c r="R40" s="4">
        <v>5</v>
      </c>
      <c r="S40" s="4">
        <v>1</v>
      </c>
      <c r="T40" s="4">
        <v>2</v>
      </c>
      <c r="U40" s="4">
        <v>1</v>
      </c>
      <c r="V40" s="4">
        <v>1</v>
      </c>
    </row>
    <row r="41" spans="2:22" ht="12.75" customHeight="1" x14ac:dyDescent="0.2">
      <c r="B41" s="4">
        <v>39</v>
      </c>
      <c r="C41" s="5">
        <v>1</v>
      </c>
      <c r="D41" s="6">
        <v>2.6</v>
      </c>
      <c r="E41" s="4">
        <v>4</v>
      </c>
      <c r="F41" s="4">
        <v>35</v>
      </c>
      <c r="G41" s="4">
        <v>2</v>
      </c>
      <c r="H41" s="4">
        <v>3</v>
      </c>
      <c r="I41" s="4">
        <v>3</v>
      </c>
      <c r="J41" s="4">
        <v>3</v>
      </c>
      <c r="K41" s="4">
        <v>5</v>
      </c>
      <c r="L41" s="4">
        <v>0</v>
      </c>
      <c r="M41" s="4">
        <v>6</v>
      </c>
      <c r="N41" s="4">
        <v>0</v>
      </c>
      <c r="O41" s="4">
        <v>1</v>
      </c>
      <c r="P41" s="4">
        <v>10</v>
      </c>
      <c r="Q41" s="4">
        <v>1</v>
      </c>
      <c r="R41" s="4">
        <v>0</v>
      </c>
      <c r="S41" s="4">
        <v>0</v>
      </c>
      <c r="T41" s="4">
        <v>0</v>
      </c>
      <c r="U41" s="4">
        <v>1</v>
      </c>
      <c r="V41" s="4">
        <v>1</v>
      </c>
    </row>
    <row r="42" spans="2:22" ht="12.75" hidden="1" customHeight="1" x14ac:dyDescent="0.2">
      <c r="B42" s="4">
        <v>40</v>
      </c>
      <c r="C42" s="5">
        <v>0</v>
      </c>
      <c r="D42" s="6">
        <v>3.1</v>
      </c>
      <c r="E42" s="4">
        <v>4</v>
      </c>
      <c r="F42" s="4">
        <v>20</v>
      </c>
      <c r="G42" s="4">
        <v>2</v>
      </c>
      <c r="H42" s="4">
        <v>6</v>
      </c>
      <c r="I42" s="4">
        <v>2</v>
      </c>
      <c r="J42" s="4">
        <v>4</v>
      </c>
      <c r="K42" s="4">
        <v>5</v>
      </c>
      <c r="L42" s="4">
        <v>2</v>
      </c>
      <c r="M42" s="4">
        <v>4</v>
      </c>
      <c r="N42" s="4">
        <v>0</v>
      </c>
      <c r="O42" s="4">
        <v>1</v>
      </c>
      <c r="P42" s="4">
        <v>50</v>
      </c>
      <c r="Q42" s="4">
        <v>3</v>
      </c>
      <c r="R42" s="4">
        <v>50</v>
      </c>
      <c r="S42" s="4">
        <v>2</v>
      </c>
      <c r="T42" s="4">
        <v>0</v>
      </c>
      <c r="U42" s="4">
        <v>1</v>
      </c>
      <c r="V42" s="4">
        <v>1</v>
      </c>
    </row>
    <row r="43" spans="2:22" ht="12.75" customHeight="1" x14ac:dyDescent="0.2">
      <c r="B43" s="4">
        <v>41</v>
      </c>
      <c r="C43" s="5">
        <v>1</v>
      </c>
      <c r="D43" s="6">
        <v>3.8</v>
      </c>
      <c r="E43" s="4">
        <v>4</v>
      </c>
      <c r="F43" s="4">
        <v>30</v>
      </c>
      <c r="G43" s="4">
        <v>5</v>
      </c>
      <c r="H43" s="4">
        <v>6</v>
      </c>
      <c r="I43" s="4">
        <v>3</v>
      </c>
      <c r="J43" s="4">
        <v>3</v>
      </c>
      <c r="K43" s="4">
        <v>20</v>
      </c>
      <c r="L43" s="4">
        <v>0</v>
      </c>
      <c r="M43" s="4">
        <v>9</v>
      </c>
      <c r="N43" s="4">
        <v>2</v>
      </c>
      <c r="O43" s="4">
        <v>3</v>
      </c>
      <c r="P43" s="4">
        <v>140</v>
      </c>
      <c r="Q43" s="4">
        <v>0</v>
      </c>
      <c r="R43" s="4">
        <v>45</v>
      </c>
      <c r="S43" s="4">
        <v>2</v>
      </c>
      <c r="T43" s="4">
        <v>2</v>
      </c>
      <c r="U43" s="4">
        <v>0</v>
      </c>
      <c r="V43" s="4">
        <v>0</v>
      </c>
    </row>
    <row r="44" spans="2:22" ht="12.75" hidden="1" customHeight="1" x14ac:dyDescent="0.2">
      <c r="B44" s="4">
        <v>42</v>
      </c>
      <c r="C44" s="5">
        <v>0</v>
      </c>
      <c r="D44" s="6">
        <v>3</v>
      </c>
      <c r="E44" s="4">
        <v>4</v>
      </c>
      <c r="F44" s="4">
        <v>0</v>
      </c>
      <c r="G44" s="4">
        <v>2.5</v>
      </c>
      <c r="H44" s="4">
        <v>2</v>
      </c>
      <c r="I44" s="4">
        <v>4</v>
      </c>
      <c r="J44" s="4">
        <v>4</v>
      </c>
      <c r="K44" s="4">
        <v>22</v>
      </c>
      <c r="L44" s="4">
        <v>0</v>
      </c>
      <c r="M44" s="4">
        <v>5</v>
      </c>
      <c r="N44" s="4">
        <v>0</v>
      </c>
      <c r="O44" s="4">
        <v>2</v>
      </c>
      <c r="P44" s="7"/>
      <c r="Q44" s="4">
        <v>1</v>
      </c>
      <c r="R44" s="4">
        <v>3</v>
      </c>
      <c r="S44" s="4">
        <v>1</v>
      </c>
      <c r="T44" s="4">
        <v>0</v>
      </c>
      <c r="U44" s="4">
        <v>2</v>
      </c>
      <c r="V44" s="4">
        <v>0</v>
      </c>
    </row>
    <row r="45" spans="2:22" ht="12.75" hidden="1" customHeight="1" x14ac:dyDescent="0.2">
      <c r="B45" s="4">
        <v>43</v>
      </c>
      <c r="C45" s="5">
        <v>0</v>
      </c>
      <c r="D45" s="8"/>
      <c r="E45" s="4">
        <v>4</v>
      </c>
      <c r="F45" s="4">
        <v>0</v>
      </c>
      <c r="G45" s="4">
        <v>3</v>
      </c>
      <c r="H45" s="4">
        <v>3</v>
      </c>
      <c r="I45" s="4">
        <v>1</v>
      </c>
      <c r="J45" s="4">
        <v>4</v>
      </c>
      <c r="K45" s="4">
        <v>0</v>
      </c>
      <c r="L45" s="4">
        <v>0</v>
      </c>
      <c r="M45" s="4">
        <v>4</v>
      </c>
      <c r="N45" s="4">
        <v>0</v>
      </c>
      <c r="O45" s="4">
        <v>1</v>
      </c>
      <c r="P45" s="4">
        <v>10</v>
      </c>
      <c r="Q45" s="4">
        <v>10</v>
      </c>
      <c r="R45" s="4">
        <v>20</v>
      </c>
      <c r="S45" s="4">
        <v>1</v>
      </c>
      <c r="T45" s="4">
        <v>0</v>
      </c>
      <c r="U45" s="4">
        <v>2</v>
      </c>
      <c r="V45" s="4">
        <v>0</v>
      </c>
    </row>
    <row r="46" spans="2:22" ht="12.75" hidden="1" customHeight="1" x14ac:dyDescent="0.2">
      <c r="B46" s="4">
        <v>44</v>
      </c>
      <c r="C46" s="5">
        <v>0</v>
      </c>
      <c r="D46" s="8"/>
      <c r="E46" s="4">
        <v>4</v>
      </c>
      <c r="F46" s="4">
        <v>20</v>
      </c>
      <c r="G46" s="4">
        <v>3</v>
      </c>
      <c r="H46" s="4">
        <v>4</v>
      </c>
      <c r="I46" s="4">
        <v>5</v>
      </c>
      <c r="J46" s="4">
        <v>5</v>
      </c>
      <c r="K46" s="4">
        <v>15</v>
      </c>
      <c r="L46" s="4">
        <v>5</v>
      </c>
      <c r="M46" s="4">
        <v>4</v>
      </c>
      <c r="N46" s="4">
        <v>0</v>
      </c>
      <c r="O46" s="4">
        <v>3</v>
      </c>
      <c r="P46" s="4">
        <v>300</v>
      </c>
      <c r="Q46" s="7"/>
      <c r="R46" s="4">
        <v>5</v>
      </c>
      <c r="S46" s="4">
        <v>2</v>
      </c>
      <c r="T46" s="4">
        <v>2</v>
      </c>
      <c r="U46" s="4">
        <v>1</v>
      </c>
      <c r="V46" s="4">
        <v>0</v>
      </c>
    </row>
    <row r="47" spans="2:22" ht="12.75" hidden="1" customHeight="1" x14ac:dyDescent="0.2">
      <c r="B47" s="4">
        <v>45</v>
      </c>
      <c r="C47" s="5">
        <v>0</v>
      </c>
      <c r="D47" s="6">
        <v>2.5</v>
      </c>
      <c r="E47" s="4">
        <v>4</v>
      </c>
      <c r="F47" s="4">
        <v>35</v>
      </c>
      <c r="G47" s="4">
        <v>3</v>
      </c>
      <c r="H47" s="4">
        <v>6</v>
      </c>
      <c r="I47" s="4">
        <v>4</v>
      </c>
      <c r="J47" s="4">
        <v>4</v>
      </c>
      <c r="K47" s="4">
        <v>23</v>
      </c>
      <c r="L47" s="4">
        <v>0</v>
      </c>
      <c r="M47" s="4">
        <v>10</v>
      </c>
      <c r="N47" s="4">
        <v>1</v>
      </c>
      <c r="O47" s="4">
        <v>2</v>
      </c>
      <c r="P47" s="7"/>
      <c r="Q47" s="4">
        <v>11</v>
      </c>
      <c r="R47" s="4">
        <v>55</v>
      </c>
      <c r="S47" s="4">
        <v>1</v>
      </c>
      <c r="T47" s="4">
        <v>1</v>
      </c>
      <c r="U47" s="4">
        <v>1</v>
      </c>
      <c r="V47" s="4">
        <v>1</v>
      </c>
    </row>
    <row r="48" spans="2:22" ht="12.75" hidden="1" customHeight="1" x14ac:dyDescent="0.2">
      <c r="B48" s="4">
        <v>46</v>
      </c>
      <c r="C48" s="5">
        <v>0</v>
      </c>
      <c r="D48" s="6">
        <v>3.2</v>
      </c>
      <c r="E48" s="4">
        <v>4</v>
      </c>
      <c r="F48" s="4">
        <v>25</v>
      </c>
      <c r="G48" s="4">
        <v>2</v>
      </c>
      <c r="H48" s="4">
        <v>5</v>
      </c>
      <c r="I48" s="4">
        <v>3</v>
      </c>
      <c r="J48" s="4">
        <v>5</v>
      </c>
      <c r="K48" s="4">
        <v>0</v>
      </c>
      <c r="L48" s="4">
        <v>0</v>
      </c>
      <c r="M48" s="4">
        <v>0</v>
      </c>
      <c r="N48" s="4">
        <v>1</v>
      </c>
      <c r="O48" s="4">
        <v>3</v>
      </c>
      <c r="P48" s="7"/>
      <c r="Q48" s="4">
        <v>6</v>
      </c>
      <c r="R48" s="4">
        <v>50</v>
      </c>
      <c r="S48" s="4">
        <v>1</v>
      </c>
      <c r="T48" s="4">
        <v>0</v>
      </c>
      <c r="U48" s="4">
        <v>2</v>
      </c>
      <c r="V48" s="4">
        <v>0</v>
      </c>
    </row>
    <row r="49" spans="2:22" ht="12.75" customHeight="1" x14ac:dyDescent="0.2">
      <c r="B49" s="4">
        <v>47</v>
      </c>
      <c r="C49" s="5">
        <v>1</v>
      </c>
      <c r="D49" s="6">
        <v>2.9</v>
      </c>
      <c r="E49" s="4">
        <v>4</v>
      </c>
      <c r="F49" s="4">
        <v>40</v>
      </c>
      <c r="G49" s="4">
        <v>2</v>
      </c>
      <c r="H49" s="4">
        <v>2</v>
      </c>
      <c r="I49" s="4">
        <v>3</v>
      </c>
      <c r="J49" s="4">
        <v>4</v>
      </c>
      <c r="K49" s="4">
        <v>0</v>
      </c>
      <c r="L49" s="4">
        <v>0</v>
      </c>
      <c r="M49" s="4">
        <v>1</v>
      </c>
      <c r="N49" s="4">
        <v>2</v>
      </c>
      <c r="O49" s="4">
        <v>3</v>
      </c>
      <c r="P49" s="7"/>
      <c r="Q49" s="4">
        <v>2</v>
      </c>
      <c r="R49" s="4">
        <v>50</v>
      </c>
      <c r="S49" s="4">
        <v>1</v>
      </c>
      <c r="T49" s="4">
        <v>0</v>
      </c>
      <c r="U49" s="4">
        <v>1</v>
      </c>
      <c r="V49" s="4">
        <v>0</v>
      </c>
    </row>
    <row r="50" spans="2:22" ht="12.75" customHeight="1" x14ac:dyDescent="0.2">
      <c r="B50" s="4">
        <v>48</v>
      </c>
      <c r="C50" s="5">
        <v>1</v>
      </c>
      <c r="D50" s="6">
        <v>3</v>
      </c>
      <c r="E50" s="4">
        <v>4</v>
      </c>
      <c r="F50" s="4">
        <v>30</v>
      </c>
      <c r="G50" s="4">
        <v>2</v>
      </c>
      <c r="H50" s="4">
        <v>2</v>
      </c>
      <c r="I50" s="4">
        <v>3</v>
      </c>
      <c r="J50" s="4">
        <v>3</v>
      </c>
      <c r="K50" s="4">
        <v>10</v>
      </c>
      <c r="L50" s="4">
        <v>1</v>
      </c>
      <c r="M50" s="4">
        <v>5</v>
      </c>
      <c r="N50" s="4">
        <v>1</v>
      </c>
      <c r="O50" s="4">
        <v>3</v>
      </c>
      <c r="P50" s="7"/>
      <c r="Q50" s="4">
        <v>5</v>
      </c>
      <c r="R50" s="4">
        <v>6</v>
      </c>
      <c r="S50" s="4">
        <v>1</v>
      </c>
      <c r="T50" s="4">
        <v>0</v>
      </c>
      <c r="U50" s="4">
        <v>1</v>
      </c>
      <c r="V50" s="4">
        <v>1</v>
      </c>
    </row>
    <row r="51" spans="2:22" ht="12.75" customHeight="1" x14ac:dyDescent="0.2">
      <c r="B51" s="4">
        <v>49</v>
      </c>
      <c r="C51" s="5">
        <v>1</v>
      </c>
      <c r="D51" s="6">
        <v>3</v>
      </c>
      <c r="E51" s="4">
        <v>4</v>
      </c>
      <c r="F51" s="4">
        <v>25</v>
      </c>
      <c r="G51" s="4">
        <v>3</v>
      </c>
      <c r="H51" s="4">
        <v>2</v>
      </c>
      <c r="I51" s="4">
        <v>2</v>
      </c>
      <c r="J51" s="4">
        <v>4</v>
      </c>
      <c r="K51" s="4">
        <v>20</v>
      </c>
      <c r="L51" s="4">
        <v>0</v>
      </c>
      <c r="M51" s="4">
        <v>6</v>
      </c>
      <c r="N51" s="4">
        <v>0</v>
      </c>
      <c r="O51" s="4">
        <v>1</v>
      </c>
      <c r="P51" s="7"/>
      <c r="Q51" s="4">
        <v>2</v>
      </c>
      <c r="R51" s="4">
        <v>0</v>
      </c>
      <c r="S51" s="4">
        <v>2</v>
      </c>
      <c r="T51" s="4">
        <v>1</v>
      </c>
      <c r="U51" s="4">
        <v>1</v>
      </c>
      <c r="V51" s="4">
        <v>1</v>
      </c>
    </row>
    <row r="52" spans="2:22" ht="12.75" customHeight="1" x14ac:dyDescent="0.2">
      <c r="B52" s="4">
        <v>50</v>
      </c>
      <c r="C52" s="5">
        <v>1</v>
      </c>
      <c r="D52" s="6">
        <v>3.3</v>
      </c>
      <c r="E52" s="4">
        <v>4</v>
      </c>
      <c r="F52" s="4">
        <v>27.5</v>
      </c>
      <c r="G52" s="4">
        <v>2.5</v>
      </c>
      <c r="H52" s="4">
        <v>2</v>
      </c>
      <c r="I52" s="4">
        <v>3</v>
      </c>
      <c r="J52" s="4">
        <v>3</v>
      </c>
      <c r="K52" s="4">
        <v>1</v>
      </c>
      <c r="L52" s="4">
        <v>0</v>
      </c>
      <c r="M52" s="4">
        <v>6</v>
      </c>
      <c r="N52" s="4">
        <v>0</v>
      </c>
      <c r="O52" s="4">
        <v>1</v>
      </c>
      <c r="P52" s="7"/>
      <c r="Q52" s="4">
        <v>9</v>
      </c>
      <c r="R52" s="4">
        <v>2</v>
      </c>
      <c r="S52" s="4">
        <v>0</v>
      </c>
      <c r="T52" s="4">
        <v>0</v>
      </c>
      <c r="U52" s="4">
        <v>1</v>
      </c>
      <c r="V52" s="4">
        <v>1</v>
      </c>
    </row>
    <row r="53" spans="2:22" ht="12.75" customHeight="1" x14ac:dyDescent="0.2">
      <c r="B53" s="4">
        <v>51</v>
      </c>
      <c r="C53" s="5">
        <v>1</v>
      </c>
      <c r="D53" s="6">
        <v>3.7</v>
      </c>
      <c r="E53" s="4">
        <v>3</v>
      </c>
      <c r="F53" s="4">
        <v>20</v>
      </c>
      <c r="G53" s="4">
        <v>2</v>
      </c>
      <c r="H53" s="4">
        <v>2</v>
      </c>
      <c r="I53" s="4">
        <v>4</v>
      </c>
      <c r="J53" s="4">
        <v>4</v>
      </c>
      <c r="K53" s="4">
        <v>35</v>
      </c>
      <c r="L53" s="4">
        <v>0</v>
      </c>
      <c r="M53" s="4">
        <v>2</v>
      </c>
      <c r="N53" s="4">
        <v>0</v>
      </c>
      <c r="O53" s="4">
        <v>2</v>
      </c>
      <c r="P53" s="4">
        <v>50</v>
      </c>
      <c r="Q53" s="4">
        <v>4</v>
      </c>
      <c r="R53" s="4">
        <v>5</v>
      </c>
      <c r="S53" s="4">
        <v>1</v>
      </c>
      <c r="T53" s="4">
        <v>1</v>
      </c>
      <c r="U53" s="4">
        <v>2</v>
      </c>
      <c r="V53" s="4">
        <v>0</v>
      </c>
    </row>
    <row r="54" spans="2:22" ht="12.75" customHeight="1" x14ac:dyDescent="0.2">
      <c r="B54" s="4">
        <v>52</v>
      </c>
      <c r="C54" s="5">
        <v>1</v>
      </c>
      <c r="D54" s="6">
        <v>3.5</v>
      </c>
      <c r="E54" s="4">
        <v>3</v>
      </c>
      <c r="F54" s="4">
        <v>0</v>
      </c>
      <c r="G54" s="4">
        <v>2</v>
      </c>
      <c r="H54" s="4">
        <v>2</v>
      </c>
      <c r="I54" s="4">
        <v>3</v>
      </c>
      <c r="J54" s="4">
        <v>4</v>
      </c>
      <c r="K54" s="4">
        <v>15</v>
      </c>
      <c r="L54" s="4">
        <v>0</v>
      </c>
      <c r="M54" s="4">
        <v>4</v>
      </c>
      <c r="N54" s="4">
        <v>0</v>
      </c>
      <c r="O54" s="4">
        <v>3</v>
      </c>
      <c r="P54" s="4">
        <v>8</v>
      </c>
      <c r="Q54" s="4">
        <v>2</v>
      </c>
      <c r="R54" s="4">
        <v>2</v>
      </c>
      <c r="S54" s="4">
        <v>0</v>
      </c>
      <c r="T54" s="4">
        <v>0</v>
      </c>
      <c r="U54" s="4">
        <v>1</v>
      </c>
      <c r="V54" s="4">
        <v>1</v>
      </c>
    </row>
    <row r="55" spans="2:22" ht="12.75" hidden="1" customHeight="1" x14ac:dyDescent="0.2">
      <c r="B55" s="4">
        <v>53</v>
      </c>
      <c r="C55" s="5">
        <v>0</v>
      </c>
      <c r="D55" s="6">
        <v>3.4</v>
      </c>
      <c r="E55" s="4">
        <v>3</v>
      </c>
      <c r="F55" s="4">
        <v>40</v>
      </c>
      <c r="G55" s="4">
        <v>2</v>
      </c>
      <c r="H55" s="4">
        <v>2</v>
      </c>
      <c r="I55" s="4">
        <v>1</v>
      </c>
      <c r="J55" s="4">
        <v>5</v>
      </c>
      <c r="K55" s="4">
        <v>13</v>
      </c>
      <c r="L55" s="4">
        <v>0</v>
      </c>
      <c r="M55" s="4">
        <v>4</v>
      </c>
      <c r="N55" s="4">
        <v>0</v>
      </c>
      <c r="O55" s="4">
        <v>2</v>
      </c>
      <c r="P55" s="4">
        <v>1000</v>
      </c>
      <c r="Q55" s="4">
        <v>3</v>
      </c>
      <c r="R55" s="4">
        <v>0</v>
      </c>
      <c r="S55" s="4">
        <v>1</v>
      </c>
      <c r="T55" s="4">
        <v>0</v>
      </c>
      <c r="U55" s="4">
        <v>0</v>
      </c>
      <c r="V55" s="4">
        <v>0</v>
      </c>
    </row>
    <row r="56" spans="2:22" ht="12.75" hidden="1" customHeight="1" x14ac:dyDescent="0.2">
      <c r="B56" s="4">
        <v>54</v>
      </c>
      <c r="C56" s="5">
        <v>0</v>
      </c>
      <c r="D56" s="6">
        <v>2.9</v>
      </c>
      <c r="E56" s="4">
        <v>3</v>
      </c>
      <c r="F56" s="4">
        <v>18</v>
      </c>
      <c r="G56" s="4">
        <v>2</v>
      </c>
      <c r="H56" s="4">
        <v>3</v>
      </c>
      <c r="I56" s="4">
        <v>5</v>
      </c>
      <c r="J56" s="4">
        <v>3</v>
      </c>
      <c r="K56" s="4">
        <v>10</v>
      </c>
      <c r="L56" s="4">
        <v>0</v>
      </c>
      <c r="M56" s="4">
        <v>0</v>
      </c>
      <c r="N56" s="4">
        <v>0</v>
      </c>
      <c r="O56" s="4">
        <v>2</v>
      </c>
      <c r="P56" s="4">
        <v>12</v>
      </c>
      <c r="Q56" s="4">
        <v>7</v>
      </c>
      <c r="R56" s="4">
        <v>0</v>
      </c>
      <c r="S56" s="4">
        <v>1</v>
      </c>
      <c r="T56" s="4">
        <v>2</v>
      </c>
      <c r="U56" s="4">
        <v>2</v>
      </c>
      <c r="V56" s="4">
        <v>1</v>
      </c>
    </row>
    <row r="57" spans="2:22" ht="12.75" customHeight="1" x14ac:dyDescent="0.2">
      <c r="B57" s="4">
        <v>55</v>
      </c>
      <c r="C57" s="5">
        <v>1</v>
      </c>
      <c r="D57" s="6">
        <v>3.3</v>
      </c>
      <c r="E57" s="4">
        <v>3</v>
      </c>
      <c r="F57" s="4">
        <v>20</v>
      </c>
      <c r="G57" s="4">
        <v>3</v>
      </c>
      <c r="H57" s="4">
        <v>2</v>
      </c>
      <c r="I57" s="4">
        <v>4</v>
      </c>
      <c r="J57" s="4">
        <v>5</v>
      </c>
      <c r="K57" s="4">
        <v>35</v>
      </c>
      <c r="L57" s="4">
        <v>0</v>
      </c>
      <c r="M57" s="4">
        <v>0</v>
      </c>
      <c r="N57" s="4">
        <v>2</v>
      </c>
      <c r="O57" s="4">
        <v>2</v>
      </c>
      <c r="P57" s="4">
        <v>50</v>
      </c>
      <c r="Q57" s="4">
        <v>1</v>
      </c>
      <c r="R57" s="4">
        <v>1</v>
      </c>
      <c r="S57" s="4">
        <v>1</v>
      </c>
      <c r="T57" s="4">
        <v>1</v>
      </c>
      <c r="U57" s="4">
        <v>1</v>
      </c>
      <c r="V57" s="4">
        <v>1</v>
      </c>
    </row>
    <row r="58" spans="2:22" ht="12.75" hidden="1" customHeight="1" x14ac:dyDescent="0.2">
      <c r="B58" s="4">
        <v>56</v>
      </c>
      <c r="C58" s="5">
        <v>0</v>
      </c>
      <c r="D58" s="6">
        <v>3.5</v>
      </c>
      <c r="E58" s="4">
        <v>3</v>
      </c>
      <c r="F58" s="4">
        <v>20</v>
      </c>
      <c r="G58" s="4">
        <v>2</v>
      </c>
      <c r="H58" s="4">
        <v>2</v>
      </c>
      <c r="I58" s="4">
        <v>3</v>
      </c>
      <c r="J58" s="4">
        <v>4</v>
      </c>
      <c r="K58" s="4">
        <v>15</v>
      </c>
      <c r="L58" s="4">
        <v>1</v>
      </c>
      <c r="M58" s="4">
        <v>1</v>
      </c>
      <c r="N58" s="4">
        <v>0</v>
      </c>
      <c r="O58" s="4">
        <v>3</v>
      </c>
      <c r="P58" s="4">
        <v>10</v>
      </c>
      <c r="Q58" s="4">
        <v>5</v>
      </c>
      <c r="R58" s="4">
        <v>42</v>
      </c>
      <c r="S58" s="4">
        <v>1</v>
      </c>
      <c r="T58" s="4">
        <v>0</v>
      </c>
      <c r="U58" s="4">
        <v>1</v>
      </c>
      <c r="V58" s="4">
        <v>0</v>
      </c>
    </row>
    <row r="59" spans="2:22" ht="12.75" customHeight="1" x14ac:dyDescent="0.2">
      <c r="B59" s="4">
        <v>57</v>
      </c>
      <c r="C59" s="5">
        <v>1</v>
      </c>
      <c r="D59" s="6">
        <v>3.4</v>
      </c>
      <c r="E59" s="4">
        <v>3</v>
      </c>
      <c r="F59" s="4">
        <v>12</v>
      </c>
      <c r="G59" s="4">
        <v>2</v>
      </c>
      <c r="H59" s="4">
        <v>2</v>
      </c>
      <c r="I59" s="4">
        <v>2</v>
      </c>
      <c r="J59" s="4">
        <v>4</v>
      </c>
      <c r="K59" s="4">
        <v>15</v>
      </c>
      <c r="L59" s="4">
        <v>0</v>
      </c>
      <c r="M59" s="4">
        <v>2</v>
      </c>
      <c r="N59" s="4">
        <v>0</v>
      </c>
      <c r="O59" s="4">
        <v>1</v>
      </c>
      <c r="P59" s="4">
        <v>200</v>
      </c>
      <c r="Q59" s="4">
        <v>2</v>
      </c>
      <c r="R59" s="4">
        <v>12</v>
      </c>
      <c r="S59" s="4">
        <v>1</v>
      </c>
      <c r="T59" s="4">
        <v>1</v>
      </c>
      <c r="U59" s="4">
        <v>2</v>
      </c>
      <c r="V59" s="4">
        <v>1</v>
      </c>
    </row>
    <row r="60" spans="2:22" ht="12.75" customHeight="1" x14ac:dyDescent="0.2">
      <c r="B60" s="4">
        <v>58</v>
      </c>
      <c r="C60" s="5">
        <v>1</v>
      </c>
      <c r="D60" s="6">
        <v>2.9</v>
      </c>
      <c r="E60" s="4">
        <v>3</v>
      </c>
      <c r="F60" s="4">
        <v>25</v>
      </c>
      <c r="G60" s="4">
        <v>2</v>
      </c>
      <c r="H60" s="4">
        <v>3</v>
      </c>
      <c r="I60" s="4">
        <v>1</v>
      </c>
      <c r="J60" s="4">
        <v>3</v>
      </c>
      <c r="K60" s="4">
        <v>3</v>
      </c>
      <c r="L60" s="4">
        <v>0</v>
      </c>
      <c r="M60" s="4">
        <v>2</v>
      </c>
      <c r="N60" s="4">
        <v>0</v>
      </c>
      <c r="O60" s="4">
        <v>1</v>
      </c>
      <c r="P60" s="4">
        <v>1.2</v>
      </c>
      <c r="Q60" s="4">
        <v>2</v>
      </c>
      <c r="R60" s="4">
        <v>2</v>
      </c>
      <c r="S60" s="4">
        <v>1</v>
      </c>
      <c r="T60" s="4">
        <v>0</v>
      </c>
      <c r="U60" s="4">
        <v>1</v>
      </c>
      <c r="V60" s="4">
        <v>0</v>
      </c>
    </row>
    <row r="61" spans="2:22" ht="12.75" customHeight="1" x14ac:dyDescent="0.2">
      <c r="B61" s="4">
        <v>59</v>
      </c>
      <c r="C61" s="5">
        <v>1</v>
      </c>
      <c r="D61" s="6">
        <v>3.2</v>
      </c>
      <c r="E61" s="4">
        <v>3</v>
      </c>
      <c r="F61" s="4">
        <v>25</v>
      </c>
      <c r="G61" s="4">
        <v>3</v>
      </c>
      <c r="H61" s="4">
        <v>3</v>
      </c>
      <c r="I61" s="4">
        <v>3</v>
      </c>
      <c r="J61" s="4">
        <v>4</v>
      </c>
      <c r="K61" s="4">
        <v>15</v>
      </c>
      <c r="L61" s="4">
        <v>0</v>
      </c>
      <c r="M61" s="4">
        <v>0</v>
      </c>
      <c r="N61" s="4">
        <v>0</v>
      </c>
      <c r="O61" s="4">
        <v>2</v>
      </c>
      <c r="P61" s="4">
        <v>5</v>
      </c>
      <c r="Q61" s="4">
        <v>1</v>
      </c>
      <c r="R61" s="4">
        <v>40</v>
      </c>
      <c r="S61" s="4">
        <v>0</v>
      </c>
      <c r="T61" s="4">
        <v>1</v>
      </c>
      <c r="U61" s="4">
        <v>1</v>
      </c>
      <c r="V61" s="4">
        <v>0</v>
      </c>
    </row>
    <row r="62" spans="2:22" ht="12.75" hidden="1" customHeight="1" x14ac:dyDescent="0.2">
      <c r="B62" s="4">
        <v>60</v>
      </c>
      <c r="C62" s="5">
        <v>0</v>
      </c>
      <c r="D62" s="6">
        <v>3.1</v>
      </c>
      <c r="E62" s="4">
        <v>3</v>
      </c>
      <c r="F62" s="4">
        <v>40</v>
      </c>
      <c r="G62" s="4">
        <v>2</v>
      </c>
      <c r="H62" s="4">
        <v>2</v>
      </c>
      <c r="I62" s="4">
        <v>1</v>
      </c>
      <c r="J62" s="4">
        <v>4</v>
      </c>
      <c r="K62" s="4">
        <v>35</v>
      </c>
      <c r="L62" s="4">
        <v>0</v>
      </c>
      <c r="M62" s="4">
        <v>2</v>
      </c>
      <c r="N62" s="4">
        <v>0</v>
      </c>
      <c r="O62" s="4">
        <v>1</v>
      </c>
      <c r="P62" s="4">
        <v>110</v>
      </c>
      <c r="Q62" s="4">
        <v>9</v>
      </c>
      <c r="R62" s="4">
        <v>1</v>
      </c>
      <c r="S62" s="4">
        <v>1</v>
      </c>
      <c r="T62" s="4">
        <v>1</v>
      </c>
      <c r="U62" s="4">
        <v>1</v>
      </c>
      <c r="V62" s="4">
        <v>1</v>
      </c>
    </row>
    <row r="63" spans="2:22" ht="12.75" hidden="1" customHeight="1" x14ac:dyDescent="0.2">
      <c r="B63" s="4">
        <v>61</v>
      </c>
      <c r="C63" s="5">
        <v>0</v>
      </c>
      <c r="D63" s="6">
        <v>3.3</v>
      </c>
      <c r="E63" s="4">
        <v>3</v>
      </c>
      <c r="F63" s="4">
        <v>25</v>
      </c>
      <c r="G63" s="4">
        <v>3</v>
      </c>
      <c r="H63" s="4">
        <v>3</v>
      </c>
      <c r="I63" s="4">
        <v>3</v>
      </c>
      <c r="J63" s="4">
        <v>4</v>
      </c>
      <c r="K63" s="4">
        <v>20</v>
      </c>
      <c r="L63" s="4">
        <v>1</v>
      </c>
      <c r="M63" s="4">
        <v>4</v>
      </c>
      <c r="N63" s="4">
        <v>0</v>
      </c>
      <c r="O63" s="4">
        <v>2</v>
      </c>
      <c r="P63" s="4">
        <v>50</v>
      </c>
      <c r="Q63" s="4">
        <v>8</v>
      </c>
      <c r="R63" s="4">
        <v>20</v>
      </c>
      <c r="S63" s="4">
        <v>2</v>
      </c>
      <c r="T63" s="4">
        <v>0</v>
      </c>
      <c r="U63" s="4">
        <v>2</v>
      </c>
      <c r="V63" s="4">
        <v>0</v>
      </c>
    </row>
    <row r="64" spans="2:22" ht="12.75" hidden="1" customHeight="1" x14ac:dyDescent="0.2">
      <c r="B64" s="4">
        <v>62</v>
      </c>
      <c r="C64" s="5">
        <v>0</v>
      </c>
      <c r="D64" s="6">
        <v>2.9</v>
      </c>
      <c r="E64" s="4">
        <v>3</v>
      </c>
      <c r="F64" s="4">
        <v>32</v>
      </c>
      <c r="G64" s="4">
        <v>3.5</v>
      </c>
      <c r="H64" s="4">
        <v>2</v>
      </c>
      <c r="I64" s="4">
        <v>4</v>
      </c>
      <c r="J64" s="4">
        <v>2</v>
      </c>
      <c r="K64" s="4">
        <v>9</v>
      </c>
      <c r="L64" s="4">
        <v>0</v>
      </c>
      <c r="M64" s="4">
        <v>0</v>
      </c>
      <c r="N64" s="4">
        <v>1</v>
      </c>
      <c r="O64" s="4">
        <v>2</v>
      </c>
      <c r="P64" s="4">
        <v>9</v>
      </c>
      <c r="Q64" s="4">
        <v>0</v>
      </c>
      <c r="R64" s="4">
        <v>35</v>
      </c>
      <c r="S64" s="4">
        <v>1</v>
      </c>
      <c r="T64" s="4">
        <v>2</v>
      </c>
      <c r="U64" s="4">
        <v>2</v>
      </c>
      <c r="V64" s="4">
        <v>0</v>
      </c>
    </row>
    <row r="65" spans="2:22" ht="12.75" hidden="1" customHeight="1" x14ac:dyDescent="0.2">
      <c r="B65" s="4">
        <v>63</v>
      </c>
      <c r="C65" s="5">
        <v>0</v>
      </c>
      <c r="D65" s="6">
        <v>3.2</v>
      </c>
      <c r="E65" s="4">
        <v>3</v>
      </c>
      <c r="F65" s="4">
        <v>10</v>
      </c>
      <c r="G65" s="4">
        <v>2</v>
      </c>
      <c r="H65" s="4">
        <v>2</v>
      </c>
      <c r="I65" s="4">
        <v>2</v>
      </c>
      <c r="J65" s="4">
        <v>5</v>
      </c>
      <c r="K65" s="4">
        <v>30</v>
      </c>
      <c r="L65" s="4">
        <v>1</v>
      </c>
      <c r="M65" s="4">
        <v>0</v>
      </c>
      <c r="N65" s="4">
        <v>0</v>
      </c>
      <c r="O65" s="4">
        <v>3</v>
      </c>
      <c r="P65" s="4">
        <v>15</v>
      </c>
      <c r="Q65" s="4">
        <v>8</v>
      </c>
      <c r="R65" s="4">
        <v>1</v>
      </c>
      <c r="S65" s="4">
        <v>1</v>
      </c>
      <c r="T65" s="4">
        <v>0</v>
      </c>
      <c r="U65" s="4">
        <v>2</v>
      </c>
      <c r="V65" s="4">
        <v>0</v>
      </c>
    </row>
    <row r="66" spans="2:22" ht="12.75" hidden="1" customHeight="1" x14ac:dyDescent="0.2">
      <c r="B66" s="4">
        <v>64</v>
      </c>
      <c r="C66" s="5">
        <v>0</v>
      </c>
      <c r="D66" s="6">
        <v>3.8</v>
      </c>
      <c r="E66" s="4">
        <v>3</v>
      </c>
      <c r="F66" s="4">
        <v>15</v>
      </c>
      <c r="G66" s="4">
        <v>2</v>
      </c>
      <c r="H66" s="4">
        <v>3</v>
      </c>
      <c r="I66" s="4">
        <v>3</v>
      </c>
      <c r="J66" s="4">
        <v>3</v>
      </c>
      <c r="K66" s="4">
        <v>6</v>
      </c>
      <c r="L66" s="4">
        <v>0</v>
      </c>
      <c r="M66" s="4">
        <v>6</v>
      </c>
      <c r="N66" s="4">
        <v>0</v>
      </c>
      <c r="O66" s="4">
        <v>3</v>
      </c>
      <c r="P66" s="4">
        <v>5</v>
      </c>
      <c r="Q66" s="4">
        <v>4</v>
      </c>
      <c r="R66" s="4">
        <v>5</v>
      </c>
      <c r="S66" s="4">
        <v>1</v>
      </c>
      <c r="T66" s="4">
        <v>0</v>
      </c>
      <c r="U66" s="4">
        <v>2</v>
      </c>
      <c r="V66" s="4">
        <v>1</v>
      </c>
    </row>
    <row r="67" spans="2:22" ht="12.75" customHeight="1" x14ac:dyDescent="0.2">
      <c r="B67" s="4">
        <v>65</v>
      </c>
      <c r="C67" s="5">
        <v>1</v>
      </c>
      <c r="D67" s="6">
        <v>3.7</v>
      </c>
      <c r="E67" s="4">
        <v>3</v>
      </c>
      <c r="F67" s="4">
        <v>25</v>
      </c>
      <c r="G67" s="4">
        <v>2</v>
      </c>
      <c r="H67" s="4">
        <v>1</v>
      </c>
      <c r="I67" s="4">
        <v>3</v>
      </c>
      <c r="J67" s="4">
        <v>4</v>
      </c>
      <c r="K67" s="4">
        <v>20</v>
      </c>
      <c r="L67" s="4">
        <v>3</v>
      </c>
      <c r="M67" s="4">
        <v>3</v>
      </c>
      <c r="N67" s="4">
        <v>0</v>
      </c>
      <c r="O67" s="4">
        <v>1</v>
      </c>
      <c r="P67" s="7"/>
      <c r="Q67" s="4">
        <v>7</v>
      </c>
      <c r="R67" s="4">
        <v>4</v>
      </c>
      <c r="S67" s="4">
        <v>0</v>
      </c>
      <c r="T67" s="4">
        <v>0</v>
      </c>
      <c r="U67" s="4">
        <v>2</v>
      </c>
      <c r="V67" s="4">
        <v>1</v>
      </c>
    </row>
    <row r="68" spans="2:22" ht="12.75" hidden="1" customHeight="1" x14ac:dyDescent="0.2">
      <c r="B68" s="4">
        <v>66</v>
      </c>
      <c r="C68" s="5">
        <v>0</v>
      </c>
      <c r="D68" s="6">
        <v>3</v>
      </c>
      <c r="E68" s="4">
        <v>3</v>
      </c>
      <c r="F68" s="4">
        <v>30</v>
      </c>
      <c r="G68" s="4">
        <v>2</v>
      </c>
      <c r="H68" s="4">
        <v>2</v>
      </c>
      <c r="I68" s="4">
        <v>3</v>
      </c>
      <c r="J68" s="4">
        <v>4</v>
      </c>
      <c r="K68" s="4">
        <v>15</v>
      </c>
      <c r="L68" s="4">
        <v>0</v>
      </c>
      <c r="M68" s="4">
        <v>2</v>
      </c>
      <c r="N68" s="4">
        <v>2</v>
      </c>
      <c r="O68" s="4">
        <v>1</v>
      </c>
      <c r="P68" s="4">
        <v>30</v>
      </c>
      <c r="Q68" s="4">
        <v>1</v>
      </c>
      <c r="R68" s="4">
        <v>5</v>
      </c>
      <c r="S68" s="4">
        <v>0</v>
      </c>
      <c r="T68" s="4">
        <v>0</v>
      </c>
      <c r="U68" s="4">
        <v>2</v>
      </c>
      <c r="V68" s="4">
        <v>1</v>
      </c>
    </row>
    <row r="69" spans="2:22" ht="12.75" customHeight="1" x14ac:dyDescent="0.2">
      <c r="B69" s="4">
        <v>67</v>
      </c>
      <c r="C69" s="5">
        <v>1</v>
      </c>
      <c r="D69" s="6">
        <v>2.7</v>
      </c>
      <c r="E69" s="4">
        <v>3</v>
      </c>
      <c r="F69" s="4">
        <v>26</v>
      </c>
      <c r="G69" s="4">
        <v>2</v>
      </c>
      <c r="H69" s="4">
        <v>4</v>
      </c>
      <c r="I69" s="4">
        <v>5</v>
      </c>
      <c r="J69" s="4">
        <v>4</v>
      </c>
      <c r="K69" s="4">
        <v>0</v>
      </c>
      <c r="L69" s="4">
        <v>0</v>
      </c>
      <c r="M69" s="4">
        <v>0</v>
      </c>
      <c r="N69" s="4">
        <v>2</v>
      </c>
      <c r="O69" s="4">
        <v>3</v>
      </c>
      <c r="P69" s="4">
        <v>300</v>
      </c>
      <c r="Q69" s="4">
        <v>5</v>
      </c>
      <c r="R69" s="4">
        <v>5</v>
      </c>
      <c r="S69" s="4">
        <v>1</v>
      </c>
      <c r="T69" s="4">
        <v>1</v>
      </c>
      <c r="U69" s="4">
        <v>1</v>
      </c>
      <c r="V69" s="4">
        <v>0</v>
      </c>
    </row>
    <row r="70" spans="2:22" ht="12.75" customHeight="1" x14ac:dyDescent="0.2">
      <c r="B70" s="4">
        <v>68</v>
      </c>
      <c r="C70" s="5">
        <v>1</v>
      </c>
      <c r="D70" s="6">
        <v>3.8</v>
      </c>
      <c r="E70" s="4">
        <v>3</v>
      </c>
      <c r="F70" s="4">
        <v>15</v>
      </c>
      <c r="G70" s="4">
        <v>2</v>
      </c>
      <c r="H70" s="4">
        <v>3</v>
      </c>
      <c r="I70" s="4">
        <v>4</v>
      </c>
      <c r="J70" s="4">
        <v>3</v>
      </c>
      <c r="K70" s="4">
        <v>30</v>
      </c>
      <c r="L70" s="4">
        <v>2</v>
      </c>
      <c r="M70" s="4">
        <v>8</v>
      </c>
      <c r="N70" s="4">
        <v>1</v>
      </c>
      <c r="O70" s="4">
        <v>2</v>
      </c>
      <c r="P70" s="4">
        <v>10</v>
      </c>
      <c r="Q70" s="4">
        <v>1</v>
      </c>
      <c r="R70" s="4">
        <v>5</v>
      </c>
      <c r="S70" s="4">
        <v>1</v>
      </c>
      <c r="T70" s="4">
        <v>1</v>
      </c>
      <c r="U70" s="4">
        <v>1</v>
      </c>
      <c r="V70" s="4">
        <v>1</v>
      </c>
    </row>
    <row r="71" spans="2:22" ht="12.75" customHeight="1" x14ac:dyDescent="0.2">
      <c r="B71" s="4">
        <v>69</v>
      </c>
      <c r="C71" s="5">
        <v>1</v>
      </c>
      <c r="D71" s="6">
        <v>3.3</v>
      </c>
      <c r="E71" s="4">
        <v>3</v>
      </c>
      <c r="F71" s="4">
        <v>7</v>
      </c>
      <c r="G71" s="4">
        <v>3</v>
      </c>
      <c r="H71" s="4">
        <v>3</v>
      </c>
      <c r="I71" s="4">
        <v>5</v>
      </c>
      <c r="J71" s="4">
        <v>2</v>
      </c>
      <c r="K71" s="4">
        <v>15</v>
      </c>
      <c r="L71" s="4">
        <v>0</v>
      </c>
      <c r="M71" s="4">
        <v>0</v>
      </c>
      <c r="N71" s="4">
        <v>0</v>
      </c>
      <c r="O71" s="4">
        <v>1</v>
      </c>
      <c r="P71" s="4">
        <v>30</v>
      </c>
      <c r="Q71" s="4">
        <v>1</v>
      </c>
      <c r="R71" s="4">
        <v>0</v>
      </c>
      <c r="S71" s="4">
        <v>1</v>
      </c>
      <c r="T71" s="4">
        <v>1</v>
      </c>
      <c r="U71" s="4">
        <v>2</v>
      </c>
      <c r="V71" s="4">
        <v>0</v>
      </c>
    </row>
    <row r="72" spans="2:22" ht="12.75" customHeight="1" x14ac:dyDescent="0.2">
      <c r="B72" s="4">
        <v>70</v>
      </c>
      <c r="C72" s="5">
        <v>1</v>
      </c>
      <c r="D72" s="6">
        <v>3.3</v>
      </c>
      <c r="E72" s="4">
        <v>3</v>
      </c>
      <c r="F72" s="4">
        <v>18</v>
      </c>
      <c r="G72" s="4">
        <v>3</v>
      </c>
      <c r="H72" s="4">
        <v>3</v>
      </c>
      <c r="I72" s="4">
        <v>3</v>
      </c>
      <c r="J72" s="4">
        <v>5</v>
      </c>
      <c r="K72" s="4">
        <v>30</v>
      </c>
      <c r="L72" s="4">
        <v>0</v>
      </c>
      <c r="M72" s="4">
        <v>2</v>
      </c>
      <c r="N72" s="4">
        <v>1</v>
      </c>
      <c r="O72" s="4">
        <v>3</v>
      </c>
      <c r="P72" s="4">
        <v>4</v>
      </c>
      <c r="Q72" s="4">
        <v>0</v>
      </c>
      <c r="R72" s="4">
        <v>4</v>
      </c>
      <c r="S72" s="4">
        <v>1</v>
      </c>
      <c r="T72" s="4">
        <v>0</v>
      </c>
      <c r="U72" s="4">
        <v>2</v>
      </c>
      <c r="V72" s="4">
        <v>0</v>
      </c>
    </row>
    <row r="73" spans="2:22" ht="12.75" hidden="1" customHeight="1" x14ac:dyDescent="0.2">
      <c r="B73" s="4">
        <v>71</v>
      </c>
      <c r="C73" s="5">
        <v>0</v>
      </c>
      <c r="D73" s="6">
        <v>3.4</v>
      </c>
      <c r="E73" s="4">
        <v>3</v>
      </c>
      <c r="F73" s="4">
        <v>0</v>
      </c>
      <c r="G73" s="4">
        <v>3</v>
      </c>
      <c r="H73" s="4">
        <v>2</v>
      </c>
      <c r="I73" s="4">
        <v>2</v>
      </c>
      <c r="J73" s="4">
        <v>3</v>
      </c>
      <c r="K73" s="4">
        <v>0</v>
      </c>
      <c r="L73" s="4">
        <v>0</v>
      </c>
      <c r="M73" s="4">
        <v>3</v>
      </c>
      <c r="N73" s="4">
        <v>0</v>
      </c>
      <c r="O73" s="4">
        <v>2</v>
      </c>
      <c r="P73" s="4">
        <v>50</v>
      </c>
      <c r="Q73" s="4">
        <v>5</v>
      </c>
      <c r="R73" s="4">
        <v>10</v>
      </c>
      <c r="S73" s="4">
        <v>1</v>
      </c>
      <c r="T73" s="4">
        <v>2</v>
      </c>
      <c r="U73" s="4">
        <v>2</v>
      </c>
      <c r="V73" s="4">
        <v>0</v>
      </c>
    </row>
    <row r="74" spans="2:22" ht="12.75" customHeight="1" x14ac:dyDescent="0.2">
      <c r="B74" s="4">
        <v>72</v>
      </c>
      <c r="C74" s="5">
        <v>1</v>
      </c>
      <c r="D74" s="6">
        <v>3.7</v>
      </c>
      <c r="E74" s="4">
        <v>3</v>
      </c>
      <c r="F74" s="4">
        <v>0</v>
      </c>
      <c r="G74" s="4">
        <v>3</v>
      </c>
      <c r="H74" s="4">
        <v>4</v>
      </c>
      <c r="I74" s="4">
        <v>3</v>
      </c>
      <c r="J74" s="4">
        <v>5</v>
      </c>
      <c r="K74" s="4">
        <v>28</v>
      </c>
      <c r="L74" s="4">
        <v>0</v>
      </c>
      <c r="M74" s="4">
        <v>3</v>
      </c>
      <c r="N74" s="4">
        <v>0</v>
      </c>
      <c r="O74" s="4">
        <v>2</v>
      </c>
      <c r="P74" s="4">
        <v>1.8</v>
      </c>
      <c r="Q74" s="4">
        <v>12</v>
      </c>
      <c r="R74" s="4">
        <v>20</v>
      </c>
      <c r="S74" s="4">
        <v>0</v>
      </c>
      <c r="T74" s="4">
        <v>2</v>
      </c>
      <c r="U74" s="4">
        <v>1</v>
      </c>
      <c r="V74" s="4">
        <v>0</v>
      </c>
    </row>
    <row r="75" spans="2:22" ht="12.75" hidden="1" customHeight="1" x14ac:dyDescent="0.2">
      <c r="B75" s="4">
        <v>73</v>
      </c>
      <c r="C75" s="5">
        <v>0</v>
      </c>
      <c r="D75" s="6">
        <v>3</v>
      </c>
      <c r="E75" s="4">
        <v>3</v>
      </c>
      <c r="F75" s="4">
        <v>40</v>
      </c>
      <c r="G75" s="4">
        <v>2</v>
      </c>
      <c r="H75" s="4">
        <v>3</v>
      </c>
      <c r="I75" s="4">
        <v>3</v>
      </c>
      <c r="J75" s="4">
        <v>5</v>
      </c>
      <c r="K75" s="4">
        <v>20</v>
      </c>
      <c r="L75" s="4">
        <v>0</v>
      </c>
      <c r="M75" s="4">
        <v>5</v>
      </c>
      <c r="N75" s="4">
        <v>1</v>
      </c>
      <c r="O75" s="4">
        <v>2</v>
      </c>
      <c r="P75" s="4">
        <v>2</v>
      </c>
      <c r="Q75" s="4">
        <v>0</v>
      </c>
      <c r="R75" s="4">
        <v>30</v>
      </c>
      <c r="S75" s="4">
        <v>0</v>
      </c>
      <c r="T75" s="4">
        <v>0</v>
      </c>
      <c r="U75" s="4">
        <v>2</v>
      </c>
      <c r="V75" s="4">
        <v>1</v>
      </c>
    </row>
    <row r="76" spans="2:22" ht="12.75" hidden="1" customHeight="1" x14ac:dyDescent="0.2">
      <c r="B76" s="4">
        <v>74</v>
      </c>
      <c r="C76" s="5">
        <v>0</v>
      </c>
      <c r="D76" s="6">
        <v>2.5</v>
      </c>
      <c r="E76" s="4">
        <v>3</v>
      </c>
      <c r="F76" s="4">
        <v>40</v>
      </c>
      <c r="G76" s="4">
        <v>3</v>
      </c>
      <c r="H76" s="4">
        <v>4</v>
      </c>
      <c r="I76" s="4">
        <v>3</v>
      </c>
      <c r="J76" s="4">
        <v>2</v>
      </c>
      <c r="K76" s="4">
        <v>10</v>
      </c>
      <c r="L76" s="4">
        <v>0</v>
      </c>
      <c r="M76" s="4">
        <v>4</v>
      </c>
      <c r="N76" s="4">
        <v>1</v>
      </c>
      <c r="O76" s="4">
        <v>2</v>
      </c>
      <c r="P76" s="4">
        <v>100</v>
      </c>
      <c r="Q76" s="4">
        <v>3</v>
      </c>
      <c r="R76" s="4">
        <v>7</v>
      </c>
      <c r="S76" s="4">
        <v>1</v>
      </c>
      <c r="T76" s="4">
        <v>0</v>
      </c>
      <c r="U76" s="4">
        <v>1</v>
      </c>
      <c r="V76" s="4">
        <v>1</v>
      </c>
    </row>
    <row r="77" spans="2:22" ht="12.75" customHeight="1" x14ac:dyDescent="0.2">
      <c r="B77" s="4">
        <v>75</v>
      </c>
      <c r="C77" s="5">
        <v>1</v>
      </c>
      <c r="D77" s="6">
        <v>3.1</v>
      </c>
      <c r="E77" s="4">
        <v>3</v>
      </c>
      <c r="F77" s="4">
        <v>29</v>
      </c>
      <c r="G77" s="4">
        <v>4</v>
      </c>
      <c r="H77" s="4">
        <v>2</v>
      </c>
      <c r="I77" s="4">
        <v>5</v>
      </c>
      <c r="J77" s="4">
        <v>5</v>
      </c>
      <c r="K77" s="4">
        <v>20</v>
      </c>
      <c r="L77" s="4">
        <v>0</v>
      </c>
      <c r="M77" s="4">
        <v>2</v>
      </c>
      <c r="N77" s="4">
        <v>0</v>
      </c>
      <c r="O77" s="4">
        <v>3</v>
      </c>
      <c r="P77" s="4">
        <v>4</v>
      </c>
      <c r="Q77" s="4">
        <v>1</v>
      </c>
      <c r="R77" s="4">
        <v>0</v>
      </c>
      <c r="S77" s="4">
        <v>0</v>
      </c>
      <c r="T77" s="4">
        <v>0</v>
      </c>
      <c r="U77" s="4">
        <v>2</v>
      </c>
      <c r="V77" s="4">
        <v>1</v>
      </c>
    </row>
    <row r="78" spans="2:22" ht="12.75" hidden="1" customHeight="1" x14ac:dyDescent="0.2">
      <c r="B78" s="4">
        <v>76</v>
      </c>
      <c r="C78" s="5">
        <v>0</v>
      </c>
      <c r="D78" s="6">
        <v>3.6</v>
      </c>
      <c r="E78" s="4">
        <v>3</v>
      </c>
      <c r="F78" s="4">
        <v>35</v>
      </c>
      <c r="G78" s="4">
        <v>2</v>
      </c>
      <c r="H78" s="4">
        <v>2</v>
      </c>
      <c r="I78" s="4">
        <v>2</v>
      </c>
      <c r="J78" s="4">
        <v>4</v>
      </c>
      <c r="K78" s="4">
        <v>27</v>
      </c>
      <c r="L78" s="4">
        <v>0</v>
      </c>
      <c r="M78" s="4">
        <v>1</v>
      </c>
      <c r="N78" s="4">
        <v>0</v>
      </c>
      <c r="O78" s="4">
        <v>3</v>
      </c>
      <c r="P78" s="4">
        <v>25</v>
      </c>
      <c r="Q78" s="4">
        <v>6</v>
      </c>
      <c r="R78" s="4">
        <v>100</v>
      </c>
      <c r="S78" s="4">
        <v>1</v>
      </c>
      <c r="T78" s="4">
        <v>0</v>
      </c>
      <c r="U78" s="4">
        <v>2</v>
      </c>
      <c r="V78" s="4">
        <v>0</v>
      </c>
    </row>
    <row r="79" spans="2:22" ht="12.75" customHeight="1" x14ac:dyDescent="0.2">
      <c r="B79" s="4">
        <v>77</v>
      </c>
      <c r="C79" s="5">
        <v>1</v>
      </c>
      <c r="D79" s="6">
        <v>3.4</v>
      </c>
      <c r="E79" s="4">
        <v>3</v>
      </c>
      <c r="F79" s="4">
        <v>20</v>
      </c>
      <c r="G79" s="4">
        <v>2</v>
      </c>
      <c r="H79" s="4">
        <v>3</v>
      </c>
      <c r="I79" s="4">
        <v>5</v>
      </c>
      <c r="J79" s="4">
        <v>3</v>
      </c>
      <c r="K79" s="4">
        <v>0</v>
      </c>
      <c r="L79" s="4">
        <v>0</v>
      </c>
      <c r="M79" s="4">
        <v>0</v>
      </c>
      <c r="N79" s="4">
        <v>0</v>
      </c>
      <c r="O79" s="4">
        <v>2</v>
      </c>
      <c r="P79" s="4">
        <v>2</v>
      </c>
      <c r="Q79" s="4">
        <v>3</v>
      </c>
      <c r="R79" s="4">
        <v>0</v>
      </c>
      <c r="S79" s="4">
        <v>1</v>
      </c>
      <c r="T79" s="4">
        <v>1</v>
      </c>
      <c r="U79" s="4">
        <v>1</v>
      </c>
      <c r="V79" s="4">
        <v>1</v>
      </c>
    </row>
    <row r="80" spans="2:22" ht="12.75" hidden="1" customHeight="1" x14ac:dyDescent="0.2">
      <c r="B80" s="4">
        <v>78</v>
      </c>
      <c r="C80" s="5">
        <v>0</v>
      </c>
      <c r="D80" s="6">
        <v>3.2</v>
      </c>
      <c r="E80" s="4">
        <v>3</v>
      </c>
      <c r="F80" s="4">
        <v>25</v>
      </c>
      <c r="G80" s="4">
        <v>2</v>
      </c>
      <c r="H80" s="4">
        <v>5</v>
      </c>
      <c r="I80" s="4">
        <v>2</v>
      </c>
      <c r="J80" s="4">
        <v>3</v>
      </c>
      <c r="K80" s="4">
        <v>25</v>
      </c>
      <c r="L80" s="4">
        <v>3</v>
      </c>
      <c r="M80" s="4">
        <v>0</v>
      </c>
      <c r="N80" s="4">
        <v>1</v>
      </c>
      <c r="O80" s="4">
        <v>2</v>
      </c>
      <c r="P80" s="4">
        <v>270</v>
      </c>
      <c r="Q80" s="4">
        <v>4</v>
      </c>
      <c r="R80" s="4">
        <v>45</v>
      </c>
      <c r="S80" s="4">
        <v>1</v>
      </c>
      <c r="T80" s="4">
        <v>1</v>
      </c>
      <c r="U80" s="4">
        <v>0</v>
      </c>
      <c r="V80" s="4">
        <v>0</v>
      </c>
    </row>
    <row r="81" spans="2:22" ht="12.75" hidden="1" customHeight="1" x14ac:dyDescent="0.2">
      <c r="B81" s="4">
        <v>79</v>
      </c>
      <c r="C81" s="5">
        <v>0</v>
      </c>
      <c r="D81" s="6">
        <v>3.4</v>
      </c>
      <c r="E81" s="4">
        <v>3</v>
      </c>
      <c r="F81" s="4">
        <v>60</v>
      </c>
      <c r="G81" s="4">
        <v>2.5</v>
      </c>
      <c r="H81" s="4">
        <v>2</v>
      </c>
      <c r="I81" s="4">
        <v>5</v>
      </c>
      <c r="J81" s="7"/>
      <c r="K81" s="4">
        <v>12</v>
      </c>
      <c r="L81" s="4">
        <v>0</v>
      </c>
      <c r="M81" s="4">
        <v>2</v>
      </c>
      <c r="N81" s="4">
        <v>0</v>
      </c>
      <c r="O81" s="4">
        <v>2</v>
      </c>
      <c r="P81" s="4">
        <v>50</v>
      </c>
      <c r="Q81" s="4">
        <v>1</v>
      </c>
      <c r="R81" s="4">
        <v>0</v>
      </c>
      <c r="S81" s="4">
        <v>2</v>
      </c>
      <c r="T81" s="4">
        <v>0</v>
      </c>
      <c r="U81" s="4">
        <v>2</v>
      </c>
      <c r="V81" s="4">
        <v>1</v>
      </c>
    </row>
    <row r="82" spans="2:22" ht="12.75" customHeight="1" x14ac:dyDescent="0.2">
      <c r="B82" s="4">
        <v>80</v>
      </c>
      <c r="C82" s="5">
        <v>1</v>
      </c>
      <c r="D82" s="6">
        <v>2.5</v>
      </c>
      <c r="E82" s="4">
        <v>3</v>
      </c>
      <c r="F82" s="4">
        <v>20</v>
      </c>
      <c r="G82" s="4">
        <v>2</v>
      </c>
      <c r="H82" s="4">
        <v>4</v>
      </c>
      <c r="I82" s="7"/>
      <c r="J82" s="4">
        <v>3</v>
      </c>
      <c r="K82" s="4">
        <v>15</v>
      </c>
      <c r="L82" s="4">
        <v>0</v>
      </c>
      <c r="M82" s="4">
        <v>4</v>
      </c>
      <c r="N82" s="4">
        <v>0</v>
      </c>
      <c r="O82" s="4">
        <v>2</v>
      </c>
      <c r="P82" s="4">
        <v>20</v>
      </c>
      <c r="Q82" s="4">
        <v>2</v>
      </c>
      <c r="R82" s="4">
        <v>40</v>
      </c>
      <c r="S82" s="4">
        <v>0</v>
      </c>
      <c r="T82" s="4">
        <v>0</v>
      </c>
      <c r="U82" s="4">
        <v>2</v>
      </c>
      <c r="V82" s="4">
        <v>0</v>
      </c>
    </row>
    <row r="83" spans="2:22" ht="12.75" customHeight="1" x14ac:dyDescent="0.2">
      <c r="B83" s="4">
        <v>81</v>
      </c>
      <c r="C83" s="5">
        <v>1</v>
      </c>
      <c r="D83" s="6">
        <v>3.5</v>
      </c>
      <c r="E83" s="4">
        <v>3</v>
      </c>
      <c r="F83" s="4">
        <v>35</v>
      </c>
      <c r="G83" s="4">
        <v>2.5</v>
      </c>
      <c r="H83" s="4">
        <v>6</v>
      </c>
      <c r="I83" s="4">
        <v>1</v>
      </c>
      <c r="J83" s="4">
        <v>5</v>
      </c>
      <c r="K83" s="4">
        <v>20</v>
      </c>
      <c r="L83" s="4">
        <v>0</v>
      </c>
      <c r="M83" s="4">
        <v>4</v>
      </c>
      <c r="N83" s="4">
        <v>1</v>
      </c>
      <c r="O83" s="4">
        <v>1</v>
      </c>
      <c r="P83" s="7"/>
      <c r="Q83" s="4">
        <v>9</v>
      </c>
      <c r="R83" s="4">
        <v>0</v>
      </c>
      <c r="S83" s="4">
        <v>1</v>
      </c>
      <c r="T83" s="4">
        <v>1</v>
      </c>
      <c r="U83" s="4">
        <v>1</v>
      </c>
      <c r="V83" s="4">
        <v>1</v>
      </c>
    </row>
    <row r="84" spans="2:22" ht="12.75" hidden="1" customHeight="1" x14ac:dyDescent="0.2">
      <c r="B84" s="4">
        <v>82</v>
      </c>
      <c r="C84" s="5">
        <v>0</v>
      </c>
      <c r="D84" s="6">
        <v>3</v>
      </c>
      <c r="E84" s="4">
        <v>3</v>
      </c>
      <c r="F84" s="4">
        <v>27.5</v>
      </c>
      <c r="G84" s="4">
        <v>2</v>
      </c>
      <c r="H84" s="4">
        <v>3</v>
      </c>
      <c r="I84" s="4">
        <v>5</v>
      </c>
      <c r="J84" s="4">
        <v>4</v>
      </c>
      <c r="K84" s="4">
        <v>20</v>
      </c>
      <c r="L84" s="4">
        <v>0</v>
      </c>
      <c r="M84" s="4">
        <v>4</v>
      </c>
      <c r="N84" s="4">
        <v>0</v>
      </c>
      <c r="O84" s="4">
        <v>3</v>
      </c>
      <c r="P84" s="7"/>
      <c r="Q84" s="4">
        <v>3</v>
      </c>
      <c r="R84" s="4">
        <v>2</v>
      </c>
      <c r="S84" s="4">
        <v>1</v>
      </c>
      <c r="T84" s="4">
        <v>0</v>
      </c>
      <c r="U84" s="4">
        <v>2</v>
      </c>
      <c r="V84" s="4">
        <v>1</v>
      </c>
    </row>
    <row r="85" spans="2:22" ht="12.75" hidden="1" customHeight="1" x14ac:dyDescent="0.2">
      <c r="B85" s="4">
        <v>83</v>
      </c>
      <c r="C85" s="4">
        <v>0</v>
      </c>
      <c r="D85" s="6">
        <v>3.8</v>
      </c>
      <c r="E85" s="4">
        <v>2</v>
      </c>
      <c r="F85" s="4">
        <v>15</v>
      </c>
      <c r="G85" s="4">
        <v>2</v>
      </c>
      <c r="H85" s="4">
        <v>3</v>
      </c>
      <c r="I85" s="4">
        <v>3</v>
      </c>
      <c r="J85" s="4">
        <v>4</v>
      </c>
      <c r="K85" s="4">
        <v>0</v>
      </c>
      <c r="L85" s="4">
        <v>0</v>
      </c>
      <c r="M85" s="4">
        <v>6.5</v>
      </c>
      <c r="N85" s="4">
        <v>0</v>
      </c>
      <c r="O85" s="4">
        <v>1</v>
      </c>
      <c r="P85" s="4">
        <v>3</v>
      </c>
      <c r="Q85" s="4">
        <v>1</v>
      </c>
      <c r="R85" s="4">
        <v>0</v>
      </c>
      <c r="S85" s="4">
        <v>1</v>
      </c>
      <c r="T85" s="4">
        <v>1</v>
      </c>
      <c r="U85" s="4">
        <v>2</v>
      </c>
      <c r="V85" s="4">
        <v>1</v>
      </c>
    </row>
    <row r="86" spans="2:22" ht="12.75" hidden="1" customHeight="1" x14ac:dyDescent="0.2">
      <c r="B86" s="4">
        <v>84</v>
      </c>
      <c r="C86" s="4">
        <v>0</v>
      </c>
      <c r="D86" s="6">
        <v>3.1</v>
      </c>
      <c r="E86" s="4">
        <v>2</v>
      </c>
      <c r="F86" s="4">
        <v>30</v>
      </c>
      <c r="G86" s="4">
        <v>3</v>
      </c>
      <c r="H86" s="4">
        <v>4</v>
      </c>
      <c r="I86" s="4">
        <v>4</v>
      </c>
      <c r="J86" s="4">
        <v>5</v>
      </c>
      <c r="K86" s="4">
        <v>15</v>
      </c>
      <c r="L86" s="4">
        <v>0</v>
      </c>
      <c r="M86" s="4">
        <v>40</v>
      </c>
      <c r="N86" s="4">
        <v>0</v>
      </c>
      <c r="O86" s="9">
        <v>2</v>
      </c>
      <c r="P86" s="7"/>
      <c r="Q86" s="4">
        <v>4</v>
      </c>
      <c r="R86" s="4">
        <v>52</v>
      </c>
      <c r="S86" s="4">
        <v>0</v>
      </c>
      <c r="T86" s="4">
        <v>1</v>
      </c>
      <c r="U86" s="4">
        <v>2</v>
      </c>
      <c r="V86" s="4">
        <v>1</v>
      </c>
    </row>
    <row r="87" spans="2:22" ht="12.75" hidden="1" customHeight="1" x14ac:dyDescent="0.2">
      <c r="B87" s="4">
        <v>85</v>
      </c>
      <c r="C87" s="4">
        <v>0</v>
      </c>
      <c r="D87" s="6">
        <v>3.5</v>
      </c>
      <c r="E87" s="4">
        <v>2</v>
      </c>
      <c r="F87" s="4">
        <v>40</v>
      </c>
      <c r="G87" s="4">
        <v>4</v>
      </c>
      <c r="H87" s="4">
        <v>3</v>
      </c>
      <c r="I87" s="4">
        <v>1</v>
      </c>
      <c r="J87" s="4">
        <v>3</v>
      </c>
      <c r="K87" s="4">
        <v>3</v>
      </c>
      <c r="L87" s="4">
        <v>0</v>
      </c>
      <c r="M87" s="4">
        <v>1.5</v>
      </c>
      <c r="N87" s="4">
        <v>0</v>
      </c>
      <c r="O87" s="4">
        <v>1</v>
      </c>
      <c r="P87" s="4">
        <v>300</v>
      </c>
      <c r="Q87" s="4">
        <v>10</v>
      </c>
      <c r="R87" s="4">
        <v>0</v>
      </c>
      <c r="S87" s="4">
        <v>1</v>
      </c>
      <c r="T87" s="4">
        <v>0</v>
      </c>
      <c r="U87" s="4">
        <v>1</v>
      </c>
      <c r="V87" s="4">
        <v>1</v>
      </c>
    </row>
    <row r="88" spans="2:22" ht="12.75" customHeight="1" x14ac:dyDescent="0.2">
      <c r="B88" s="4">
        <v>86</v>
      </c>
      <c r="C88" s="4">
        <v>1</v>
      </c>
      <c r="D88" s="6">
        <v>3.3</v>
      </c>
      <c r="E88" s="4">
        <v>2</v>
      </c>
      <c r="F88" s="4">
        <v>25</v>
      </c>
      <c r="G88" s="4">
        <v>2</v>
      </c>
      <c r="H88" s="4">
        <v>2</v>
      </c>
      <c r="I88" s="4">
        <v>5</v>
      </c>
      <c r="J88" s="4">
        <v>2</v>
      </c>
      <c r="K88" s="4">
        <v>10</v>
      </c>
      <c r="L88" s="4">
        <v>0</v>
      </c>
      <c r="M88" s="4">
        <v>1</v>
      </c>
      <c r="N88" s="4">
        <v>0</v>
      </c>
      <c r="O88" s="4">
        <v>2</v>
      </c>
      <c r="P88" s="7"/>
      <c r="Q88" s="4">
        <v>3</v>
      </c>
      <c r="R88" s="4">
        <v>1</v>
      </c>
      <c r="S88" s="4">
        <v>1</v>
      </c>
      <c r="T88" s="4">
        <v>0</v>
      </c>
      <c r="U88" s="4">
        <v>1</v>
      </c>
      <c r="V88" s="4">
        <v>1</v>
      </c>
    </row>
    <row r="89" spans="2:22" ht="12.75" hidden="1" customHeight="1" x14ac:dyDescent="0.2">
      <c r="B89" s="4">
        <v>87</v>
      </c>
      <c r="C89" s="4">
        <v>0</v>
      </c>
      <c r="D89" s="6">
        <v>3</v>
      </c>
      <c r="E89" s="4">
        <v>2</v>
      </c>
      <c r="F89" s="4">
        <v>20</v>
      </c>
      <c r="G89" s="4">
        <v>3</v>
      </c>
      <c r="H89" s="4">
        <v>2</v>
      </c>
      <c r="I89" s="4">
        <v>3</v>
      </c>
      <c r="J89" s="4">
        <v>3</v>
      </c>
      <c r="K89" s="4">
        <v>20</v>
      </c>
      <c r="L89" s="4">
        <v>0</v>
      </c>
      <c r="M89" s="4">
        <v>0</v>
      </c>
      <c r="N89" s="4">
        <v>1</v>
      </c>
      <c r="O89" s="4">
        <v>2</v>
      </c>
      <c r="P89" s="7"/>
      <c r="Q89" s="4">
        <v>99</v>
      </c>
      <c r="R89" s="4">
        <v>40</v>
      </c>
      <c r="S89" s="4">
        <v>2</v>
      </c>
      <c r="T89" s="4">
        <v>1</v>
      </c>
      <c r="U89" s="4">
        <v>2</v>
      </c>
      <c r="V89" s="4">
        <v>0</v>
      </c>
    </row>
    <row r="90" spans="2:22" ht="12.75" customHeight="1" x14ac:dyDescent="0.2">
      <c r="B90" s="4">
        <v>88</v>
      </c>
      <c r="C90" s="4">
        <v>1</v>
      </c>
      <c r="D90" s="6">
        <v>3.2</v>
      </c>
      <c r="E90" s="4">
        <v>2</v>
      </c>
      <c r="F90" s="4">
        <v>40</v>
      </c>
      <c r="G90" s="4">
        <v>2</v>
      </c>
      <c r="H90" s="4">
        <v>4</v>
      </c>
      <c r="I90" s="4">
        <v>2</v>
      </c>
      <c r="J90" s="4">
        <v>3</v>
      </c>
      <c r="K90" s="4">
        <v>20</v>
      </c>
      <c r="L90" s="4">
        <v>1</v>
      </c>
      <c r="M90" s="4">
        <v>6</v>
      </c>
      <c r="N90" s="4">
        <v>0</v>
      </c>
      <c r="O90" s="4">
        <v>2</v>
      </c>
      <c r="P90" s="4">
        <v>2</v>
      </c>
      <c r="Q90" s="4">
        <v>0</v>
      </c>
      <c r="R90" s="4">
        <v>100</v>
      </c>
      <c r="S90" s="4">
        <v>1</v>
      </c>
      <c r="T90" s="4">
        <v>2</v>
      </c>
      <c r="U90" s="4">
        <v>1</v>
      </c>
      <c r="V90" s="4">
        <v>1</v>
      </c>
    </row>
    <row r="91" spans="2:22" ht="12.75" hidden="1" customHeight="1" x14ac:dyDescent="0.2">
      <c r="B91" s="4">
        <v>89</v>
      </c>
      <c r="C91" s="4">
        <v>0</v>
      </c>
      <c r="D91" s="6">
        <v>2.7</v>
      </c>
      <c r="E91" s="4">
        <v>2</v>
      </c>
      <c r="F91" s="4">
        <v>30</v>
      </c>
      <c r="G91" s="4">
        <v>3</v>
      </c>
      <c r="H91" s="4">
        <v>2</v>
      </c>
      <c r="I91" s="4">
        <v>5</v>
      </c>
      <c r="J91" s="4">
        <v>5</v>
      </c>
      <c r="K91" s="4">
        <v>20</v>
      </c>
      <c r="L91" s="4">
        <v>0</v>
      </c>
      <c r="M91" s="4">
        <v>10</v>
      </c>
      <c r="N91" s="4">
        <v>0</v>
      </c>
      <c r="O91" s="4">
        <v>3</v>
      </c>
      <c r="P91" s="4">
        <v>2000</v>
      </c>
      <c r="Q91" s="4">
        <v>4</v>
      </c>
      <c r="R91" s="4">
        <v>3</v>
      </c>
      <c r="S91" s="4">
        <v>1</v>
      </c>
      <c r="T91" s="4">
        <v>0</v>
      </c>
      <c r="U91" s="4">
        <v>1</v>
      </c>
      <c r="V91" s="4">
        <v>1</v>
      </c>
    </row>
    <row r="92" spans="2:22" ht="12.75" customHeight="1" x14ac:dyDescent="0.2">
      <c r="B92" s="4">
        <v>90</v>
      </c>
      <c r="C92" s="4">
        <v>1</v>
      </c>
      <c r="D92" s="6">
        <v>3</v>
      </c>
      <c r="E92" s="4">
        <v>2</v>
      </c>
      <c r="F92" s="4">
        <v>3</v>
      </c>
      <c r="G92" s="4">
        <v>2.5</v>
      </c>
      <c r="H92" s="4">
        <v>4</v>
      </c>
      <c r="I92" s="4">
        <v>2</v>
      </c>
      <c r="J92" s="4">
        <v>3</v>
      </c>
      <c r="K92" s="4">
        <v>27</v>
      </c>
      <c r="L92" s="4">
        <v>0</v>
      </c>
      <c r="M92" s="4">
        <v>4</v>
      </c>
      <c r="N92" s="4">
        <v>0</v>
      </c>
      <c r="O92" s="4">
        <v>2</v>
      </c>
      <c r="P92" s="4">
        <v>2</v>
      </c>
      <c r="Q92" s="4">
        <v>5</v>
      </c>
      <c r="R92" s="4">
        <v>0</v>
      </c>
      <c r="S92" s="4">
        <v>1</v>
      </c>
      <c r="T92" s="4">
        <v>2</v>
      </c>
      <c r="U92" s="4">
        <v>1</v>
      </c>
      <c r="V92" s="4">
        <v>1</v>
      </c>
    </row>
    <row r="93" spans="2:22" ht="12.75" customHeight="1" x14ac:dyDescent="0.2">
      <c r="B93" s="4">
        <v>91</v>
      </c>
      <c r="C93" s="4">
        <v>1</v>
      </c>
      <c r="D93" s="6">
        <v>3.4</v>
      </c>
      <c r="E93" s="4">
        <v>2</v>
      </c>
      <c r="F93" s="4">
        <v>10</v>
      </c>
      <c r="G93" s="4">
        <v>2</v>
      </c>
      <c r="H93" s="4">
        <v>1</v>
      </c>
      <c r="I93" s="4">
        <v>4</v>
      </c>
      <c r="J93" s="4">
        <v>2</v>
      </c>
      <c r="K93" s="4">
        <v>35</v>
      </c>
      <c r="L93" s="4">
        <v>0</v>
      </c>
      <c r="M93" s="4">
        <v>2</v>
      </c>
      <c r="N93" s="4">
        <v>1</v>
      </c>
      <c r="O93" s="4">
        <v>3</v>
      </c>
      <c r="P93" s="4">
        <v>10</v>
      </c>
      <c r="Q93" s="4">
        <v>2</v>
      </c>
      <c r="R93" s="4">
        <v>7</v>
      </c>
      <c r="S93" s="4">
        <v>2</v>
      </c>
      <c r="T93" s="4">
        <v>2</v>
      </c>
      <c r="U93" s="4">
        <v>1</v>
      </c>
      <c r="V93" s="4">
        <v>0</v>
      </c>
    </row>
    <row r="94" spans="2:22" ht="12.75" hidden="1" customHeight="1" x14ac:dyDescent="0.2">
      <c r="B94" s="4">
        <v>92</v>
      </c>
      <c r="C94" s="4">
        <v>0</v>
      </c>
      <c r="D94" s="6">
        <v>3.8</v>
      </c>
      <c r="E94" s="4">
        <v>2</v>
      </c>
      <c r="F94" s="4">
        <v>60</v>
      </c>
      <c r="G94" s="4">
        <v>2</v>
      </c>
      <c r="H94" s="4">
        <v>3</v>
      </c>
      <c r="I94" s="4">
        <v>5</v>
      </c>
      <c r="J94" s="4">
        <v>4</v>
      </c>
      <c r="K94" s="4">
        <v>15</v>
      </c>
      <c r="L94" s="4">
        <v>0</v>
      </c>
      <c r="M94" s="4">
        <v>0</v>
      </c>
      <c r="N94" s="4">
        <v>0</v>
      </c>
      <c r="O94" s="4">
        <v>3</v>
      </c>
      <c r="P94" s="4">
        <v>200</v>
      </c>
      <c r="Q94" s="4">
        <v>3</v>
      </c>
      <c r="R94" s="4">
        <v>100</v>
      </c>
      <c r="S94" s="4">
        <v>0</v>
      </c>
      <c r="T94" s="4">
        <v>2</v>
      </c>
      <c r="U94" s="4">
        <v>2</v>
      </c>
      <c r="V94" s="4">
        <v>0</v>
      </c>
    </row>
    <row r="95" spans="2:22" ht="12.75" customHeight="1" x14ac:dyDescent="0.2">
      <c r="B95" s="4">
        <v>93</v>
      </c>
      <c r="C95" s="4">
        <v>1</v>
      </c>
      <c r="D95" s="6">
        <v>2.5</v>
      </c>
      <c r="E95" s="4">
        <v>2</v>
      </c>
      <c r="F95" s="4">
        <v>20</v>
      </c>
      <c r="G95" s="4">
        <v>2</v>
      </c>
      <c r="H95" s="4">
        <v>3</v>
      </c>
      <c r="I95" s="4">
        <v>3</v>
      </c>
      <c r="J95" s="4">
        <v>3</v>
      </c>
      <c r="K95" s="4">
        <v>3</v>
      </c>
      <c r="L95" s="4">
        <v>0</v>
      </c>
      <c r="M95" s="4">
        <v>6</v>
      </c>
      <c r="N95" s="4">
        <v>0</v>
      </c>
      <c r="O95" s="4">
        <v>3</v>
      </c>
      <c r="P95" s="4">
        <v>2.5</v>
      </c>
      <c r="Q95" s="4">
        <v>0</v>
      </c>
      <c r="R95" s="4">
        <v>10</v>
      </c>
      <c r="S95" s="4">
        <v>1</v>
      </c>
      <c r="T95" s="4">
        <v>0</v>
      </c>
      <c r="U95" s="4">
        <v>2</v>
      </c>
      <c r="V95" s="4">
        <v>1</v>
      </c>
    </row>
    <row r="96" spans="2:22" ht="12.75" customHeight="1" x14ac:dyDescent="0.2">
      <c r="B96" s="4">
        <v>94</v>
      </c>
      <c r="C96" s="4">
        <v>1</v>
      </c>
      <c r="D96" s="6">
        <v>3.6</v>
      </c>
      <c r="E96" s="4">
        <v>2</v>
      </c>
      <c r="F96" s="4">
        <v>40</v>
      </c>
      <c r="G96" s="4">
        <v>3</v>
      </c>
      <c r="H96" s="4">
        <v>2</v>
      </c>
      <c r="I96" s="4">
        <v>3</v>
      </c>
      <c r="J96" s="4">
        <v>5</v>
      </c>
      <c r="K96" s="4">
        <v>10</v>
      </c>
      <c r="L96" s="4">
        <v>0</v>
      </c>
      <c r="M96" s="4">
        <v>4</v>
      </c>
      <c r="N96" s="4">
        <v>1</v>
      </c>
      <c r="O96" s="4">
        <v>2</v>
      </c>
      <c r="P96" s="10"/>
      <c r="Q96" s="4">
        <v>0</v>
      </c>
      <c r="R96" s="4">
        <v>50</v>
      </c>
      <c r="S96" s="4">
        <v>2</v>
      </c>
      <c r="T96" s="4">
        <v>1</v>
      </c>
      <c r="U96" s="4">
        <v>2</v>
      </c>
      <c r="V96" s="4">
        <v>0</v>
      </c>
    </row>
    <row r="97" spans="2:22" ht="12.75" customHeight="1" x14ac:dyDescent="0.2">
      <c r="B97" s="4">
        <v>95</v>
      </c>
      <c r="C97" s="4">
        <v>1</v>
      </c>
      <c r="D97" s="6">
        <v>3</v>
      </c>
      <c r="E97" s="4">
        <v>2</v>
      </c>
      <c r="F97" s="4">
        <v>40</v>
      </c>
      <c r="G97" s="4">
        <v>2</v>
      </c>
      <c r="H97" s="4">
        <v>3</v>
      </c>
      <c r="I97" s="4">
        <v>3</v>
      </c>
      <c r="J97" s="4">
        <v>4</v>
      </c>
      <c r="K97" s="4">
        <v>25</v>
      </c>
      <c r="L97" s="4">
        <v>0</v>
      </c>
      <c r="M97" s="4">
        <v>1</v>
      </c>
      <c r="N97" s="4">
        <v>1</v>
      </c>
      <c r="O97" s="4">
        <v>2</v>
      </c>
      <c r="P97" s="7"/>
      <c r="Q97" s="4">
        <v>1</v>
      </c>
      <c r="R97" s="4">
        <v>3</v>
      </c>
      <c r="S97" s="4">
        <v>1</v>
      </c>
      <c r="T97" s="4">
        <v>0</v>
      </c>
      <c r="U97" s="4">
        <v>2</v>
      </c>
      <c r="V97" s="4">
        <v>0</v>
      </c>
    </row>
    <row r="98" spans="2:22" ht="12.75" hidden="1" customHeight="1" x14ac:dyDescent="0.2">
      <c r="B98" s="4">
        <v>96</v>
      </c>
      <c r="C98" s="4">
        <v>0</v>
      </c>
      <c r="D98" s="6">
        <v>3.4</v>
      </c>
      <c r="E98" s="4">
        <v>2</v>
      </c>
      <c r="F98" s="4">
        <v>30</v>
      </c>
      <c r="G98" s="4">
        <v>2</v>
      </c>
      <c r="H98" s="4">
        <v>4</v>
      </c>
      <c r="I98" s="4">
        <v>4</v>
      </c>
      <c r="J98" s="4">
        <v>4</v>
      </c>
      <c r="K98" s="4">
        <v>35</v>
      </c>
      <c r="L98" s="4">
        <v>2</v>
      </c>
      <c r="M98" s="4">
        <v>4</v>
      </c>
      <c r="N98" s="4">
        <v>0</v>
      </c>
      <c r="O98" s="4">
        <v>3</v>
      </c>
      <c r="P98" s="7"/>
      <c r="Q98" s="4">
        <v>6</v>
      </c>
      <c r="R98" s="4">
        <v>52</v>
      </c>
      <c r="S98" s="4">
        <v>1</v>
      </c>
      <c r="T98" s="4">
        <v>1</v>
      </c>
      <c r="U98" s="4">
        <v>2</v>
      </c>
      <c r="V98" s="4">
        <v>1</v>
      </c>
    </row>
    <row r="99" spans="2:22" ht="12.75" hidden="1" customHeight="1" x14ac:dyDescent="0.2">
      <c r="B99" s="4">
        <v>98</v>
      </c>
      <c r="C99" s="4">
        <v>0</v>
      </c>
      <c r="D99" s="6">
        <v>3.3</v>
      </c>
      <c r="E99" s="4">
        <v>2</v>
      </c>
      <c r="F99" s="4">
        <v>25</v>
      </c>
      <c r="G99" s="4">
        <v>2</v>
      </c>
      <c r="H99" s="4">
        <v>1</v>
      </c>
      <c r="I99" s="4">
        <v>3</v>
      </c>
      <c r="J99" s="4">
        <v>5</v>
      </c>
      <c r="K99" s="4">
        <v>5</v>
      </c>
      <c r="L99" s="4">
        <v>0</v>
      </c>
      <c r="M99" s="4">
        <v>7</v>
      </c>
      <c r="N99" s="4">
        <v>0</v>
      </c>
      <c r="O99" s="4">
        <v>2</v>
      </c>
      <c r="P99" s="4">
        <v>23</v>
      </c>
      <c r="Q99" s="4">
        <v>3</v>
      </c>
      <c r="R99" s="4">
        <v>0</v>
      </c>
      <c r="S99" s="4">
        <v>0</v>
      </c>
      <c r="T99" s="4">
        <v>1</v>
      </c>
      <c r="U99" s="4">
        <v>1</v>
      </c>
      <c r="V99" s="4">
        <v>1</v>
      </c>
    </row>
    <row r="100" spans="2:22" ht="12.75" hidden="1" customHeight="1" x14ac:dyDescent="0.2">
      <c r="B100" s="4">
        <v>99</v>
      </c>
      <c r="C100" s="4">
        <v>0</v>
      </c>
      <c r="D100" s="6">
        <v>3</v>
      </c>
      <c r="E100" s="4">
        <v>2</v>
      </c>
      <c r="F100" s="4">
        <v>30</v>
      </c>
      <c r="G100" s="4">
        <v>2.5</v>
      </c>
      <c r="H100" s="4">
        <v>2</v>
      </c>
      <c r="I100" s="4">
        <v>3</v>
      </c>
      <c r="J100" s="4">
        <v>5</v>
      </c>
      <c r="K100" s="4">
        <v>1</v>
      </c>
      <c r="L100" s="4">
        <v>0</v>
      </c>
      <c r="M100" s="4">
        <v>0</v>
      </c>
      <c r="N100" s="4">
        <v>0</v>
      </c>
      <c r="O100" s="4">
        <v>2</v>
      </c>
      <c r="P100" s="4">
        <v>200</v>
      </c>
      <c r="Q100" s="4">
        <v>6</v>
      </c>
      <c r="R100" s="4">
        <v>4</v>
      </c>
      <c r="S100" s="4">
        <v>2</v>
      </c>
      <c r="T100" s="4">
        <v>0</v>
      </c>
      <c r="U100" s="4">
        <v>0</v>
      </c>
      <c r="V100" s="4">
        <v>0</v>
      </c>
    </row>
    <row r="101" spans="2:22" ht="12.75" customHeight="1" x14ac:dyDescent="0.2">
      <c r="B101" s="4">
        <v>100</v>
      </c>
      <c r="C101" s="4">
        <v>1</v>
      </c>
      <c r="D101" s="6">
        <v>3</v>
      </c>
      <c r="E101" s="4">
        <v>2</v>
      </c>
      <c r="F101" s="4">
        <v>40</v>
      </c>
      <c r="G101" s="4">
        <v>2</v>
      </c>
      <c r="H101" s="4">
        <v>3</v>
      </c>
      <c r="I101" s="4">
        <v>1</v>
      </c>
      <c r="J101" s="4">
        <v>4</v>
      </c>
      <c r="K101" s="4">
        <v>20</v>
      </c>
      <c r="L101" s="4">
        <v>0</v>
      </c>
      <c r="M101" s="4">
        <v>0</v>
      </c>
      <c r="N101" s="4">
        <v>0</v>
      </c>
      <c r="O101" s="4">
        <v>2</v>
      </c>
      <c r="P101" s="4">
        <v>5</v>
      </c>
      <c r="Q101" s="4">
        <v>1</v>
      </c>
      <c r="R101" s="4">
        <v>5</v>
      </c>
      <c r="S101" s="4">
        <v>0</v>
      </c>
      <c r="T101" s="4">
        <v>0</v>
      </c>
      <c r="U101" s="4">
        <v>1</v>
      </c>
      <c r="V101" s="4">
        <v>0</v>
      </c>
    </row>
    <row r="102" spans="2:22" ht="12.75" customHeight="1" x14ac:dyDescent="0.2">
      <c r="B102" s="4">
        <v>101</v>
      </c>
      <c r="C102" s="4">
        <v>1</v>
      </c>
      <c r="D102" s="6">
        <v>2.8</v>
      </c>
      <c r="E102" s="4">
        <v>2</v>
      </c>
      <c r="F102" s="4">
        <v>30</v>
      </c>
      <c r="G102" s="7"/>
      <c r="H102" s="4">
        <v>4</v>
      </c>
      <c r="I102" s="4">
        <v>5</v>
      </c>
      <c r="J102" s="4">
        <v>3</v>
      </c>
      <c r="K102" s="4">
        <v>20</v>
      </c>
      <c r="L102" s="4">
        <v>0</v>
      </c>
      <c r="M102" s="4">
        <v>2</v>
      </c>
      <c r="N102" s="4">
        <v>0</v>
      </c>
      <c r="O102" s="4">
        <v>3</v>
      </c>
      <c r="P102" s="7"/>
      <c r="Q102" s="4">
        <v>0</v>
      </c>
      <c r="R102" s="4">
        <v>52</v>
      </c>
      <c r="S102" s="4">
        <v>0</v>
      </c>
      <c r="T102" s="4">
        <v>2</v>
      </c>
      <c r="U102" s="4">
        <v>1</v>
      </c>
      <c r="V102" s="4">
        <v>0</v>
      </c>
    </row>
    <row r="103" spans="2:22" ht="12.75" customHeight="1" x14ac:dyDescent="0.2">
      <c r="B103" s="4">
        <v>102</v>
      </c>
      <c r="C103" s="4">
        <v>1</v>
      </c>
      <c r="D103" s="6">
        <v>3</v>
      </c>
      <c r="E103" s="4">
        <v>2</v>
      </c>
      <c r="F103" s="4">
        <v>40</v>
      </c>
      <c r="G103" s="4">
        <v>2</v>
      </c>
      <c r="H103" s="4">
        <v>4</v>
      </c>
      <c r="I103" s="4">
        <v>3</v>
      </c>
      <c r="J103" s="4">
        <v>5</v>
      </c>
      <c r="K103" s="4">
        <v>4</v>
      </c>
      <c r="L103" s="4">
        <v>0</v>
      </c>
      <c r="M103" s="4">
        <v>5</v>
      </c>
      <c r="N103" s="4">
        <v>0</v>
      </c>
      <c r="O103" s="4">
        <v>2</v>
      </c>
      <c r="P103" s="7"/>
      <c r="Q103" s="4">
        <v>1</v>
      </c>
      <c r="R103" s="4">
        <v>0</v>
      </c>
      <c r="S103" s="4">
        <v>1</v>
      </c>
      <c r="T103" s="4">
        <v>0</v>
      </c>
      <c r="U103" s="4">
        <v>1</v>
      </c>
      <c r="V103" s="4">
        <v>1</v>
      </c>
    </row>
    <row r="104" spans="2:22" ht="12.75" hidden="1" customHeight="1" x14ac:dyDescent="0.2">
      <c r="B104" s="4">
        <v>103</v>
      </c>
      <c r="C104" s="4">
        <v>0</v>
      </c>
      <c r="D104" s="6">
        <v>3</v>
      </c>
      <c r="E104" s="4">
        <v>2</v>
      </c>
      <c r="F104" s="4">
        <v>25</v>
      </c>
      <c r="G104" s="4">
        <v>2</v>
      </c>
      <c r="H104" s="4">
        <v>2</v>
      </c>
      <c r="I104" s="4">
        <v>4</v>
      </c>
      <c r="J104" s="4">
        <v>4</v>
      </c>
      <c r="K104" s="4">
        <v>5</v>
      </c>
      <c r="L104" s="4">
        <v>0</v>
      </c>
      <c r="M104" s="4">
        <v>0</v>
      </c>
      <c r="N104" s="4">
        <v>0</v>
      </c>
      <c r="O104" s="4">
        <v>2</v>
      </c>
      <c r="P104" s="4">
        <v>4</v>
      </c>
      <c r="Q104" s="4">
        <v>13</v>
      </c>
      <c r="R104" s="4">
        <v>0</v>
      </c>
      <c r="S104" s="4">
        <v>1</v>
      </c>
      <c r="T104" s="4">
        <v>0</v>
      </c>
      <c r="U104" s="4">
        <v>2</v>
      </c>
      <c r="V104" s="4">
        <v>0</v>
      </c>
    </row>
    <row r="105" spans="2:22" ht="12.75" hidden="1" customHeight="1" x14ac:dyDescent="0.2">
      <c r="B105" s="4">
        <v>104</v>
      </c>
      <c r="C105" s="4">
        <v>0</v>
      </c>
      <c r="D105" s="6">
        <v>2.8</v>
      </c>
      <c r="E105" s="4">
        <v>2</v>
      </c>
      <c r="F105" s="4">
        <v>20</v>
      </c>
      <c r="G105" s="4">
        <v>2</v>
      </c>
      <c r="H105" s="4">
        <v>1</v>
      </c>
      <c r="I105" s="4">
        <v>3</v>
      </c>
      <c r="J105" s="4">
        <v>4</v>
      </c>
      <c r="K105" s="4">
        <v>22</v>
      </c>
      <c r="L105" s="4">
        <v>0</v>
      </c>
      <c r="M105" s="4">
        <v>8</v>
      </c>
      <c r="N105" s="4">
        <v>1</v>
      </c>
      <c r="O105" s="4">
        <v>2</v>
      </c>
      <c r="P105" s="4">
        <v>100</v>
      </c>
      <c r="Q105" s="4">
        <v>2</v>
      </c>
      <c r="R105" s="4">
        <v>8</v>
      </c>
      <c r="S105" s="4">
        <v>2</v>
      </c>
      <c r="T105" s="4">
        <v>1</v>
      </c>
      <c r="U105" s="4">
        <v>2</v>
      </c>
      <c r="V105" s="4">
        <v>1</v>
      </c>
    </row>
    <row r="106" spans="2:22" ht="12.75" customHeight="1" x14ac:dyDescent="0.2">
      <c r="B106" s="4">
        <v>105</v>
      </c>
      <c r="C106" s="4">
        <v>1</v>
      </c>
      <c r="D106" s="6">
        <v>2.9</v>
      </c>
      <c r="E106" s="4">
        <v>2</v>
      </c>
      <c r="F106" s="4">
        <v>24</v>
      </c>
      <c r="G106" s="4">
        <v>2</v>
      </c>
      <c r="H106" s="4">
        <v>5</v>
      </c>
      <c r="I106" s="4">
        <v>4</v>
      </c>
      <c r="J106" s="4">
        <v>4</v>
      </c>
      <c r="K106" s="4">
        <v>35</v>
      </c>
      <c r="L106" s="4">
        <v>1</v>
      </c>
      <c r="M106" s="4">
        <v>8</v>
      </c>
      <c r="N106" s="4">
        <v>0</v>
      </c>
      <c r="O106" s="4">
        <v>1</v>
      </c>
      <c r="P106" s="4">
        <v>17.8</v>
      </c>
      <c r="Q106" s="4">
        <v>6</v>
      </c>
      <c r="R106" s="4">
        <v>3</v>
      </c>
      <c r="S106" s="4">
        <v>2</v>
      </c>
      <c r="T106" s="4">
        <v>0</v>
      </c>
      <c r="U106" s="4">
        <v>1</v>
      </c>
      <c r="V106" s="4">
        <v>0</v>
      </c>
    </row>
    <row r="107" spans="2:22" ht="12.75" hidden="1" customHeight="1" x14ac:dyDescent="0.2">
      <c r="B107" s="4">
        <v>106</v>
      </c>
      <c r="C107" s="4">
        <v>0</v>
      </c>
      <c r="D107" s="6">
        <v>3.8</v>
      </c>
      <c r="E107" s="4">
        <v>2</v>
      </c>
      <c r="F107" s="4">
        <v>25</v>
      </c>
      <c r="G107" s="4">
        <v>2</v>
      </c>
      <c r="H107" s="4">
        <v>2</v>
      </c>
      <c r="I107" s="4">
        <v>2</v>
      </c>
      <c r="J107" s="4">
        <v>2</v>
      </c>
      <c r="K107" s="4">
        <v>20</v>
      </c>
      <c r="L107" s="4">
        <v>0</v>
      </c>
      <c r="M107" s="4">
        <v>3</v>
      </c>
      <c r="N107" s="4">
        <v>1</v>
      </c>
      <c r="O107" s="4">
        <v>2</v>
      </c>
      <c r="P107" s="4">
        <v>800</v>
      </c>
      <c r="Q107" s="4">
        <v>3</v>
      </c>
      <c r="R107" s="4">
        <v>1</v>
      </c>
      <c r="S107" s="4">
        <v>1</v>
      </c>
      <c r="T107" s="4">
        <v>0</v>
      </c>
      <c r="U107" s="4">
        <v>2</v>
      </c>
      <c r="V107" s="4">
        <v>1</v>
      </c>
    </row>
    <row r="108" spans="2:22" ht="12.75" customHeight="1" x14ac:dyDescent="0.2">
      <c r="B108" s="4">
        <v>107</v>
      </c>
      <c r="C108" s="4">
        <v>1</v>
      </c>
      <c r="D108" s="6">
        <v>3.5</v>
      </c>
      <c r="E108" s="4">
        <v>2</v>
      </c>
      <c r="F108" s="4">
        <v>50</v>
      </c>
      <c r="G108" s="4">
        <v>2</v>
      </c>
      <c r="H108" s="4">
        <v>3</v>
      </c>
      <c r="I108" s="4">
        <v>4</v>
      </c>
      <c r="J108" s="4">
        <v>5</v>
      </c>
      <c r="K108" s="4">
        <v>19</v>
      </c>
      <c r="L108" s="4">
        <v>0</v>
      </c>
      <c r="M108" s="4">
        <v>0</v>
      </c>
      <c r="N108" s="4">
        <v>0</v>
      </c>
      <c r="O108" s="4">
        <v>2</v>
      </c>
      <c r="P108" s="4">
        <v>100</v>
      </c>
      <c r="Q108" s="4">
        <v>4</v>
      </c>
      <c r="R108" s="4">
        <v>45</v>
      </c>
      <c r="S108" s="4">
        <v>1</v>
      </c>
      <c r="T108" s="4">
        <v>0</v>
      </c>
      <c r="U108" s="4">
        <v>2</v>
      </c>
      <c r="V108" s="4">
        <v>0</v>
      </c>
    </row>
    <row r="109" spans="2:22" ht="12.75" hidden="1" customHeight="1" x14ac:dyDescent="0.2">
      <c r="B109" s="4">
        <v>108</v>
      </c>
      <c r="C109" s="4">
        <v>0</v>
      </c>
      <c r="D109" s="6">
        <v>3.9</v>
      </c>
      <c r="E109" s="4">
        <v>2</v>
      </c>
      <c r="F109" s="4">
        <v>50</v>
      </c>
      <c r="G109" s="4">
        <v>2</v>
      </c>
      <c r="H109" s="4">
        <v>3</v>
      </c>
      <c r="I109" s="4">
        <v>3</v>
      </c>
      <c r="J109" s="4">
        <v>4</v>
      </c>
      <c r="K109" s="4">
        <v>25</v>
      </c>
      <c r="L109" s="4">
        <v>0</v>
      </c>
      <c r="M109" s="4">
        <v>2</v>
      </c>
      <c r="N109" s="4">
        <v>1</v>
      </c>
      <c r="O109" s="4">
        <v>3</v>
      </c>
      <c r="P109" s="4">
        <v>200</v>
      </c>
      <c r="Q109" s="4">
        <v>11</v>
      </c>
      <c r="R109" s="4">
        <v>0</v>
      </c>
      <c r="S109" s="4">
        <v>1</v>
      </c>
      <c r="T109" s="4">
        <v>1</v>
      </c>
      <c r="U109" s="4">
        <v>0</v>
      </c>
      <c r="V109" s="4">
        <v>0</v>
      </c>
    </row>
    <row r="110" spans="2:22" ht="12.75" customHeight="1" x14ac:dyDescent="0.2">
      <c r="B110" s="4">
        <v>109</v>
      </c>
      <c r="C110" s="4">
        <v>1</v>
      </c>
      <c r="D110" s="6">
        <v>2.8</v>
      </c>
      <c r="E110" s="4">
        <v>2</v>
      </c>
      <c r="F110" s="4">
        <v>13</v>
      </c>
      <c r="G110" s="4">
        <v>2</v>
      </c>
      <c r="H110" s="4">
        <v>3</v>
      </c>
      <c r="I110" s="4">
        <v>4</v>
      </c>
      <c r="J110" s="4">
        <v>5</v>
      </c>
      <c r="K110" s="4">
        <v>0</v>
      </c>
      <c r="L110" s="4">
        <v>0</v>
      </c>
      <c r="M110" s="4">
        <v>0</v>
      </c>
      <c r="N110" s="4">
        <v>0</v>
      </c>
      <c r="O110" s="4">
        <v>2</v>
      </c>
      <c r="P110" s="4">
        <v>10</v>
      </c>
      <c r="Q110" s="4">
        <v>2</v>
      </c>
      <c r="R110" s="4">
        <v>1</v>
      </c>
      <c r="S110" s="4">
        <v>1</v>
      </c>
      <c r="T110" s="4">
        <v>0</v>
      </c>
      <c r="U110" s="4">
        <v>0</v>
      </c>
      <c r="V110" s="4">
        <v>1</v>
      </c>
    </row>
    <row r="111" spans="2:22" ht="12.75" customHeight="1" x14ac:dyDescent="0.2">
      <c r="B111" s="4">
        <v>110</v>
      </c>
      <c r="C111" s="4">
        <v>1</v>
      </c>
      <c r="D111" s="6">
        <v>3.5</v>
      </c>
      <c r="E111" s="4">
        <v>2</v>
      </c>
      <c r="F111" s="4">
        <v>40</v>
      </c>
      <c r="G111" s="4">
        <v>3</v>
      </c>
      <c r="H111" s="4">
        <v>4</v>
      </c>
      <c r="I111" s="4">
        <v>5</v>
      </c>
      <c r="J111" s="4">
        <v>5</v>
      </c>
      <c r="K111" s="4">
        <v>40</v>
      </c>
      <c r="L111" s="4">
        <v>0</v>
      </c>
      <c r="M111" s="4">
        <v>2</v>
      </c>
      <c r="N111" s="4">
        <v>0</v>
      </c>
      <c r="O111" s="4">
        <v>1</v>
      </c>
      <c r="P111" s="7"/>
      <c r="Q111" s="4">
        <v>9</v>
      </c>
      <c r="R111" s="4">
        <v>0</v>
      </c>
      <c r="S111" s="4">
        <v>1</v>
      </c>
      <c r="T111" s="4">
        <v>0</v>
      </c>
      <c r="U111" s="4">
        <v>1</v>
      </c>
      <c r="V111" s="4">
        <v>0</v>
      </c>
    </row>
    <row r="112" spans="2:22" ht="12.75" customHeight="1" x14ac:dyDescent="0.2">
      <c r="B112" s="4">
        <v>111</v>
      </c>
      <c r="C112" s="4">
        <v>1</v>
      </c>
      <c r="D112" s="6">
        <v>3</v>
      </c>
      <c r="E112" s="4">
        <v>2</v>
      </c>
      <c r="F112" s="4">
        <v>45</v>
      </c>
      <c r="G112" s="4">
        <v>2</v>
      </c>
      <c r="H112" s="4">
        <v>2</v>
      </c>
      <c r="I112" s="4">
        <v>3</v>
      </c>
      <c r="J112" s="4">
        <v>3</v>
      </c>
      <c r="K112" s="4">
        <v>20</v>
      </c>
      <c r="L112" s="4">
        <v>0</v>
      </c>
      <c r="M112" s="4">
        <v>4</v>
      </c>
      <c r="N112" s="4">
        <v>0</v>
      </c>
      <c r="O112" s="4">
        <v>1</v>
      </c>
      <c r="P112" s="4">
        <v>1</v>
      </c>
      <c r="Q112" s="4">
        <v>2</v>
      </c>
      <c r="R112" s="4">
        <v>0</v>
      </c>
      <c r="S112" s="4">
        <v>1</v>
      </c>
      <c r="T112" s="4">
        <v>2</v>
      </c>
      <c r="U112" s="4">
        <v>1</v>
      </c>
      <c r="V112" s="4">
        <v>1</v>
      </c>
    </row>
    <row r="113" spans="2:22" ht="12.75" customHeight="1" x14ac:dyDescent="0.2">
      <c r="B113" s="4">
        <v>112</v>
      </c>
      <c r="C113" s="4">
        <v>1</v>
      </c>
      <c r="D113" s="6">
        <v>3</v>
      </c>
      <c r="E113" s="4">
        <v>2</v>
      </c>
      <c r="F113" s="4">
        <v>40</v>
      </c>
      <c r="G113" s="4">
        <v>2</v>
      </c>
      <c r="H113" s="4">
        <v>4</v>
      </c>
      <c r="I113" s="4">
        <v>5</v>
      </c>
      <c r="J113" s="4">
        <v>4</v>
      </c>
      <c r="K113" s="4">
        <v>5</v>
      </c>
      <c r="L113" s="4">
        <v>0</v>
      </c>
      <c r="M113" s="4">
        <v>2</v>
      </c>
      <c r="N113" s="4">
        <v>0</v>
      </c>
      <c r="O113" s="4">
        <v>2</v>
      </c>
      <c r="P113" s="4">
        <v>3</v>
      </c>
      <c r="Q113" s="4">
        <v>2</v>
      </c>
      <c r="R113" s="4">
        <v>20</v>
      </c>
      <c r="S113" s="4">
        <v>0</v>
      </c>
      <c r="T113" s="4">
        <v>2</v>
      </c>
      <c r="U113" s="4">
        <v>0</v>
      </c>
      <c r="V113" s="4">
        <v>1</v>
      </c>
    </row>
    <row r="114" spans="2:22" ht="12.75" hidden="1" customHeight="1" x14ac:dyDescent="0.2">
      <c r="B114" s="4">
        <v>113</v>
      </c>
      <c r="C114" s="4">
        <v>0</v>
      </c>
      <c r="D114" s="6">
        <v>3.3</v>
      </c>
      <c r="E114" s="4">
        <v>2</v>
      </c>
      <c r="F114" s="4">
        <v>50</v>
      </c>
      <c r="G114" s="4">
        <v>2</v>
      </c>
      <c r="H114" s="4">
        <v>2</v>
      </c>
      <c r="I114" s="4">
        <v>3</v>
      </c>
      <c r="J114" s="4">
        <v>5</v>
      </c>
      <c r="K114" s="4">
        <v>10</v>
      </c>
      <c r="L114" s="4">
        <v>1</v>
      </c>
      <c r="M114" s="4">
        <v>10</v>
      </c>
      <c r="N114" s="4">
        <v>0</v>
      </c>
      <c r="O114" s="4">
        <v>3</v>
      </c>
      <c r="P114" s="4">
        <v>7</v>
      </c>
      <c r="Q114" s="4">
        <v>4</v>
      </c>
      <c r="R114" s="4">
        <v>52</v>
      </c>
      <c r="S114" s="4">
        <v>0</v>
      </c>
      <c r="T114" s="4">
        <v>2</v>
      </c>
      <c r="U114" s="4">
        <v>1</v>
      </c>
      <c r="V114" s="4">
        <v>0</v>
      </c>
    </row>
    <row r="115" spans="2:22" ht="12.75" customHeight="1" x14ac:dyDescent="0.2">
      <c r="B115" s="4">
        <v>114</v>
      </c>
      <c r="C115" s="4">
        <v>1</v>
      </c>
      <c r="D115" s="6">
        <v>2</v>
      </c>
      <c r="E115" s="4">
        <v>2</v>
      </c>
      <c r="F115" s="4">
        <v>45</v>
      </c>
      <c r="G115" s="4">
        <v>2</v>
      </c>
      <c r="H115" s="4">
        <v>3</v>
      </c>
      <c r="I115" s="4">
        <v>3</v>
      </c>
      <c r="J115" s="4">
        <v>4</v>
      </c>
      <c r="K115" s="4">
        <v>2</v>
      </c>
      <c r="L115" s="4">
        <v>0</v>
      </c>
      <c r="M115" s="4">
        <v>0</v>
      </c>
      <c r="N115" s="4">
        <v>0</v>
      </c>
      <c r="O115" s="4">
        <v>2</v>
      </c>
      <c r="P115" s="7"/>
      <c r="Q115" s="4">
        <v>1</v>
      </c>
      <c r="R115" s="4">
        <v>20</v>
      </c>
      <c r="S115" s="4">
        <v>1</v>
      </c>
      <c r="T115" s="4">
        <v>0</v>
      </c>
      <c r="U115" s="4">
        <v>2</v>
      </c>
      <c r="V115" s="4">
        <v>1</v>
      </c>
    </row>
    <row r="116" spans="2:22" ht="12.75" customHeight="1" x14ac:dyDescent="0.2">
      <c r="B116" s="4">
        <v>115</v>
      </c>
      <c r="C116" s="4">
        <v>1</v>
      </c>
      <c r="D116" s="6">
        <v>3.6</v>
      </c>
      <c r="E116" s="4">
        <v>2</v>
      </c>
      <c r="F116" s="4">
        <v>20</v>
      </c>
      <c r="G116" s="4">
        <v>2</v>
      </c>
      <c r="H116" s="4">
        <v>4</v>
      </c>
      <c r="I116" s="4">
        <v>3</v>
      </c>
      <c r="J116" s="4">
        <v>3</v>
      </c>
      <c r="K116" s="4">
        <v>0</v>
      </c>
      <c r="L116" s="4">
        <v>0</v>
      </c>
      <c r="M116" s="4">
        <v>2</v>
      </c>
      <c r="N116" s="4">
        <v>0</v>
      </c>
      <c r="O116" s="4">
        <v>1</v>
      </c>
      <c r="P116" s="4">
        <v>1</v>
      </c>
      <c r="Q116" s="4">
        <v>10</v>
      </c>
      <c r="R116" s="4">
        <v>1</v>
      </c>
      <c r="S116" s="4">
        <v>1</v>
      </c>
      <c r="T116" s="4">
        <v>0</v>
      </c>
      <c r="U116" s="4">
        <v>1</v>
      </c>
      <c r="V116" s="4">
        <v>0</v>
      </c>
    </row>
    <row r="117" spans="2:22" ht="12.75" hidden="1" customHeight="1" x14ac:dyDescent="0.2">
      <c r="B117" s="4">
        <v>116</v>
      </c>
      <c r="C117" s="4">
        <v>0</v>
      </c>
      <c r="D117" s="6">
        <v>3.3</v>
      </c>
      <c r="E117" s="4">
        <v>2</v>
      </c>
      <c r="F117" s="4">
        <v>45</v>
      </c>
      <c r="G117" s="4">
        <v>3</v>
      </c>
      <c r="H117" s="4">
        <v>4</v>
      </c>
      <c r="I117" s="4">
        <v>4</v>
      </c>
      <c r="J117" s="4">
        <v>4</v>
      </c>
      <c r="K117" s="4">
        <v>18</v>
      </c>
      <c r="L117" s="4">
        <v>0</v>
      </c>
      <c r="M117" s="4">
        <v>0</v>
      </c>
      <c r="N117" s="4">
        <v>1</v>
      </c>
      <c r="O117" s="4">
        <v>3</v>
      </c>
      <c r="P117" s="7"/>
      <c r="Q117" s="4">
        <v>1</v>
      </c>
      <c r="R117" s="4">
        <v>0</v>
      </c>
      <c r="S117" s="4">
        <v>0</v>
      </c>
      <c r="T117" s="4">
        <v>0</v>
      </c>
      <c r="U117" s="4">
        <v>2</v>
      </c>
      <c r="V117" s="4">
        <v>1</v>
      </c>
    </row>
    <row r="118" spans="2:22" ht="12.75" customHeight="1" x14ac:dyDescent="0.2">
      <c r="B118" s="4">
        <v>117</v>
      </c>
      <c r="C118" s="4">
        <v>1</v>
      </c>
      <c r="D118" s="6">
        <v>3.2</v>
      </c>
      <c r="E118" s="4">
        <v>2</v>
      </c>
      <c r="F118" s="4">
        <v>0</v>
      </c>
      <c r="G118" s="4">
        <v>2</v>
      </c>
      <c r="H118" s="4">
        <v>3</v>
      </c>
      <c r="I118" s="4">
        <v>3</v>
      </c>
      <c r="J118" s="4">
        <v>4</v>
      </c>
      <c r="K118" s="4">
        <v>0</v>
      </c>
      <c r="L118" s="4">
        <v>0</v>
      </c>
      <c r="M118" s="4">
        <v>6</v>
      </c>
      <c r="N118" s="4">
        <v>0</v>
      </c>
      <c r="O118" s="4">
        <v>3</v>
      </c>
      <c r="P118" s="4">
        <v>300</v>
      </c>
      <c r="Q118" s="4">
        <v>8</v>
      </c>
      <c r="R118" s="4">
        <v>0</v>
      </c>
      <c r="S118" s="4">
        <v>1</v>
      </c>
      <c r="T118" s="4">
        <v>1</v>
      </c>
      <c r="U118" s="4">
        <v>0</v>
      </c>
      <c r="V118" s="4">
        <v>1</v>
      </c>
    </row>
    <row r="119" spans="2:22" ht="12.75" customHeight="1" x14ac:dyDescent="0.2">
      <c r="B119" s="4">
        <v>118</v>
      </c>
      <c r="C119" s="4">
        <v>1</v>
      </c>
      <c r="D119" s="6">
        <v>2.9</v>
      </c>
      <c r="E119" s="4">
        <v>2</v>
      </c>
      <c r="F119" s="4">
        <v>40</v>
      </c>
      <c r="G119" s="4">
        <v>3</v>
      </c>
      <c r="H119" s="4">
        <v>2</v>
      </c>
      <c r="I119" s="4">
        <v>1</v>
      </c>
      <c r="J119" s="4">
        <v>3</v>
      </c>
      <c r="K119" s="4">
        <v>20</v>
      </c>
      <c r="L119" s="4">
        <v>0</v>
      </c>
      <c r="M119" s="4">
        <v>2</v>
      </c>
      <c r="N119" s="4">
        <v>0</v>
      </c>
      <c r="O119" s="4">
        <v>1</v>
      </c>
      <c r="P119" s="7"/>
      <c r="Q119" s="4">
        <v>1</v>
      </c>
      <c r="R119" s="4">
        <v>0</v>
      </c>
      <c r="S119" s="4">
        <v>2</v>
      </c>
      <c r="T119" s="4">
        <v>0</v>
      </c>
      <c r="U119" s="4">
        <v>1</v>
      </c>
      <c r="V119" s="4">
        <v>0</v>
      </c>
    </row>
    <row r="120" spans="2:22" ht="12.75" customHeight="1" x14ac:dyDescent="0.2">
      <c r="B120" s="4">
        <v>119</v>
      </c>
      <c r="C120" s="4">
        <v>1</v>
      </c>
      <c r="D120" s="6">
        <v>3.2</v>
      </c>
      <c r="E120" s="4">
        <v>2</v>
      </c>
      <c r="F120" s="4">
        <v>40</v>
      </c>
      <c r="G120" s="4">
        <v>2</v>
      </c>
      <c r="H120" s="4">
        <v>3</v>
      </c>
      <c r="I120" s="4">
        <v>2</v>
      </c>
      <c r="J120" s="4">
        <v>3</v>
      </c>
      <c r="K120" s="4">
        <v>40</v>
      </c>
      <c r="L120" s="4">
        <v>0</v>
      </c>
      <c r="M120" s="4">
        <v>4</v>
      </c>
      <c r="N120" s="4">
        <v>1</v>
      </c>
      <c r="O120" s="4">
        <v>2</v>
      </c>
      <c r="P120" s="4">
        <v>6</v>
      </c>
      <c r="Q120" s="4">
        <v>2</v>
      </c>
      <c r="R120" s="4">
        <v>2</v>
      </c>
      <c r="S120" s="4">
        <v>1</v>
      </c>
      <c r="T120" s="4">
        <v>1</v>
      </c>
      <c r="U120" s="4">
        <v>0</v>
      </c>
      <c r="V120" s="4">
        <v>0</v>
      </c>
    </row>
    <row r="121" spans="2:22" ht="12.75" customHeight="1" x14ac:dyDescent="0.2">
      <c r="B121" s="4">
        <v>120</v>
      </c>
      <c r="C121" s="4">
        <v>1</v>
      </c>
      <c r="D121" s="6">
        <v>3.3</v>
      </c>
      <c r="E121" s="4">
        <v>2</v>
      </c>
      <c r="F121" s="4">
        <v>0</v>
      </c>
      <c r="G121" s="4">
        <v>2</v>
      </c>
      <c r="H121" s="4">
        <v>2</v>
      </c>
      <c r="I121" s="4">
        <v>3</v>
      </c>
      <c r="J121" s="4">
        <v>2</v>
      </c>
      <c r="K121" s="4">
        <v>20</v>
      </c>
      <c r="L121" s="4">
        <v>0</v>
      </c>
      <c r="M121" s="4">
        <v>6</v>
      </c>
      <c r="N121" s="4">
        <v>1</v>
      </c>
      <c r="O121" s="4">
        <v>2</v>
      </c>
      <c r="P121" s="7">
        <v>300</v>
      </c>
      <c r="Q121" s="4">
        <v>3</v>
      </c>
      <c r="R121" s="4">
        <v>3</v>
      </c>
      <c r="S121" s="4">
        <v>1</v>
      </c>
      <c r="T121" s="4">
        <v>0</v>
      </c>
      <c r="U121" s="4">
        <v>0</v>
      </c>
      <c r="V121" s="4">
        <v>0</v>
      </c>
    </row>
    <row r="122" spans="2:22" ht="12.75" customHeight="1" x14ac:dyDescent="0.2">
      <c r="B122" s="4">
        <v>121</v>
      </c>
      <c r="C122" s="4">
        <v>1</v>
      </c>
      <c r="D122" s="6">
        <v>3</v>
      </c>
      <c r="E122" s="4">
        <v>2</v>
      </c>
      <c r="F122" s="4">
        <v>40</v>
      </c>
      <c r="G122" s="4">
        <v>3</v>
      </c>
      <c r="H122" s="4">
        <v>5</v>
      </c>
      <c r="I122" s="4">
        <v>3</v>
      </c>
      <c r="J122" s="4">
        <v>4</v>
      </c>
      <c r="K122" s="4">
        <v>15</v>
      </c>
      <c r="L122" s="4">
        <v>0</v>
      </c>
      <c r="M122" s="4">
        <v>2</v>
      </c>
      <c r="N122" s="4">
        <v>0</v>
      </c>
      <c r="O122" s="4">
        <v>1</v>
      </c>
      <c r="P122" s="4">
        <v>2</v>
      </c>
      <c r="Q122" s="4">
        <v>2</v>
      </c>
      <c r="R122" s="4">
        <v>10</v>
      </c>
      <c r="S122" s="4">
        <v>0</v>
      </c>
      <c r="T122" s="4">
        <v>2</v>
      </c>
      <c r="U122" s="4">
        <v>2</v>
      </c>
      <c r="V122" s="4">
        <v>1</v>
      </c>
    </row>
    <row r="123" spans="2:22" ht="12.75" customHeight="1" x14ac:dyDescent="0.2">
      <c r="B123" s="4">
        <v>122</v>
      </c>
      <c r="C123" s="4">
        <v>1</v>
      </c>
      <c r="D123" s="6">
        <v>2.5</v>
      </c>
      <c r="E123" s="4">
        <v>2</v>
      </c>
      <c r="F123" s="4">
        <v>29.8</v>
      </c>
      <c r="G123" s="4">
        <v>3</v>
      </c>
      <c r="H123" s="4">
        <v>4</v>
      </c>
      <c r="I123" s="4">
        <v>4</v>
      </c>
      <c r="J123" s="4">
        <v>2</v>
      </c>
      <c r="K123" s="4">
        <v>10</v>
      </c>
      <c r="L123" s="4">
        <v>1</v>
      </c>
      <c r="M123" s="4">
        <v>2</v>
      </c>
      <c r="N123" s="4">
        <v>1</v>
      </c>
      <c r="O123" s="4">
        <v>2</v>
      </c>
      <c r="P123" s="9">
        <v>35</v>
      </c>
      <c r="Q123" s="4">
        <v>2</v>
      </c>
      <c r="R123" s="4">
        <v>56</v>
      </c>
      <c r="S123" s="4">
        <v>1</v>
      </c>
      <c r="T123" s="4">
        <v>0</v>
      </c>
      <c r="U123" s="4">
        <v>1</v>
      </c>
      <c r="V123" s="4">
        <v>0</v>
      </c>
    </row>
    <row r="124" spans="2:22" ht="12.75" customHeight="1" x14ac:dyDescent="0.2">
      <c r="B124" s="4">
        <v>123</v>
      </c>
      <c r="C124" s="4">
        <v>1</v>
      </c>
      <c r="D124" s="6">
        <v>3</v>
      </c>
      <c r="E124" s="4">
        <v>2</v>
      </c>
      <c r="F124" s="4">
        <v>25</v>
      </c>
      <c r="G124" s="4">
        <v>2</v>
      </c>
      <c r="H124" s="4">
        <v>1</v>
      </c>
      <c r="I124" s="4">
        <v>3</v>
      </c>
      <c r="J124" s="4">
        <v>4</v>
      </c>
      <c r="K124" s="4">
        <v>15</v>
      </c>
      <c r="L124" s="4">
        <v>1</v>
      </c>
      <c r="M124" s="4">
        <v>4</v>
      </c>
      <c r="N124" s="4">
        <v>0</v>
      </c>
      <c r="O124" s="4">
        <v>2</v>
      </c>
      <c r="P124" s="7"/>
      <c r="Q124" s="4">
        <v>5</v>
      </c>
      <c r="R124" s="4">
        <v>1</v>
      </c>
      <c r="S124" s="4">
        <v>1</v>
      </c>
      <c r="T124" s="4">
        <v>0</v>
      </c>
      <c r="U124" s="4">
        <v>1</v>
      </c>
      <c r="V124" s="4">
        <v>1</v>
      </c>
    </row>
    <row r="125" spans="2:22" ht="12.75" customHeight="1" x14ac:dyDescent="0.2">
      <c r="B125" s="4">
        <v>124</v>
      </c>
      <c r="C125" s="4">
        <v>1</v>
      </c>
      <c r="D125" s="6">
        <v>3.7</v>
      </c>
      <c r="E125" s="4">
        <v>2</v>
      </c>
      <c r="F125" s="9">
        <v>0</v>
      </c>
      <c r="G125" s="9">
        <v>2</v>
      </c>
      <c r="H125" s="9">
        <v>2</v>
      </c>
      <c r="I125" s="9">
        <v>1</v>
      </c>
      <c r="J125" s="9">
        <v>3</v>
      </c>
      <c r="K125" s="9">
        <v>20</v>
      </c>
      <c r="L125" s="9">
        <v>2</v>
      </c>
      <c r="M125" s="9">
        <v>5</v>
      </c>
      <c r="N125" s="9">
        <v>0</v>
      </c>
      <c r="O125" s="9">
        <v>2</v>
      </c>
      <c r="P125" s="9">
        <v>0</v>
      </c>
      <c r="Q125" s="9">
        <v>9</v>
      </c>
      <c r="R125" s="9">
        <v>0</v>
      </c>
      <c r="S125" s="9">
        <v>1</v>
      </c>
      <c r="T125" s="9">
        <v>2</v>
      </c>
      <c r="U125" s="9">
        <v>1</v>
      </c>
      <c r="V125" s="9">
        <v>1</v>
      </c>
    </row>
    <row r="126" spans="2:22" ht="12.75" customHeight="1" x14ac:dyDescent="0.2">
      <c r="B126" s="4">
        <v>125</v>
      </c>
      <c r="C126" s="4">
        <v>1</v>
      </c>
      <c r="D126" s="6">
        <v>3.3</v>
      </c>
      <c r="E126" s="4">
        <v>2</v>
      </c>
      <c r="F126" s="9">
        <v>20</v>
      </c>
      <c r="G126" s="9">
        <v>2</v>
      </c>
      <c r="H126" s="9">
        <v>1</v>
      </c>
      <c r="I126" s="9">
        <v>3</v>
      </c>
      <c r="J126" s="9">
        <v>4</v>
      </c>
      <c r="K126" s="9">
        <v>20</v>
      </c>
      <c r="L126" s="9">
        <v>0</v>
      </c>
      <c r="M126" s="9">
        <v>4</v>
      </c>
      <c r="N126" s="9">
        <v>0</v>
      </c>
      <c r="O126" s="9">
        <v>1</v>
      </c>
      <c r="P126" s="9">
        <v>7.8</v>
      </c>
      <c r="Q126" s="9">
        <v>6</v>
      </c>
      <c r="R126" s="9">
        <v>0</v>
      </c>
      <c r="S126" s="9">
        <v>2</v>
      </c>
      <c r="T126" s="9">
        <v>1</v>
      </c>
      <c r="U126" s="9">
        <v>1</v>
      </c>
      <c r="V126" s="9">
        <v>1</v>
      </c>
    </row>
    <row r="127" spans="2:22" ht="12.75" customHeight="1" x14ac:dyDescent="0.2">
      <c r="B127" s="4">
        <v>126</v>
      </c>
      <c r="C127" s="4">
        <v>1</v>
      </c>
      <c r="D127" s="6">
        <v>3.6</v>
      </c>
      <c r="E127" s="4">
        <v>2</v>
      </c>
      <c r="F127" s="9">
        <v>40</v>
      </c>
      <c r="G127" s="9">
        <v>3</v>
      </c>
      <c r="H127" s="9">
        <v>4</v>
      </c>
      <c r="I127" s="9">
        <v>3</v>
      </c>
      <c r="J127" s="9">
        <v>4</v>
      </c>
      <c r="K127" s="9">
        <v>20</v>
      </c>
      <c r="L127" s="9">
        <v>0</v>
      </c>
      <c r="M127" s="9">
        <v>4</v>
      </c>
      <c r="N127" s="9">
        <v>0</v>
      </c>
      <c r="O127" s="9">
        <v>2</v>
      </c>
      <c r="P127" s="7"/>
      <c r="Q127" s="9">
        <v>10</v>
      </c>
      <c r="R127" s="9">
        <v>8</v>
      </c>
      <c r="S127" s="9">
        <v>1</v>
      </c>
      <c r="T127" s="9">
        <v>0</v>
      </c>
      <c r="U127" s="9">
        <v>2</v>
      </c>
      <c r="V127" s="9">
        <v>1</v>
      </c>
    </row>
    <row r="128" spans="2:22" ht="12.75" customHeight="1" x14ac:dyDescent="0.2">
      <c r="B128" s="4">
        <v>127</v>
      </c>
      <c r="C128" s="4">
        <v>1</v>
      </c>
      <c r="D128" s="6">
        <v>2.9</v>
      </c>
      <c r="E128" s="4">
        <v>2</v>
      </c>
      <c r="F128" s="9">
        <v>40</v>
      </c>
      <c r="G128" s="9">
        <v>3</v>
      </c>
      <c r="H128" s="9">
        <v>2</v>
      </c>
      <c r="I128" s="9">
        <v>2</v>
      </c>
      <c r="J128" s="9">
        <v>5</v>
      </c>
      <c r="K128" s="9">
        <v>20</v>
      </c>
      <c r="L128" s="9">
        <v>0</v>
      </c>
      <c r="M128" s="9">
        <v>2</v>
      </c>
      <c r="N128" s="9">
        <v>1</v>
      </c>
      <c r="O128" s="7"/>
      <c r="P128" s="7"/>
      <c r="Q128" s="9">
        <v>2.5</v>
      </c>
      <c r="R128" s="9">
        <v>5</v>
      </c>
      <c r="S128" s="9">
        <v>0</v>
      </c>
      <c r="T128" s="9">
        <v>2</v>
      </c>
      <c r="U128" s="9">
        <v>1</v>
      </c>
      <c r="V128" s="9">
        <v>0</v>
      </c>
    </row>
    <row r="129" spans="2:22" ht="12.75" customHeight="1" x14ac:dyDescent="0.2">
      <c r="B129" s="4">
        <v>128</v>
      </c>
      <c r="C129" s="4">
        <v>1</v>
      </c>
      <c r="D129" s="6">
        <v>3</v>
      </c>
      <c r="E129" s="4">
        <v>2</v>
      </c>
      <c r="F129" s="9">
        <v>4</v>
      </c>
      <c r="G129" s="9">
        <v>2</v>
      </c>
      <c r="H129" s="9">
        <v>2</v>
      </c>
      <c r="I129" s="9">
        <v>4</v>
      </c>
      <c r="J129" s="9">
        <v>4</v>
      </c>
      <c r="K129" s="9">
        <v>21</v>
      </c>
      <c r="L129" s="9">
        <v>2</v>
      </c>
      <c r="M129" s="9">
        <v>4</v>
      </c>
      <c r="N129" s="9">
        <v>0</v>
      </c>
      <c r="O129" s="9">
        <v>1</v>
      </c>
      <c r="P129" s="9">
        <v>9</v>
      </c>
      <c r="Q129" s="9">
        <v>8</v>
      </c>
      <c r="R129" s="9">
        <v>1</v>
      </c>
      <c r="S129" s="9">
        <v>1</v>
      </c>
      <c r="T129" s="9">
        <v>2</v>
      </c>
      <c r="U129" s="9">
        <v>2</v>
      </c>
      <c r="V129" s="9">
        <v>1</v>
      </c>
    </row>
    <row r="130" spans="2:22" ht="12.75" hidden="1" customHeight="1" x14ac:dyDescent="0.2">
      <c r="B130" s="4">
        <v>129</v>
      </c>
      <c r="C130" s="4">
        <v>0</v>
      </c>
      <c r="D130" s="6">
        <v>3.8</v>
      </c>
      <c r="E130" s="4">
        <v>2</v>
      </c>
      <c r="F130" s="9">
        <v>28</v>
      </c>
      <c r="G130" s="9">
        <v>3</v>
      </c>
      <c r="H130" s="9">
        <v>2</v>
      </c>
      <c r="I130" s="9">
        <v>3</v>
      </c>
      <c r="J130" s="9">
        <v>3</v>
      </c>
      <c r="K130" s="9">
        <v>15</v>
      </c>
      <c r="L130" s="9">
        <v>0</v>
      </c>
      <c r="M130" s="9">
        <v>3</v>
      </c>
      <c r="N130" s="9">
        <v>3</v>
      </c>
      <c r="O130" s="9">
        <v>2</v>
      </c>
      <c r="P130" s="9">
        <v>350</v>
      </c>
      <c r="Q130" s="9">
        <v>12</v>
      </c>
      <c r="R130" s="9">
        <v>2</v>
      </c>
      <c r="S130" s="9">
        <v>1</v>
      </c>
      <c r="T130" s="9">
        <v>1</v>
      </c>
      <c r="U130" s="9">
        <v>2</v>
      </c>
      <c r="V130" s="9">
        <v>0</v>
      </c>
    </row>
    <row r="131" spans="2:22" ht="12.75" hidden="1" customHeight="1" x14ac:dyDescent="0.2">
      <c r="B131" s="4">
        <v>130</v>
      </c>
      <c r="C131" s="4">
        <v>0</v>
      </c>
      <c r="D131" s="6">
        <v>2.6</v>
      </c>
      <c r="E131" s="4">
        <v>2</v>
      </c>
      <c r="F131" s="9">
        <v>2</v>
      </c>
      <c r="G131" s="9">
        <v>2</v>
      </c>
      <c r="H131" s="9">
        <v>4</v>
      </c>
      <c r="I131" s="9">
        <v>1</v>
      </c>
      <c r="J131" s="9">
        <v>4</v>
      </c>
      <c r="K131" s="9">
        <v>1</v>
      </c>
      <c r="L131" s="9">
        <v>0</v>
      </c>
      <c r="M131" s="9">
        <v>4</v>
      </c>
      <c r="N131" s="9">
        <v>0</v>
      </c>
      <c r="O131" s="9">
        <v>3</v>
      </c>
      <c r="P131" s="9">
        <v>80</v>
      </c>
      <c r="Q131" s="9">
        <v>5</v>
      </c>
      <c r="R131" s="9">
        <v>0</v>
      </c>
      <c r="S131" s="9">
        <v>2</v>
      </c>
      <c r="T131" s="9">
        <v>0</v>
      </c>
      <c r="U131" s="9">
        <v>2</v>
      </c>
      <c r="V131" s="9">
        <v>0</v>
      </c>
    </row>
    <row r="132" spans="2:22" ht="12.75" customHeight="1" x14ac:dyDescent="0.2">
      <c r="B132" s="4">
        <v>131</v>
      </c>
      <c r="C132" s="4">
        <v>1</v>
      </c>
      <c r="D132" s="6">
        <v>3.5</v>
      </c>
      <c r="E132" s="4">
        <v>2</v>
      </c>
      <c r="F132" s="9">
        <v>40</v>
      </c>
      <c r="G132" s="9">
        <v>2</v>
      </c>
      <c r="H132" s="9">
        <v>3</v>
      </c>
      <c r="I132" s="9">
        <v>2</v>
      </c>
      <c r="J132" s="9">
        <v>3</v>
      </c>
      <c r="K132" s="9">
        <v>13</v>
      </c>
      <c r="L132" s="9">
        <v>1</v>
      </c>
      <c r="M132" s="9">
        <v>8</v>
      </c>
      <c r="N132" s="9">
        <v>1</v>
      </c>
      <c r="O132" s="9">
        <v>1</v>
      </c>
      <c r="P132" s="9">
        <v>35</v>
      </c>
      <c r="Q132" s="9">
        <v>1</v>
      </c>
      <c r="R132" s="9">
        <v>1</v>
      </c>
      <c r="S132" s="9">
        <v>1</v>
      </c>
      <c r="T132" s="9">
        <v>1</v>
      </c>
      <c r="U132" s="9">
        <v>1</v>
      </c>
      <c r="V132" s="9">
        <v>1</v>
      </c>
    </row>
    <row r="133" spans="2:22" ht="12.75" hidden="1" customHeight="1" x14ac:dyDescent="0.2">
      <c r="B133" s="4">
        <v>132</v>
      </c>
      <c r="C133" s="4">
        <v>0</v>
      </c>
      <c r="D133" s="6">
        <v>3.6</v>
      </c>
      <c r="E133" s="4">
        <v>2</v>
      </c>
      <c r="F133" s="9">
        <v>15</v>
      </c>
      <c r="G133" s="9">
        <v>3</v>
      </c>
      <c r="H133" s="9">
        <v>4</v>
      </c>
      <c r="I133" s="9">
        <v>3</v>
      </c>
      <c r="J133" s="9">
        <v>4</v>
      </c>
      <c r="K133" s="9">
        <v>0</v>
      </c>
      <c r="L133" s="9">
        <v>0</v>
      </c>
      <c r="M133" s="9">
        <v>8</v>
      </c>
      <c r="N133" s="9">
        <v>0</v>
      </c>
      <c r="O133" s="9">
        <v>1</v>
      </c>
      <c r="P133" s="9">
        <v>80</v>
      </c>
      <c r="Q133" s="9">
        <v>4</v>
      </c>
      <c r="R133" s="9">
        <v>2</v>
      </c>
      <c r="S133" s="9">
        <v>1</v>
      </c>
      <c r="T133" s="9">
        <v>0</v>
      </c>
      <c r="U133" s="9">
        <v>2</v>
      </c>
      <c r="V133" s="9">
        <v>0</v>
      </c>
    </row>
    <row r="134" spans="2:22" ht="12.75" customHeight="1" x14ac:dyDescent="0.2">
      <c r="B134" s="4">
        <v>133</v>
      </c>
      <c r="C134" s="4">
        <v>1</v>
      </c>
      <c r="D134" s="6">
        <v>3.7</v>
      </c>
      <c r="E134" s="4">
        <v>2</v>
      </c>
      <c r="F134" s="9">
        <v>30</v>
      </c>
      <c r="G134" s="9">
        <v>2</v>
      </c>
      <c r="H134" s="9">
        <v>2</v>
      </c>
      <c r="I134" s="9">
        <v>3</v>
      </c>
      <c r="J134" s="9">
        <v>3</v>
      </c>
      <c r="K134" s="9">
        <v>15</v>
      </c>
      <c r="L134" s="9">
        <v>0</v>
      </c>
      <c r="M134" s="9">
        <v>0</v>
      </c>
      <c r="N134" s="9">
        <v>0</v>
      </c>
      <c r="O134" s="9">
        <v>2</v>
      </c>
      <c r="P134" s="9">
        <v>3</v>
      </c>
      <c r="Q134" s="9">
        <v>5</v>
      </c>
      <c r="R134" s="9">
        <v>10</v>
      </c>
      <c r="S134" s="9">
        <v>1</v>
      </c>
      <c r="T134" s="9">
        <v>0</v>
      </c>
      <c r="U134" s="9">
        <v>2</v>
      </c>
      <c r="V134" s="9">
        <v>0</v>
      </c>
    </row>
    <row r="135" spans="2:22" ht="12.75" customHeight="1" x14ac:dyDescent="0.2">
      <c r="B135" s="4">
        <v>134</v>
      </c>
      <c r="C135" s="4">
        <v>1</v>
      </c>
      <c r="D135" s="6">
        <v>3.5</v>
      </c>
      <c r="E135" s="4">
        <v>2</v>
      </c>
      <c r="F135" s="9">
        <v>0</v>
      </c>
      <c r="G135" s="9">
        <v>3</v>
      </c>
      <c r="H135" s="9">
        <v>4</v>
      </c>
      <c r="I135" s="9">
        <v>5</v>
      </c>
      <c r="J135" s="9">
        <v>4</v>
      </c>
      <c r="K135" s="9">
        <v>20</v>
      </c>
      <c r="L135" s="9">
        <v>0</v>
      </c>
      <c r="M135" s="9">
        <v>6</v>
      </c>
      <c r="N135" s="9">
        <v>0</v>
      </c>
      <c r="O135" s="9">
        <v>1</v>
      </c>
      <c r="P135" s="7"/>
      <c r="Q135" s="9">
        <v>0</v>
      </c>
      <c r="R135" s="9">
        <v>5</v>
      </c>
      <c r="S135" s="9">
        <v>1</v>
      </c>
      <c r="T135" s="9">
        <v>1</v>
      </c>
      <c r="U135" s="9">
        <v>2</v>
      </c>
      <c r="V135" s="9">
        <v>1</v>
      </c>
    </row>
    <row r="136" spans="2:22" ht="12.75" customHeight="1" x14ac:dyDescent="0.2">
      <c r="B136" s="4">
        <v>135</v>
      </c>
      <c r="C136" s="4">
        <v>1</v>
      </c>
      <c r="D136" s="6">
        <v>3.4</v>
      </c>
      <c r="E136" s="4">
        <v>2</v>
      </c>
      <c r="F136" s="9">
        <v>25</v>
      </c>
      <c r="G136" s="9">
        <v>4</v>
      </c>
      <c r="H136" s="9">
        <v>3</v>
      </c>
      <c r="I136" s="9">
        <v>4</v>
      </c>
      <c r="J136" s="9">
        <v>4</v>
      </c>
      <c r="K136" s="9">
        <v>30</v>
      </c>
      <c r="L136" s="9">
        <v>0</v>
      </c>
      <c r="M136" s="9">
        <v>4</v>
      </c>
      <c r="N136" s="9">
        <v>0</v>
      </c>
      <c r="O136" s="9">
        <v>1</v>
      </c>
      <c r="P136" s="9">
        <v>2</v>
      </c>
      <c r="Q136" s="9">
        <v>1</v>
      </c>
      <c r="R136" s="9">
        <v>3</v>
      </c>
      <c r="S136" s="9">
        <v>1</v>
      </c>
      <c r="T136" s="9">
        <v>0</v>
      </c>
      <c r="U136" s="9">
        <v>1</v>
      </c>
      <c r="V136" s="9">
        <v>0</v>
      </c>
    </row>
    <row r="137" spans="2:22" ht="12.75" customHeight="1" x14ac:dyDescent="0.2">
      <c r="B137" s="4">
        <v>136</v>
      </c>
      <c r="C137" s="4">
        <v>1</v>
      </c>
      <c r="D137" s="6">
        <v>3.3</v>
      </c>
      <c r="E137" s="4">
        <v>1</v>
      </c>
      <c r="F137" s="9">
        <v>30</v>
      </c>
      <c r="G137" s="9">
        <v>2</v>
      </c>
      <c r="H137" s="9">
        <v>3</v>
      </c>
      <c r="I137" s="9">
        <v>3</v>
      </c>
      <c r="J137" s="9">
        <v>4</v>
      </c>
      <c r="K137" s="9">
        <v>40</v>
      </c>
      <c r="L137" s="9">
        <v>0</v>
      </c>
      <c r="M137" s="9">
        <v>2</v>
      </c>
      <c r="N137" s="9">
        <v>2</v>
      </c>
      <c r="O137" s="9">
        <v>3</v>
      </c>
      <c r="P137" s="9">
        <v>328</v>
      </c>
      <c r="Q137" s="9">
        <v>7</v>
      </c>
      <c r="R137" s="9">
        <v>0</v>
      </c>
      <c r="S137" s="9">
        <v>1</v>
      </c>
      <c r="T137" s="9">
        <v>0</v>
      </c>
      <c r="U137" s="9">
        <v>2</v>
      </c>
      <c r="V137" s="9">
        <v>1</v>
      </c>
    </row>
    <row r="138" spans="2:22" ht="12.75" customHeight="1" x14ac:dyDescent="0.2">
      <c r="B138" s="4">
        <v>137</v>
      </c>
      <c r="C138" s="4">
        <v>1</v>
      </c>
      <c r="D138" s="6">
        <v>2.5</v>
      </c>
      <c r="E138" s="4">
        <v>2</v>
      </c>
      <c r="F138" s="9">
        <v>50</v>
      </c>
      <c r="G138" s="9">
        <v>4</v>
      </c>
      <c r="H138" s="9">
        <v>1</v>
      </c>
      <c r="I138" s="9">
        <v>4</v>
      </c>
      <c r="J138" s="9">
        <v>1</v>
      </c>
      <c r="K138" s="9">
        <v>33</v>
      </c>
      <c r="L138" s="9">
        <v>1</v>
      </c>
      <c r="M138" s="9">
        <v>0.5</v>
      </c>
      <c r="N138" s="9">
        <v>0</v>
      </c>
      <c r="O138" s="9">
        <v>3</v>
      </c>
      <c r="P138" s="9">
        <v>42</v>
      </c>
      <c r="Q138" s="9">
        <v>2</v>
      </c>
      <c r="R138" s="9">
        <v>15</v>
      </c>
      <c r="S138" s="9">
        <v>1</v>
      </c>
      <c r="T138" s="9">
        <v>0</v>
      </c>
      <c r="U138" s="9">
        <v>1</v>
      </c>
      <c r="V138" s="9">
        <v>0</v>
      </c>
    </row>
    <row r="139" spans="2:22" ht="12.75" hidden="1" customHeight="1" x14ac:dyDescent="0.2">
      <c r="B139" s="4">
        <v>138</v>
      </c>
      <c r="C139" s="4">
        <v>0</v>
      </c>
      <c r="D139" s="6">
        <v>2.5</v>
      </c>
      <c r="E139" s="4">
        <v>2</v>
      </c>
      <c r="F139" s="9">
        <v>42</v>
      </c>
      <c r="G139" s="9">
        <v>2</v>
      </c>
      <c r="H139" s="9">
        <v>3</v>
      </c>
      <c r="I139" s="9">
        <v>3</v>
      </c>
      <c r="J139" s="9">
        <v>3</v>
      </c>
      <c r="K139" s="9">
        <v>12</v>
      </c>
      <c r="L139" s="9">
        <v>4</v>
      </c>
      <c r="M139" s="9">
        <v>4</v>
      </c>
      <c r="N139" s="9">
        <v>0</v>
      </c>
      <c r="O139" s="9">
        <v>2</v>
      </c>
      <c r="P139" s="9">
        <v>1</v>
      </c>
      <c r="Q139" s="9">
        <v>5</v>
      </c>
      <c r="R139" s="9">
        <v>1</v>
      </c>
      <c r="S139" s="9">
        <v>1</v>
      </c>
      <c r="T139" s="9">
        <v>0</v>
      </c>
      <c r="U139" s="9">
        <v>0</v>
      </c>
      <c r="V139" s="9">
        <v>0</v>
      </c>
    </row>
    <row r="140" spans="2:22" ht="12.75" hidden="1" customHeight="1" x14ac:dyDescent="0.2">
      <c r="B140" s="4">
        <v>139</v>
      </c>
      <c r="C140" s="4">
        <v>0</v>
      </c>
      <c r="D140" s="8"/>
      <c r="E140" s="4">
        <v>2</v>
      </c>
      <c r="F140" s="9">
        <v>40</v>
      </c>
      <c r="G140" s="9">
        <v>2</v>
      </c>
      <c r="H140" s="9">
        <v>2</v>
      </c>
      <c r="I140" s="9">
        <v>2</v>
      </c>
      <c r="J140" s="9">
        <v>3</v>
      </c>
      <c r="K140" s="9">
        <v>35</v>
      </c>
      <c r="L140" s="9">
        <v>0</v>
      </c>
      <c r="M140" s="9">
        <v>3</v>
      </c>
      <c r="N140" s="9">
        <v>0</v>
      </c>
      <c r="O140" s="9">
        <v>2</v>
      </c>
      <c r="P140" s="9">
        <v>1</v>
      </c>
      <c r="Q140" s="9">
        <v>1</v>
      </c>
      <c r="R140" s="9">
        <v>0</v>
      </c>
      <c r="S140" s="9">
        <v>1</v>
      </c>
      <c r="T140" s="9">
        <v>0</v>
      </c>
      <c r="U140" s="9">
        <v>1</v>
      </c>
      <c r="V140" s="9">
        <v>0</v>
      </c>
    </row>
    <row r="141" spans="2:22" ht="12.75" customHeight="1" x14ac:dyDescent="0.2">
      <c r="B141" s="4">
        <v>140</v>
      </c>
      <c r="C141" s="4">
        <v>1</v>
      </c>
      <c r="D141" s="6">
        <v>3.1</v>
      </c>
      <c r="E141" s="4">
        <v>2</v>
      </c>
      <c r="F141" s="9">
        <v>45</v>
      </c>
      <c r="G141" s="9">
        <v>2</v>
      </c>
      <c r="H141" s="9">
        <v>2</v>
      </c>
      <c r="I141" s="9">
        <v>4</v>
      </c>
      <c r="J141" s="9">
        <v>5</v>
      </c>
      <c r="K141" s="9">
        <v>20</v>
      </c>
      <c r="L141" s="9">
        <v>0</v>
      </c>
      <c r="M141" s="9">
        <v>1</v>
      </c>
      <c r="N141" s="9">
        <v>0</v>
      </c>
      <c r="O141" s="9">
        <v>3</v>
      </c>
      <c r="P141" s="9">
        <v>3</v>
      </c>
      <c r="Q141" s="9">
        <v>0</v>
      </c>
      <c r="R141" s="9">
        <v>52</v>
      </c>
      <c r="S141" s="9">
        <v>1</v>
      </c>
      <c r="T141" s="9">
        <v>0</v>
      </c>
      <c r="U141" s="9">
        <v>1</v>
      </c>
      <c r="V141" s="9">
        <v>1</v>
      </c>
    </row>
    <row r="142" spans="2:22" ht="12.75" hidden="1" customHeight="1" x14ac:dyDescent="0.2">
      <c r="B142" s="4">
        <v>141</v>
      </c>
      <c r="C142" s="4">
        <v>0</v>
      </c>
      <c r="D142" s="6">
        <v>2.9</v>
      </c>
      <c r="E142" s="4">
        <v>2</v>
      </c>
      <c r="F142" s="9">
        <v>35</v>
      </c>
      <c r="G142" s="9">
        <v>4</v>
      </c>
      <c r="H142" s="9">
        <v>2</v>
      </c>
      <c r="I142" s="9">
        <v>3</v>
      </c>
      <c r="J142" s="9">
        <v>5</v>
      </c>
      <c r="K142" s="9">
        <v>15</v>
      </c>
      <c r="L142" s="9">
        <v>0</v>
      </c>
      <c r="M142" s="7"/>
      <c r="N142" s="9">
        <v>0</v>
      </c>
      <c r="O142" s="9">
        <v>1</v>
      </c>
      <c r="P142" s="9">
        <v>1</v>
      </c>
      <c r="Q142" s="9">
        <v>1</v>
      </c>
      <c r="R142" s="9">
        <v>0</v>
      </c>
      <c r="S142" s="9">
        <v>2</v>
      </c>
      <c r="T142" s="9">
        <v>1</v>
      </c>
      <c r="U142" s="9">
        <v>2</v>
      </c>
      <c r="V142" s="9">
        <v>0</v>
      </c>
    </row>
    <row r="143" spans="2:22" ht="12.75" customHeight="1" x14ac:dyDescent="0.2">
      <c r="B143" s="4">
        <v>142</v>
      </c>
      <c r="C143" s="4">
        <v>1</v>
      </c>
      <c r="D143" s="6">
        <v>3.4</v>
      </c>
      <c r="E143" s="4">
        <v>2</v>
      </c>
      <c r="F143" s="9">
        <v>25</v>
      </c>
      <c r="G143" s="9">
        <v>2</v>
      </c>
      <c r="H143" s="9">
        <v>2</v>
      </c>
      <c r="I143" s="9">
        <v>3</v>
      </c>
      <c r="J143" s="9">
        <v>4</v>
      </c>
      <c r="K143" s="9">
        <v>15</v>
      </c>
      <c r="L143" s="9">
        <v>0</v>
      </c>
      <c r="M143" s="9">
        <v>4</v>
      </c>
      <c r="N143" s="9">
        <v>1</v>
      </c>
      <c r="O143" s="9">
        <v>2</v>
      </c>
      <c r="P143" s="7"/>
      <c r="Q143" s="9">
        <v>1</v>
      </c>
      <c r="R143" s="9">
        <v>3</v>
      </c>
      <c r="S143" s="9">
        <v>1</v>
      </c>
      <c r="T143" s="9">
        <v>0</v>
      </c>
      <c r="U143" s="9">
        <v>2</v>
      </c>
      <c r="V143" s="9">
        <v>1</v>
      </c>
    </row>
    <row r="144" spans="2:22" ht="12.75" hidden="1" customHeight="1" x14ac:dyDescent="0.2">
      <c r="B144" s="4">
        <v>143</v>
      </c>
      <c r="C144" s="4">
        <v>0</v>
      </c>
      <c r="D144" s="6">
        <v>2.6</v>
      </c>
      <c r="E144" s="4">
        <v>2</v>
      </c>
      <c r="F144" s="9">
        <v>0</v>
      </c>
      <c r="G144" s="9">
        <v>2</v>
      </c>
      <c r="H144" s="9">
        <v>4</v>
      </c>
      <c r="I144" s="9">
        <v>3</v>
      </c>
      <c r="J144" s="9">
        <v>3</v>
      </c>
      <c r="K144" s="9">
        <v>20</v>
      </c>
      <c r="L144" s="9">
        <v>0</v>
      </c>
      <c r="M144" s="9">
        <v>4</v>
      </c>
      <c r="N144" s="9">
        <v>0</v>
      </c>
      <c r="O144" s="9">
        <v>3</v>
      </c>
      <c r="P144" s="7"/>
      <c r="Q144" s="9">
        <v>11</v>
      </c>
      <c r="R144" s="9">
        <v>0</v>
      </c>
      <c r="S144" s="9">
        <v>2</v>
      </c>
      <c r="T144" s="9">
        <v>0</v>
      </c>
      <c r="U144" s="9">
        <v>2</v>
      </c>
      <c r="V144" s="9">
        <v>1</v>
      </c>
    </row>
    <row r="145" spans="2:22" ht="12.75" hidden="1" customHeight="1" x14ac:dyDescent="0.2">
      <c r="B145" s="4">
        <v>144</v>
      </c>
      <c r="C145" s="4">
        <v>0</v>
      </c>
      <c r="D145" s="6">
        <v>3</v>
      </c>
      <c r="E145" s="4">
        <v>2</v>
      </c>
      <c r="F145" s="9">
        <v>30</v>
      </c>
      <c r="G145" s="9">
        <v>3</v>
      </c>
      <c r="H145" s="9">
        <v>3</v>
      </c>
      <c r="I145" s="9">
        <v>3</v>
      </c>
      <c r="J145" s="7"/>
      <c r="K145" s="9">
        <v>20</v>
      </c>
      <c r="L145" s="9">
        <v>0</v>
      </c>
      <c r="M145" s="9">
        <v>4</v>
      </c>
      <c r="N145" s="9">
        <v>0</v>
      </c>
      <c r="O145" s="9">
        <v>1</v>
      </c>
      <c r="P145" s="7"/>
      <c r="Q145" s="9">
        <v>10</v>
      </c>
      <c r="R145" s="9">
        <v>0</v>
      </c>
      <c r="S145" s="9">
        <v>1</v>
      </c>
      <c r="T145" s="9">
        <v>0</v>
      </c>
      <c r="U145" s="9">
        <v>2</v>
      </c>
      <c r="V145" s="9">
        <v>0</v>
      </c>
    </row>
    <row r="146" spans="2:22" ht="12.75" hidden="1" customHeight="1" x14ac:dyDescent="0.2">
      <c r="B146" s="4">
        <v>145</v>
      </c>
      <c r="C146" s="4">
        <v>0</v>
      </c>
      <c r="D146" s="6">
        <v>3</v>
      </c>
      <c r="E146" s="4">
        <v>2</v>
      </c>
      <c r="F146" s="9">
        <v>0</v>
      </c>
      <c r="G146" s="9">
        <v>2</v>
      </c>
      <c r="H146" s="9">
        <v>1</v>
      </c>
      <c r="I146" s="9">
        <v>2</v>
      </c>
      <c r="J146" s="9">
        <v>4</v>
      </c>
      <c r="K146" s="9">
        <v>3</v>
      </c>
      <c r="L146" s="9">
        <v>1</v>
      </c>
      <c r="M146" s="9">
        <v>2</v>
      </c>
      <c r="N146" s="9">
        <v>1</v>
      </c>
      <c r="O146" s="9">
        <v>3</v>
      </c>
      <c r="P146" s="9">
        <v>500</v>
      </c>
      <c r="Q146" s="9">
        <v>12</v>
      </c>
      <c r="R146" s="9">
        <v>0</v>
      </c>
      <c r="S146" s="9">
        <v>1</v>
      </c>
      <c r="T146" s="9">
        <v>1</v>
      </c>
      <c r="U146" s="9">
        <v>2</v>
      </c>
      <c r="V146" s="9">
        <v>1</v>
      </c>
    </row>
    <row r="147" spans="2:22" ht="12.75" hidden="1" customHeight="1" x14ac:dyDescent="0.2">
      <c r="B147" s="4">
        <v>146</v>
      </c>
      <c r="C147" s="4">
        <v>0</v>
      </c>
      <c r="D147" s="6">
        <v>3.4</v>
      </c>
      <c r="E147" s="4">
        <v>2</v>
      </c>
      <c r="F147" s="9">
        <v>50</v>
      </c>
      <c r="G147" s="9">
        <v>2</v>
      </c>
      <c r="H147" s="9">
        <v>4</v>
      </c>
      <c r="I147" s="9">
        <v>3</v>
      </c>
      <c r="J147" s="9">
        <v>3</v>
      </c>
      <c r="K147" s="9">
        <v>40</v>
      </c>
      <c r="L147" s="9">
        <v>0</v>
      </c>
      <c r="M147" s="9">
        <v>6</v>
      </c>
      <c r="N147" s="9">
        <v>1</v>
      </c>
      <c r="O147" s="9">
        <v>2</v>
      </c>
      <c r="P147" s="9">
        <v>120</v>
      </c>
      <c r="Q147" s="9">
        <v>4</v>
      </c>
      <c r="R147" s="9">
        <v>30</v>
      </c>
      <c r="S147" s="9">
        <v>1</v>
      </c>
      <c r="T147" s="9">
        <v>0</v>
      </c>
      <c r="U147" s="9">
        <v>2</v>
      </c>
      <c r="V147" s="9">
        <v>1</v>
      </c>
    </row>
    <row r="148" spans="2:22" ht="12.75" hidden="1" customHeight="1" x14ac:dyDescent="0.2">
      <c r="B148" s="4">
        <v>147</v>
      </c>
      <c r="C148" s="4">
        <v>0</v>
      </c>
      <c r="D148" s="6">
        <v>3.21</v>
      </c>
      <c r="E148" s="4">
        <v>2</v>
      </c>
      <c r="F148" s="9">
        <v>30</v>
      </c>
      <c r="G148" s="9">
        <v>2</v>
      </c>
      <c r="H148" s="9">
        <v>5</v>
      </c>
      <c r="I148" s="9">
        <v>3</v>
      </c>
      <c r="J148" s="9">
        <v>3</v>
      </c>
      <c r="K148" s="9">
        <v>14</v>
      </c>
      <c r="L148" s="9">
        <v>0</v>
      </c>
      <c r="M148" s="7"/>
      <c r="N148" s="9">
        <v>0</v>
      </c>
      <c r="O148" s="9">
        <v>1</v>
      </c>
      <c r="P148" s="9">
        <v>4</v>
      </c>
      <c r="Q148" s="9">
        <v>3</v>
      </c>
      <c r="R148" s="9">
        <v>0</v>
      </c>
      <c r="S148" s="9">
        <v>2</v>
      </c>
      <c r="T148" s="9">
        <v>1</v>
      </c>
      <c r="U148" s="9">
        <v>1</v>
      </c>
      <c r="V148" s="9">
        <v>1</v>
      </c>
    </row>
    <row r="149" spans="2:22" ht="12.75" hidden="1" customHeight="1" x14ac:dyDescent="0.2">
      <c r="B149" s="4">
        <v>148</v>
      </c>
      <c r="C149" s="4">
        <v>0</v>
      </c>
      <c r="D149" s="6">
        <v>3.4</v>
      </c>
      <c r="E149" s="4">
        <v>2</v>
      </c>
      <c r="F149" s="9">
        <v>50</v>
      </c>
      <c r="G149" s="9">
        <v>2</v>
      </c>
      <c r="H149" s="9">
        <v>4</v>
      </c>
      <c r="I149" s="9">
        <v>3</v>
      </c>
      <c r="J149" s="9">
        <v>3</v>
      </c>
      <c r="K149" s="9">
        <v>40</v>
      </c>
      <c r="L149" s="9">
        <v>0</v>
      </c>
      <c r="M149" s="9">
        <v>6</v>
      </c>
      <c r="N149" s="9">
        <v>1</v>
      </c>
      <c r="O149" s="9">
        <v>2</v>
      </c>
      <c r="P149" s="9">
        <v>120</v>
      </c>
      <c r="Q149" s="9">
        <v>4</v>
      </c>
      <c r="R149" s="9">
        <v>30</v>
      </c>
      <c r="S149" s="9">
        <v>1</v>
      </c>
      <c r="T149" s="9">
        <v>0</v>
      </c>
      <c r="U149" s="9">
        <v>2</v>
      </c>
      <c r="V149" s="9">
        <v>1</v>
      </c>
    </row>
    <row r="150" spans="2:22" ht="12.75" hidden="1" customHeight="1" x14ac:dyDescent="0.2">
      <c r="B150" s="4">
        <v>149</v>
      </c>
      <c r="C150" s="4">
        <v>0</v>
      </c>
      <c r="D150" s="6">
        <v>3.21</v>
      </c>
      <c r="E150" s="4">
        <v>2</v>
      </c>
      <c r="F150" s="9">
        <v>30</v>
      </c>
      <c r="G150" s="9">
        <v>2</v>
      </c>
      <c r="H150" s="9">
        <v>5</v>
      </c>
      <c r="I150" s="9">
        <v>3</v>
      </c>
      <c r="J150" s="9">
        <v>3</v>
      </c>
      <c r="K150" s="9">
        <v>14</v>
      </c>
      <c r="L150" s="9">
        <v>0</v>
      </c>
      <c r="M150" s="7"/>
      <c r="N150" s="9">
        <v>0</v>
      </c>
      <c r="O150" s="9">
        <v>1</v>
      </c>
      <c r="P150" s="9">
        <v>4</v>
      </c>
      <c r="Q150" s="9">
        <v>3</v>
      </c>
      <c r="R150" s="9">
        <v>0</v>
      </c>
      <c r="S150" s="9">
        <v>2</v>
      </c>
      <c r="T150" s="9">
        <v>1</v>
      </c>
      <c r="U150" s="9">
        <v>1</v>
      </c>
      <c r="V150" s="9">
        <v>1</v>
      </c>
    </row>
    <row r="151" spans="2:22" ht="12.75" customHeight="1" x14ac:dyDescent="0.2">
      <c r="B151" s="4">
        <v>150</v>
      </c>
      <c r="C151" s="5">
        <v>1</v>
      </c>
      <c r="D151" s="6">
        <v>3.8</v>
      </c>
      <c r="E151" s="4">
        <v>1</v>
      </c>
      <c r="F151" s="4">
        <v>25</v>
      </c>
      <c r="G151" s="4">
        <v>2</v>
      </c>
      <c r="H151" s="4">
        <v>2</v>
      </c>
      <c r="I151" s="4">
        <v>5</v>
      </c>
      <c r="J151" s="4">
        <v>3</v>
      </c>
      <c r="K151" s="4">
        <v>25</v>
      </c>
      <c r="L151" s="4">
        <v>0</v>
      </c>
      <c r="M151" s="4">
        <v>18</v>
      </c>
      <c r="N151" s="4">
        <v>0</v>
      </c>
      <c r="O151" s="4">
        <v>3</v>
      </c>
      <c r="P151" s="4">
        <v>5</v>
      </c>
      <c r="Q151" s="4">
        <v>5</v>
      </c>
      <c r="R151" s="4">
        <v>2</v>
      </c>
      <c r="S151" s="4">
        <v>0</v>
      </c>
      <c r="T151" s="4">
        <v>1</v>
      </c>
      <c r="U151" s="4">
        <v>1</v>
      </c>
      <c r="V151" s="4">
        <v>0</v>
      </c>
    </row>
    <row r="152" spans="2:22" ht="12.75" hidden="1" customHeight="1" x14ac:dyDescent="0.2">
      <c r="B152" s="4">
        <v>151</v>
      </c>
      <c r="C152" s="5">
        <v>0</v>
      </c>
      <c r="D152" s="6">
        <v>2.6</v>
      </c>
      <c r="E152" s="4">
        <v>1</v>
      </c>
      <c r="F152" s="4">
        <v>0</v>
      </c>
      <c r="G152" s="4">
        <v>3</v>
      </c>
      <c r="H152" s="4">
        <v>3</v>
      </c>
      <c r="I152" s="4">
        <v>3</v>
      </c>
      <c r="J152" s="4">
        <v>4</v>
      </c>
      <c r="K152" s="4">
        <v>0</v>
      </c>
      <c r="L152" s="4">
        <v>0</v>
      </c>
      <c r="M152" s="4">
        <v>9</v>
      </c>
      <c r="N152" s="4">
        <v>0</v>
      </c>
      <c r="O152" s="4">
        <v>3</v>
      </c>
      <c r="P152" s="7"/>
      <c r="Q152" s="4">
        <v>2</v>
      </c>
      <c r="R152" s="4">
        <v>0</v>
      </c>
      <c r="S152" s="4">
        <v>1</v>
      </c>
      <c r="T152" s="4">
        <v>1</v>
      </c>
      <c r="U152" s="4">
        <v>1</v>
      </c>
      <c r="V152" s="4">
        <v>1</v>
      </c>
    </row>
    <row r="153" spans="2:22" ht="12.75" hidden="1" customHeight="1" x14ac:dyDescent="0.2">
      <c r="B153" s="4">
        <v>152</v>
      </c>
      <c r="C153" s="5">
        <v>0</v>
      </c>
      <c r="D153" s="6">
        <v>3</v>
      </c>
      <c r="E153" s="4">
        <v>1</v>
      </c>
      <c r="F153" s="4">
        <v>40</v>
      </c>
      <c r="G153" s="4">
        <v>2</v>
      </c>
      <c r="H153" s="4">
        <v>2</v>
      </c>
      <c r="I153" s="4">
        <v>5</v>
      </c>
      <c r="J153" s="4">
        <v>3</v>
      </c>
      <c r="K153" s="4">
        <v>8</v>
      </c>
      <c r="L153" s="4">
        <v>0</v>
      </c>
      <c r="M153" s="4">
        <v>0</v>
      </c>
      <c r="N153" s="4">
        <v>0</v>
      </c>
      <c r="O153" s="4">
        <v>2</v>
      </c>
      <c r="P153" s="4">
        <v>3</v>
      </c>
      <c r="Q153" s="4">
        <v>3</v>
      </c>
      <c r="R153" s="4">
        <v>0</v>
      </c>
      <c r="S153" s="4">
        <v>1</v>
      </c>
      <c r="T153" s="4">
        <v>0</v>
      </c>
      <c r="U153" s="4">
        <v>1</v>
      </c>
      <c r="V153" s="4">
        <v>1</v>
      </c>
    </row>
    <row r="154" spans="2:22" ht="12.75" hidden="1" customHeight="1" x14ac:dyDescent="0.2">
      <c r="B154" s="4">
        <v>153</v>
      </c>
      <c r="C154" s="5">
        <v>0</v>
      </c>
      <c r="D154" s="6">
        <v>2.7</v>
      </c>
      <c r="E154" s="4">
        <v>1</v>
      </c>
      <c r="F154" s="4">
        <v>0</v>
      </c>
      <c r="G154" s="4">
        <v>3</v>
      </c>
      <c r="H154" s="4">
        <v>3</v>
      </c>
      <c r="I154" s="4">
        <v>4</v>
      </c>
      <c r="J154" s="4">
        <v>3</v>
      </c>
      <c r="K154" s="4">
        <v>0</v>
      </c>
      <c r="L154" s="4">
        <v>1</v>
      </c>
      <c r="M154" s="4">
        <v>0</v>
      </c>
      <c r="N154" s="4">
        <v>0</v>
      </c>
      <c r="O154" s="4">
        <v>2</v>
      </c>
      <c r="P154" s="4">
        <v>58</v>
      </c>
      <c r="Q154" s="4">
        <v>5</v>
      </c>
      <c r="R154" s="4">
        <v>12</v>
      </c>
      <c r="S154" s="4">
        <v>1</v>
      </c>
      <c r="T154" s="4">
        <v>1</v>
      </c>
      <c r="U154" s="4">
        <v>1</v>
      </c>
      <c r="V154" s="4">
        <v>0</v>
      </c>
    </row>
    <row r="155" spans="2:22" ht="12.75" hidden="1" customHeight="1" x14ac:dyDescent="0.2">
      <c r="B155" s="4">
        <v>154</v>
      </c>
      <c r="C155" s="5">
        <v>0</v>
      </c>
      <c r="D155" s="6">
        <v>3</v>
      </c>
      <c r="E155" s="4">
        <v>1</v>
      </c>
      <c r="F155" s="4">
        <v>20</v>
      </c>
      <c r="G155" s="4">
        <v>2.5</v>
      </c>
      <c r="H155" s="4">
        <v>1</v>
      </c>
      <c r="I155" s="4">
        <v>4</v>
      </c>
      <c r="J155" s="4">
        <v>4</v>
      </c>
      <c r="K155" s="4">
        <v>20</v>
      </c>
      <c r="L155" s="4">
        <v>0</v>
      </c>
      <c r="M155" s="4">
        <v>4</v>
      </c>
      <c r="N155" s="4">
        <v>0</v>
      </c>
      <c r="O155" s="4">
        <v>2</v>
      </c>
      <c r="P155" s="4">
        <v>10</v>
      </c>
      <c r="Q155" s="4">
        <v>3</v>
      </c>
      <c r="R155" s="7"/>
      <c r="S155" s="4">
        <v>1</v>
      </c>
      <c r="T155" s="4">
        <v>0</v>
      </c>
      <c r="U155" s="4">
        <v>1</v>
      </c>
      <c r="V155" s="4">
        <v>0</v>
      </c>
    </row>
    <row r="156" spans="2:22" ht="12.75" hidden="1" customHeight="1" x14ac:dyDescent="0.2">
      <c r="B156" s="4">
        <v>155</v>
      </c>
      <c r="C156" s="5">
        <v>0</v>
      </c>
      <c r="D156" s="6">
        <v>3.2</v>
      </c>
      <c r="E156" s="4">
        <v>1</v>
      </c>
      <c r="F156" s="4">
        <v>20</v>
      </c>
      <c r="G156" s="4">
        <v>4</v>
      </c>
      <c r="H156" s="4">
        <v>2</v>
      </c>
      <c r="I156" s="7"/>
      <c r="J156" s="4">
        <v>4</v>
      </c>
      <c r="K156" s="4">
        <v>2</v>
      </c>
      <c r="L156" s="4">
        <v>0</v>
      </c>
      <c r="M156" s="7"/>
      <c r="N156" s="4">
        <v>0</v>
      </c>
      <c r="O156" s="4">
        <v>1</v>
      </c>
      <c r="P156" s="4">
        <v>5</v>
      </c>
      <c r="Q156" s="7"/>
      <c r="R156" s="4">
        <v>2</v>
      </c>
      <c r="S156" s="4">
        <v>1</v>
      </c>
      <c r="T156" s="4">
        <v>0</v>
      </c>
      <c r="U156" s="4">
        <v>2</v>
      </c>
      <c r="V156" s="4">
        <v>1</v>
      </c>
    </row>
    <row r="157" spans="2:22" ht="12.75" customHeight="1" x14ac:dyDescent="0.2">
      <c r="B157" s="4">
        <v>156</v>
      </c>
      <c r="C157" s="5">
        <v>1</v>
      </c>
      <c r="D157" s="6">
        <v>2.6</v>
      </c>
      <c r="E157" s="4">
        <v>1</v>
      </c>
      <c r="F157" s="4">
        <v>30</v>
      </c>
      <c r="G157" s="4">
        <v>1</v>
      </c>
      <c r="H157" s="4">
        <v>3</v>
      </c>
      <c r="I157" s="4">
        <v>3</v>
      </c>
      <c r="J157" s="4">
        <v>3</v>
      </c>
      <c r="K157" s="4">
        <v>15</v>
      </c>
      <c r="L157" s="4">
        <v>1</v>
      </c>
      <c r="M157" s="4">
        <v>6</v>
      </c>
      <c r="N157" s="4">
        <v>1</v>
      </c>
      <c r="O157" s="4">
        <v>2</v>
      </c>
      <c r="P157" s="4">
        <v>15</v>
      </c>
      <c r="Q157" s="4">
        <v>8</v>
      </c>
      <c r="R157" s="4">
        <v>3</v>
      </c>
      <c r="S157" s="4">
        <v>1</v>
      </c>
      <c r="T157" s="4">
        <v>1</v>
      </c>
      <c r="U157" s="4">
        <v>2</v>
      </c>
      <c r="V157" s="4">
        <v>0</v>
      </c>
    </row>
    <row r="158" spans="2:22" ht="12.75" customHeight="1" x14ac:dyDescent="0.2">
      <c r="B158" s="4">
        <v>157</v>
      </c>
      <c r="C158" s="5">
        <v>1</v>
      </c>
      <c r="D158" s="6">
        <v>2.9</v>
      </c>
      <c r="E158" s="4">
        <v>1</v>
      </c>
      <c r="F158" s="4">
        <v>8</v>
      </c>
      <c r="G158" s="4">
        <v>4</v>
      </c>
      <c r="H158" s="4">
        <v>4</v>
      </c>
      <c r="I158" s="4">
        <v>5</v>
      </c>
      <c r="J158" s="4">
        <v>5</v>
      </c>
      <c r="K158" s="4">
        <v>60</v>
      </c>
      <c r="L158" s="4">
        <v>1</v>
      </c>
      <c r="M158" s="4">
        <v>1</v>
      </c>
      <c r="N158" s="4">
        <v>0</v>
      </c>
      <c r="O158" s="4">
        <v>2</v>
      </c>
      <c r="P158" s="4">
        <v>10</v>
      </c>
      <c r="Q158" s="4">
        <v>2</v>
      </c>
      <c r="R158" s="4">
        <v>5</v>
      </c>
      <c r="S158" s="4">
        <v>0</v>
      </c>
      <c r="T158" s="4">
        <v>1</v>
      </c>
      <c r="U158" s="4">
        <v>1</v>
      </c>
      <c r="V158" s="4">
        <v>0</v>
      </c>
    </row>
    <row r="159" spans="2:22" ht="12.75" hidden="1" customHeight="1" x14ac:dyDescent="0.2">
      <c r="B159" s="4">
        <v>158</v>
      </c>
      <c r="C159" s="5">
        <v>0</v>
      </c>
      <c r="D159" s="6">
        <v>3.2</v>
      </c>
      <c r="E159" s="4">
        <v>1</v>
      </c>
      <c r="F159" s="4">
        <v>40</v>
      </c>
      <c r="G159" s="4">
        <v>2</v>
      </c>
      <c r="H159" s="4">
        <v>3</v>
      </c>
      <c r="I159" s="4">
        <v>3</v>
      </c>
      <c r="J159" s="4">
        <v>3</v>
      </c>
      <c r="K159" s="4">
        <v>10</v>
      </c>
      <c r="L159" s="4">
        <v>0</v>
      </c>
      <c r="M159" s="4">
        <v>2.5</v>
      </c>
      <c r="N159" s="4">
        <v>0</v>
      </c>
      <c r="O159" s="4">
        <v>1</v>
      </c>
      <c r="P159" s="7"/>
      <c r="Q159" s="4">
        <v>1</v>
      </c>
      <c r="R159" s="4">
        <v>5</v>
      </c>
      <c r="S159" s="4">
        <v>0</v>
      </c>
      <c r="T159" s="4">
        <v>0</v>
      </c>
      <c r="U159" s="4">
        <v>1</v>
      </c>
      <c r="V159" s="4">
        <v>1</v>
      </c>
    </row>
    <row r="160" spans="2:22" ht="12.75" hidden="1" customHeight="1" x14ac:dyDescent="0.2">
      <c r="B160" s="4">
        <v>159</v>
      </c>
      <c r="C160" s="5">
        <v>0</v>
      </c>
      <c r="D160" s="6">
        <v>2.9</v>
      </c>
      <c r="E160" s="4">
        <v>1</v>
      </c>
      <c r="F160" s="4">
        <v>32.5</v>
      </c>
      <c r="G160" s="4">
        <v>3</v>
      </c>
      <c r="H160" s="4">
        <v>4</v>
      </c>
      <c r="I160" s="4">
        <v>4</v>
      </c>
      <c r="J160" s="7"/>
      <c r="K160" s="4">
        <v>13.5</v>
      </c>
      <c r="L160" s="4">
        <v>0</v>
      </c>
      <c r="M160" s="4">
        <v>2</v>
      </c>
      <c r="N160" s="4">
        <v>1</v>
      </c>
      <c r="O160" s="4">
        <v>2</v>
      </c>
      <c r="P160" s="4">
        <v>65</v>
      </c>
      <c r="Q160" s="4">
        <v>1</v>
      </c>
      <c r="R160" s="4">
        <v>55</v>
      </c>
      <c r="S160" s="4">
        <v>1</v>
      </c>
      <c r="T160" s="4">
        <v>1</v>
      </c>
      <c r="U160" s="4">
        <v>1</v>
      </c>
      <c r="V160" s="4">
        <v>0</v>
      </c>
    </row>
    <row r="161" spans="2:22" ht="12.75" hidden="1" customHeight="1" x14ac:dyDescent="0.2">
      <c r="B161" s="4">
        <v>160</v>
      </c>
      <c r="C161" s="5">
        <v>0</v>
      </c>
      <c r="D161" s="6">
        <v>3</v>
      </c>
      <c r="E161" s="4">
        <v>1</v>
      </c>
      <c r="F161" s="4">
        <v>30</v>
      </c>
      <c r="G161" s="4">
        <v>2</v>
      </c>
      <c r="H161" s="4">
        <v>2</v>
      </c>
      <c r="I161" s="4">
        <v>4</v>
      </c>
      <c r="J161" s="4">
        <v>4</v>
      </c>
      <c r="K161" s="4">
        <v>30</v>
      </c>
      <c r="L161" s="4">
        <v>0</v>
      </c>
      <c r="M161" s="4">
        <v>2</v>
      </c>
      <c r="N161" s="4">
        <v>1</v>
      </c>
      <c r="O161" s="4">
        <v>2</v>
      </c>
      <c r="P161" s="4">
        <v>30</v>
      </c>
      <c r="Q161" s="4">
        <v>8</v>
      </c>
      <c r="R161" s="4">
        <v>0</v>
      </c>
      <c r="S161" s="4">
        <v>2</v>
      </c>
      <c r="T161" s="4">
        <v>1</v>
      </c>
      <c r="U161" s="4">
        <v>1</v>
      </c>
      <c r="V161" s="4">
        <v>0</v>
      </c>
    </row>
    <row r="162" spans="2:22" ht="12.75" customHeight="1" x14ac:dyDescent="0.2">
      <c r="B162" s="4">
        <v>161</v>
      </c>
      <c r="C162" s="5">
        <v>1</v>
      </c>
      <c r="D162" s="6">
        <v>3.4</v>
      </c>
      <c r="E162" s="4">
        <v>1</v>
      </c>
      <c r="F162" s="4">
        <v>20</v>
      </c>
      <c r="G162" s="4">
        <v>2</v>
      </c>
      <c r="H162" s="4">
        <v>3</v>
      </c>
      <c r="I162" s="4">
        <v>3</v>
      </c>
      <c r="J162" s="4">
        <v>3</v>
      </c>
      <c r="K162" s="4">
        <v>17</v>
      </c>
      <c r="L162" s="4">
        <v>0</v>
      </c>
      <c r="M162" s="4">
        <v>0</v>
      </c>
      <c r="N162" s="4">
        <v>0</v>
      </c>
      <c r="O162" s="4">
        <v>3</v>
      </c>
      <c r="P162" s="4">
        <v>10</v>
      </c>
      <c r="Q162" s="4">
        <v>4</v>
      </c>
      <c r="R162" s="4">
        <v>10</v>
      </c>
      <c r="S162" s="4">
        <v>1</v>
      </c>
      <c r="T162" s="4">
        <v>1</v>
      </c>
      <c r="U162" s="4">
        <v>1</v>
      </c>
      <c r="V162" s="4">
        <v>1</v>
      </c>
    </row>
    <row r="163" spans="2:22" ht="12.75" customHeight="1" x14ac:dyDescent="0.2">
      <c r="B163" s="4">
        <v>162</v>
      </c>
      <c r="C163" s="5">
        <v>1</v>
      </c>
      <c r="D163" s="6">
        <v>3.8</v>
      </c>
      <c r="E163" s="4">
        <v>1</v>
      </c>
      <c r="F163" s="4">
        <v>10</v>
      </c>
      <c r="G163" s="4">
        <v>2</v>
      </c>
      <c r="H163" s="4">
        <v>4</v>
      </c>
      <c r="I163" s="4">
        <v>4</v>
      </c>
      <c r="J163" s="4">
        <v>3</v>
      </c>
      <c r="K163" s="4">
        <v>30</v>
      </c>
      <c r="L163" s="4">
        <v>15</v>
      </c>
      <c r="M163" s="4">
        <v>2</v>
      </c>
      <c r="N163" s="4">
        <v>0</v>
      </c>
      <c r="O163" s="4">
        <v>3</v>
      </c>
      <c r="P163" s="4">
        <v>100</v>
      </c>
      <c r="Q163" s="4">
        <v>13</v>
      </c>
      <c r="R163" s="4">
        <v>24</v>
      </c>
      <c r="S163" s="4">
        <v>0</v>
      </c>
      <c r="T163" s="4">
        <v>1</v>
      </c>
      <c r="U163" s="4">
        <v>1</v>
      </c>
      <c r="V163" s="4">
        <v>1</v>
      </c>
    </row>
    <row r="164" spans="2:22" ht="12.75" customHeight="1" x14ac:dyDescent="0.2">
      <c r="B164" s="4">
        <v>163</v>
      </c>
      <c r="C164" s="5">
        <v>1</v>
      </c>
      <c r="D164" s="6">
        <v>3</v>
      </c>
      <c r="E164" s="4">
        <v>1</v>
      </c>
      <c r="F164" s="4">
        <v>25</v>
      </c>
      <c r="G164" s="4">
        <v>3</v>
      </c>
      <c r="H164" s="4">
        <v>2</v>
      </c>
      <c r="I164" s="4">
        <v>3</v>
      </c>
      <c r="J164" s="4">
        <v>3</v>
      </c>
      <c r="K164" s="4">
        <v>15</v>
      </c>
      <c r="L164" s="4">
        <v>1</v>
      </c>
      <c r="M164" s="4">
        <v>0</v>
      </c>
      <c r="N164" s="4">
        <v>0</v>
      </c>
      <c r="O164" s="4">
        <v>2</v>
      </c>
      <c r="P164" s="4">
        <v>9</v>
      </c>
      <c r="Q164" s="4">
        <v>13</v>
      </c>
      <c r="R164" s="4">
        <v>1</v>
      </c>
      <c r="S164" s="4">
        <v>0</v>
      </c>
      <c r="T164" s="4">
        <v>1</v>
      </c>
      <c r="U164" s="4">
        <v>0</v>
      </c>
      <c r="V164" s="4">
        <v>1</v>
      </c>
    </row>
    <row r="165" spans="2:22" ht="12.75" customHeight="1" x14ac:dyDescent="0.2">
      <c r="B165" s="4">
        <v>164</v>
      </c>
      <c r="C165" s="5">
        <v>1</v>
      </c>
      <c r="D165" s="6">
        <v>3.5</v>
      </c>
      <c r="E165" s="4">
        <v>1</v>
      </c>
      <c r="F165" s="4">
        <v>10</v>
      </c>
      <c r="G165" s="4">
        <v>4</v>
      </c>
      <c r="H165" s="4">
        <v>3</v>
      </c>
      <c r="I165" s="4">
        <v>1</v>
      </c>
      <c r="J165" s="4">
        <v>4</v>
      </c>
      <c r="K165" s="4">
        <v>35</v>
      </c>
      <c r="L165" s="4">
        <v>1</v>
      </c>
      <c r="M165" s="4">
        <v>4</v>
      </c>
      <c r="N165" s="4">
        <v>0</v>
      </c>
      <c r="O165" s="4">
        <v>2</v>
      </c>
      <c r="P165" s="4">
        <v>13</v>
      </c>
      <c r="Q165" s="4">
        <v>11</v>
      </c>
      <c r="R165" s="4">
        <v>50</v>
      </c>
      <c r="S165" s="4">
        <v>1</v>
      </c>
      <c r="T165" s="4">
        <v>1</v>
      </c>
      <c r="U165" s="4">
        <v>2</v>
      </c>
      <c r="V165" s="4">
        <v>0</v>
      </c>
    </row>
    <row r="166" spans="2:22" ht="12.75" hidden="1" customHeight="1" x14ac:dyDescent="0.2">
      <c r="B166" s="4">
        <v>165</v>
      </c>
      <c r="C166" s="5">
        <v>0</v>
      </c>
      <c r="D166" s="6">
        <v>3.2</v>
      </c>
      <c r="E166" s="4">
        <v>1</v>
      </c>
      <c r="F166" s="4">
        <v>10</v>
      </c>
      <c r="G166" s="4">
        <v>2</v>
      </c>
      <c r="H166" s="4">
        <v>3</v>
      </c>
      <c r="I166" s="4">
        <v>4</v>
      </c>
      <c r="J166" s="4">
        <v>3</v>
      </c>
      <c r="K166" s="4">
        <v>0</v>
      </c>
      <c r="L166" s="4">
        <v>0</v>
      </c>
      <c r="M166" s="4">
        <v>0</v>
      </c>
      <c r="N166" s="4">
        <v>0</v>
      </c>
      <c r="O166" s="4">
        <v>1</v>
      </c>
      <c r="P166" s="4">
        <v>20</v>
      </c>
      <c r="Q166" s="4">
        <v>4</v>
      </c>
      <c r="R166" s="4">
        <v>0</v>
      </c>
      <c r="S166" s="4">
        <v>1</v>
      </c>
      <c r="T166" s="4">
        <v>0</v>
      </c>
      <c r="U166" s="4">
        <v>2</v>
      </c>
      <c r="V166" s="4">
        <v>1</v>
      </c>
    </row>
    <row r="167" spans="2:22" ht="12.75" hidden="1" customHeight="1" x14ac:dyDescent="0.2">
      <c r="B167" s="4">
        <v>166</v>
      </c>
      <c r="C167" s="5">
        <v>0</v>
      </c>
      <c r="D167" s="6">
        <v>3</v>
      </c>
      <c r="E167" s="4">
        <v>1</v>
      </c>
      <c r="F167" s="4">
        <v>10</v>
      </c>
      <c r="G167" s="4">
        <v>2</v>
      </c>
      <c r="H167" s="4">
        <v>3</v>
      </c>
      <c r="I167" s="4">
        <v>3</v>
      </c>
      <c r="J167" s="4">
        <v>3</v>
      </c>
      <c r="K167" s="4">
        <v>0</v>
      </c>
      <c r="L167" s="4">
        <v>0</v>
      </c>
      <c r="M167" s="4">
        <v>2</v>
      </c>
      <c r="N167" s="4">
        <v>0</v>
      </c>
      <c r="O167" s="4">
        <v>2</v>
      </c>
      <c r="P167" s="4">
        <v>20</v>
      </c>
      <c r="Q167" s="4">
        <v>12</v>
      </c>
      <c r="R167" s="4">
        <v>0</v>
      </c>
      <c r="S167" s="4">
        <v>0</v>
      </c>
      <c r="T167" s="4">
        <v>1</v>
      </c>
      <c r="U167" s="4">
        <v>1</v>
      </c>
      <c r="V167" s="4">
        <v>1</v>
      </c>
    </row>
    <row r="168" spans="2:22" ht="12.75" hidden="1" customHeight="1" x14ac:dyDescent="0.2">
      <c r="B168" s="4">
        <v>167</v>
      </c>
      <c r="C168" s="5">
        <v>0</v>
      </c>
      <c r="D168" s="6">
        <v>2.6</v>
      </c>
      <c r="E168" s="4">
        <v>1</v>
      </c>
      <c r="F168" s="4">
        <v>20</v>
      </c>
      <c r="G168" s="4">
        <v>2</v>
      </c>
      <c r="H168" s="4">
        <v>1</v>
      </c>
      <c r="I168" s="4">
        <v>3</v>
      </c>
      <c r="J168" s="4">
        <v>3</v>
      </c>
      <c r="K168" s="4">
        <v>22</v>
      </c>
      <c r="L168" s="4">
        <v>1</v>
      </c>
      <c r="M168" s="4">
        <v>4</v>
      </c>
      <c r="N168" s="4">
        <v>1</v>
      </c>
      <c r="O168" s="4">
        <v>3</v>
      </c>
      <c r="P168" s="4">
        <v>700</v>
      </c>
      <c r="Q168" s="4">
        <v>1</v>
      </c>
      <c r="R168" s="4">
        <v>10</v>
      </c>
      <c r="S168" s="4">
        <v>1</v>
      </c>
      <c r="T168" s="4">
        <v>0</v>
      </c>
      <c r="U168" s="4">
        <v>1</v>
      </c>
      <c r="V168" s="4">
        <v>1</v>
      </c>
    </row>
    <row r="169" spans="2:22" ht="12.75" customHeight="1" x14ac:dyDescent="0.2">
      <c r="B169" s="4">
        <v>168</v>
      </c>
      <c r="C169" s="5">
        <v>1</v>
      </c>
      <c r="D169" s="6">
        <v>3.3</v>
      </c>
      <c r="E169" s="4">
        <v>1</v>
      </c>
      <c r="F169" s="4">
        <v>24</v>
      </c>
      <c r="G169" s="4">
        <v>2</v>
      </c>
      <c r="H169" s="4">
        <v>4</v>
      </c>
      <c r="I169" s="4">
        <v>4</v>
      </c>
      <c r="J169" s="4">
        <v>5</v>
      </c>
      <c r="K169" s="4">
        <v>15</v>
      </c>
      <c r="L169" s="4">
        <v>3</v>
      </c>
      <c r="M169" s="4">
        <v>0</v>
      </c>
      <c r="N169" s="4">
        <v>1</v>
      </c>
      <c r="O169" s="4">
        <v>1</v>
      </c>
      <c r="P169" s="4">
        <v>10</v>
      </c>
      <c r="Q169" s="4">
        <v>0</v>
      </c>
      <c r="R169" s="4">
        <v>10</v>
      </c>
      <c r="S169" s="4">
        <v>1</v>
      </c>
      <c r="T169" s="4">
        <v>2</v>
      </c>
      <c r="U169" s="4">
        <v>1</v>
      </c>
      <c r="V169" s="4">
        <v>0</v>
      </c>
    </row>
    <row r="170" spans="2:22" ht="12.75" customHeight="1" x14ac:dyDescent="0.2">
      <c r="B170" s="4">
        <v>169</v>
      </c>
      <c r="C170" s="5">
        <v>1</v>
      </c>
      <c r="D170" s="6">
        <v>3.7</v>
      </c>
      <c r="E170" s="4">
        <v>1</v>
      </c>
      <c r="F170" s="4">
        <v>0</v>
      </c>
      <c r="G170" s="4">
        <v>3</v>
      </c>
      <c r="H170" s="4">
        <v>3</v>
      </c>
      <c r="I170" s="4">
        <v>4</v>
      </c>
      <c r="J170" s="4">
        <v>3</v>
      </c>
      <c r="K170" s="4">
        <v>10</v>
      </c>
      <c r="L170" s="4">
        <v>0</v>
      </c>
      <c r="M170" s="4">
        <v>16</v>
      </c>
      <c r="N170" s="4">
        <v>0</v>
      </c>
      <c r="O170" s="4">
        <v>2</v>
      </c>
      <c r="P170" s="7"/>
      <c r="Q170" s="4">
        <v>5</v>
      </c>
      <c r="R170" s="4">
        <v>7</v>
      </c>
      <c r="S170" s="4">
        <v>1</v>
      </c>
      <c r="T170" s="4">
        <v>2</v>
      </c>
      <c r="U170" s="4">
        <v>0</v>
      </c>
      <c r="V170" s="4">
        <v>0</v>
      </c>
    </row>
    <row r="171" spans="2:22" ht="12.75" hidden="1" customHeight="1" x14ac:dyDescent="0.2">
      <c r="B171" s="4">
        <v>170</v>
      </c>
      <c r="C171" s="5">
        <v>0</v>
      </c>
      <c r="D171" s="6">
        <v>3.4</v>
      </c>
      <c r="E171" s="4">
        <v>1</v>
      </c>
      <c r="F171" s="4">
        <v>20</v>
      </c>
      <c r="G171" s="4">
        <v>3</v>
      </c>
      <c r="H171" s="4">
        <v>4</v>
      </c>
      <c r="I171" s="4">
        <v>4</v>
      </c>
      <c r="J171" s="4">
        <v>4</v>
      </c>
      <c r="K171" s="4">
        <v>10</v>
      </c>
      <c r="L171" s="4">
        <v>10</v>
      </c>
      <c r="M171" s="7"/>
      <c r="N171" s="4">
        <v>1</v>
      </c>
      <c r="O171" s="4">
        <v>1</v>
      </c>
      <c r="P171" s="4">
        <v>2</v>
      </c>
      <c r="Q171" s="4">
        <v>6</v>
      </c>
      <c r="R171" s="4">
        <v>10</v>
      </c>
      <c r="S171" s="4">
        <v>1</v>
      </c>
      <c r="T171" s="4">
        <v>2</v>
      </c>
      <c r="U171" s="4">
        <v>1</v>
      </c>
      <c r="V171" s="4">
        <v>1</v>
      </c>
    </row>
    <row r="172" spans="2:22" ht="12.75" hidden="1" customHeight="1" x14ac:dyDescent="0.2">
      <c r="B172" s="4">
        <v>171</v>
      </c>
      <c r="C172" s="5">
        <v>0</v>
      </c>
      <c r="D172" s="6">
        <v>3</v>
      </c>
      <c r="E172" s="4">
        <v>1</v>
      </c>
      <c r="F172" s="4">
        <v>25</v>
      </c>
      <c r="G172" s="4">
        <v>2</v>
      </c>
      <c r="H172" s="4">
        <v>2</v>
      </c>
      <c r="I172" s="4">
        <v>3</v>
      </c>
      <c r="J172" s="4">
        <v>4</v>
      </c>
      <c r="K172" s="4">
        <v>20</v>
      </c>
      <c r="L172" s="4">
        <v>0</v>
      </c>
      <c r="M172" s="4">
        <v>2</v>
      </c>
      <c r="N172" s="4">
        <v>0</v>
      </c>
      <c r="O172" s="4">
        <v>3</v>
      </c>
      <c r="P172" s="4">
        <v>10</v>
      </c>
      <c r="Q172" s="4">
        <v>8</v>
      </c>
      <c r="R172" s="4">
        <v>45</v>
      </c>
      <c r="S172" s="4">
        <v>1</v>
      </c>
      <c r="T172" s="4">
        <v>0</v>
      </c>
      <c r="U172" s="4">
        <v>1</v>
      </c>
      <c r="V172" s="4">
        <v>0</v>
      </c>
    </row>
    <row r="173" spans="2:22" ht="12.75" customHeight="1" x14ac:dyDescent="0.2">
      <c r="B173" s="4">
        <v>172</v>
      </c>
      <c r="C173" s="5">
        <v>1</v>
      </c>
      <c r="D173" s="6">
        <v>2.7</v>
      </c>
      <c r="E173" s="4">
        <v>1</v>
      </c>
      <c r="F173" s="4">
        <v>24</v>
      </c>
      <c r="G173" s="4">
        <v>2</v>
      </c>
      <c r="H173" s="4">
        <v>1</v>
      </c>
      <c r="I173" s="4">
        <v>3</v>
      </c>
      <c r="J173" s="4">
        <v>3</v>
      </c>
      <c r="K173" s="4">
        <v>5</v>
      </c>
      <c r="L173" s="4">
        <v>0</v>
      </c>
      <c r="M173" s="4">
        <v>10</v>
      </c>
      <c r="N173" s="4">
        <v>2</v>
      </c>
      <c r="O173" s="4">
        <v>2</v>
      </c>
      <c r="P173" s="7"/>
      <c r="Q173" s="4">
        <v>6</v>
      </c>
      <c r="R173" s="4">
        <v>52</v>
      </c>
      <c r="S173" s="4">
        <v>0</v>
      </c>
      <c r="T173" s="4">
        <v>2</v>
      </c>
      <c r="U173" s="4">
        <v>1</v>
      </c>
      <c r="V173" s="4">
        <v>1</v>
      </c>
    </row>
    <row r="174" spans="2:22" ht="12.75" hidden="1" customHeight="1" x14ac:dyDescent="0.2">
      <c r="B174" s="4">
        <v>173</v>
      </c>
      <c r="C174" s="5">
        <v>0</v>
      </c>
      <c r="D174" s="6">
        <v>2.9</v>
      </c>
      <c r="E174" s="4">
        <v>1</v>
      </c>
      <c r="F174" s="4">
        <v>10</v>
      </c>
      <c r="G174" s="4">
        <v>2</v>
      </c>
      <c r="H174" s="4">
        <v>2</v>
      </c>
      <c r="I174" s="4">
        <v>5</v>
      </c>
      <c r="J174" s="4">
        <v>4</v>
      </c>
      <c r="K174" s="4">
        <v>0</v>
      </c>
      <c r="L174" s="4">
        <v>0</v>
      </c>
      <c r="M174" s="4">
        <v>0</v>
      </c>
      <c r="N174" s="4">
        <v>0</v>
      </c>
      <c r="O174" s="4">
        <v>2</v>
      </c>
      <c r="P174" s="4">
        <v>1</v>
      </c>
      <c r="Q174" s="4">
        <v>10</v>
      </c>
      <c r="R174" s="4">
        <v>0</v>
      </c>
      <c r="S174" s="4">
        <v>1</v>
      </c>
      <c r="T174" s="4">
        <v>1</v>
      </c>
      <c r="U174" s="4">
        <v>2</v>
      </c>
      <c r="V174" s="4">
        <v>0</v>
      </c>
    </row>
    <row r="175" spans="2:22" ht="12.75" hidden="1" customHeight="1" x14ac:dyDescent="0.2">
      <c r="B175" s="4">
        <v>174</v>
      </c>
      <c r="C175" s="5">
        <v>0</v>
      </c>
      <c r="D175" s="6">
        <v>3</v>
      </c>
      <c r="E175" s="4">
        <v>1</v>
      </c>
      <c r="F175" s="4">
        <v>20</v>
      </c>
      <c r="G175" s="4">
        <v>2</v>
      </c>
      <c r="H175" s="4">
        <v>3</v>
      </c>
      <c r="I175" s="4">
        <v>4</v>
      </c>
      <c r="J175" s="4">
        <v>4</v>
      </c>
      <c r="K175" s="4">
        <v>20</v>
      </c>
      <c r="L175" s="4">
        <v>0</v>
      </c>
      <c r="M175" s="4">
        <v>4</v>
      </c>
      <c r="N175" s="4">
        <v>0</v>
      </c>
      <c r="O175" s="4">
        <v>3</v>
      </c>
      <c r="P175" s="4">
        <v>5.6</v>
      </c>
      <c r="Q175" s="4">
        <v>3</v>
      </c>
      <c r="R175" s="4">
        <v>20</v>
      </c>
      <c r="S175" s="4">
        <v>1</v>
      </c>
      <c r="T175" s="4">
        <v>1</v>
      </c>
      <c r="U175" s="4">
        <v>2</v>
      </c>
      <c r="V175" s="4">
        <v>0</v>
      </c>
    </row>
    <row r="176" spans="2:22" ht="12.75" customHeight="1" x14ac:dyDescent="0.2">
      <c r="B176" s="4">
        <v>175</v>
      </c>
      <c r="C176" s="5">
        <v>1</v>
      </c>
      <c r="D176" s="6">
        <v>3.7</v>
      </c>
      <c r="E176" s="4">
        <v>1</v>
      </c>
      <c r="F176" s="4">
        <v>11</v>
      </c>
      <c r="G176" s="4">
        <v>3</v>
      </c>
      <c r="H176" s="4">
        <v>3</v>
      </c>
      <c r="I176" s="4">
        <v>3</v>
      </c>
      <c r="J176" s="4">
        <v>5</v>
      </c>
      <c r="K176" s="4">
        <v>15</v>
      </c>
      <c r="L176" s="4">
        <v>0</v>
      </c>
      <c r="M176" s="4">
        <v>8</v>
      </c>
      <c r="N176" s="4">
        <v>1</v>
      </c>
      <c r="O176" s="4">
        <v>3</v>
      </c>
      <c r="P176" s="4">
        <v>30</v>
      </c>
      <c r="Q176" s="4">
        <v>1</v>
      </c>
      <c r="R176" s="4">
        <v>58</v>
      </c>
      <c r="S176" s="4">
        <v>0</v>
      </c>
      <c r="T176" s="4">
        <v>0</v>
      </c>
      <c r="U176" s="4">
        <v>2</v>
      </c>
      <c r="V176" s="4">
        <v>0</v>
      </c>
    </row>
    <row r="177" spans="2:22" ht="12.75" customHeight="1" x14ac:dyDescent="0.2">
      <c r="B177" s="4">
        <v>176</v>
      </c>
      <c r="C177" s="5">
        <v>1</v>
      </c>
      <c r="D177" s="6">
        <v>2.9</v>
      </c>
      <c r="E177" s="4">
        <v>1</v>
      </c>
      <c r="F177" s="4">
        <v>21.25</v>
      </c>
      <c r="G177" s="4">
        <v>2.5</v>
      </c>
      <c r="H177" s="4">
        <v>3</v>
      </c>
      <c r="I177" s="4">
        <v>4</v>
      </c>
      <c r="J177" s="4">
        <v>3</v>
      </c>
      <c r="K177" s="4">
        <v>2</v>
      </c>
      <c r="L177" s="4">
        <v>0</v>
      </c>
      <c r="M177" s="4">
        <v>4.5</v>
      </c>
      <c r="N177" s="4">
        <v>2</v>
      </c>
      <c r="O177" s="4">
        <v>2</v>
      </c>
      <c r="P177" s="7"/>
      <c r="Q177" s="4">
        <v>7</v>
      </c>
      <c r="R177" s="4">
        <v>5</v>
      </c>
      <c r="S177" s="4">
        <v>0</v>
      </c>
      <c r="T177" s="4">
        <v>0</v>
      </c>
      <c r="U177" s="4">
        <v>2</v>
      </c>
      <c r="V177" s="4">
        <v>1</v>
      </c>
    </row>
    <row r="178" spans="2:22" ht="12.75" hidden="1" customHeight="1" x14ac:dyDescent="0.2">
      <c r="B178" s="4">
        <v>177</v>
      </c>
      <c r="C178" s="5">
        <v>0</v>
      </c>
      <c r="D178" s="6">
        <v>3</v>
      </c>
      <c r="E178" s="4">
        <v>1</v>
      </c>
      <c r="F178" s="4">
        <v>20</v>
      </c>
      <c r="G178" s="4">
        <v>2</v>
      </c>
      <c r="H178" s="4">
        <v>3</v>
      </c>
      <c r="I178" s="4">
        <v>3</v>
      </c>
      <c r="J178" s="4">
        <v>3</v>
      </c>
      <c r="K178" s="4">
        <v>10</v>
      </c>
      <c r="L178" s="4">
        <v>0</v>
      </c>
      <c r="M178" s="4">
        <v>4</v>
      </c>
      <c r="N178" s="4">
        <v>0</v>
      </c>
      <c r="O178" s="4">
        <v>2</v>
      </c>
      <c r="P178" s="4">
        <v>27</v>
      </c>
      <c r="Q178" s="4">
        <v>2</v>
      </c>
      <c r="R178" s="4">
        <v>5</v>
      </c>
      <c r="S178" s="4">
        <v>1</v>
      </c>
      <c r="T178" s="4">
        <v>1</v>
      </c>
      <c r="U178" s="4">
        <v>2</v>
      </c>
      <c r="V178" s="4">
        <v>0</v>
      </c>
    </row>
    <row r="179" spans="2:22" ht="12.75" customHeight="1" x14ac:dyDescent="0.2">
      <c r="B179" s="4">
        <v>178</v>
      </c>
      <c r="C179" s="5">
        <v>1</v>
      </c>
      <c r="D179" s="6">
        <v>3.4</v>
      </c>
      <c r="E179" s="4">
        <v>1</v>
      </c>
      <c r="F179" s="4">
        <v>0</v>
      </c>
      <c r="G179" s="4">
        <v>3</v>
      </c>
      <c r="H179" s="4">
        <v>2</v>
      </c>
      <c r="I179" s="4">
        <v>1</v>
      </c>
      <c r="J179" s="4">
        <v>4</v>
      </c>
      <c r="K179" s="4">
        <v>20</v>
      </c>
      <c r="L179" s="4">
        <v>0</v>
      </c>
      <c r="M179" s="4">
        <v>6</v>
      </c>
      <c r="N179" s="4">
        <v>1</v>
      </c>
      <c r="O179" s="4">
        <v>1</v>
      </c>
      <c r="P179" s="4">
        <v>2</v>
      </c>
      <c r="Q179" s="4">
        <v>10</v>
      </c>
      <c r="R179" s="4">
        <v>0</v>
      </c>
      <c r="S179" s="4">
        <v>0</v>
      </c>
      <c r="T179" s="4">
        <v>1</v>
      </c>
      <c r="U179" s="4">
        <v>2</v>
      </c>
      <c r="V179" s="4">
        <v>1</v>
      </c>
    </row>
    <row r="180" spans="2:22" ht="12.75" hidden="1" customHeight="1" x14ac:dyDescent="0.2">
      <c r="B180" s="4">
        <v>179</v>
      </c>
      <c r="C180" s="5">
        <v>0</v>
      </c>
      <c r="D180" s="6">
        <v>2.5</v>
      </c>
      <c r="E180" s="4">
        <v>1</v>
      </c>
      <c r="F180" s="4">
        <v>37.5</v>
      </c>
      <c r="G180" s="4">
        <v>2</v>
      </c>
      <c r="H180" s="4">
        <v>2</v>
      </c>
      <c r="I180" s="4">
        <v>2</v>
      </c>
      <c r="J180" s="4">
        <v>4</v>
      </c>
      <c r="K180" s="4">
        <v>15</v>
      </c>
      <c r="L180" s="4">
        <v>0</v>
      </c>
      <c r="M180" s="4">
        <v>0</v>
      </c>
      <c r="N180" s="4">
        <v>0</v>
      </c>
      <c r="O180" s="4">
        <v>1</v>
      </c>
      <c r="P180" s="4">
        <v>2</v>
      </c>
      <c r="Q180" s="4">
        <v>6</v>
      </c>
      <c r="R180" s="4">
        <v>1</v>
      </c>
      <c r="S180" s="4">
        <v>1</v>
      </c>
      <c r="T180" s="4">
        <v>1</v>
      </c>
      <c r="U180" s="4">
        <v>1</v>
      </c>
      <c r="V180" s="4">
        <v>1</v>
      </c>
    </row>
    <row r="181" spans="2:22" ht="12.75" hidden="1" customHeight="1" x14ac:dyDescent="0.2">
      <c r="B181" s="4">
        <v>180</v>
      </c>
      <c r="C181" s="5">
        <v>0</v>
      </c>
      <c r="D181" s="6">
        <v>2.8</v>
      </c>
      <c r="E181" s="4">
        <v>1</v>
      </c>
      <c r="F181" s="4">
        <v>0</v>
      </c>
      <c r="G181" s="4">
        <v>2</v>
      </c>
      <c r="H181" s="4">
        <v>3</v>
      </c>
      <c r="I181" s="4">
        <v>4</v>
      </c>
      <c r="J181" s="4">
        <v>4</v>
      </c>
      <c r="K181" s="4">
        <v>15</v>
      </c>
      <c r="L181" s="4">
        <v>0</v>
      </c>
      <c r="M181" s="4">
        <v>3</v>
      </c>
      <c r="N181" s="4">
        <v>0</v>
      </c>
      <c r="O181" s="4">
        <v>3</v>
      </c>
      <c r="P181" s="4">
        <v>10</v>
      </c>
      <c r="Q181" s="4">
        <v>6</v>
      </c>
      <c r="R181" s="4">
        <v>5</v>
      </c>
      <c r="S181" s="4">
        <v>2</v>
      </c>
      <c r="T181" s="4">
        <v>0</v>
      </c>
      <c r="U181" s="4">
        <v>2</v>
      </c>
      <c r="V181" s="4">
        <v>0</v>
      </c>
    </row>
    <row r="182" spans="2:22" ht="12.75" customHeight="1" x14ac:dyDescent="0.2">
      <c r="B182" s="4">
        <v>181</v>
      </c>
      <c r="C182" s="5">
        <v>1</v>
      </c>
      <c r="D182" s="6">
        <v>3.2</v>
      </c>
      <c r="E182" s="4">
        <v>1</v>
      </c>
      <c r="F182" s="4">
        <v>0</v>
      </c>
      <c r="G182" s="4">
        <v>3</v>
      </c>
      <c r="H182" s="4">
        <v>3</v>
      </c>
      <c r="I182" s="4">
        <v>3</v>
      </c>
      <c r="J182" s="4">
        <v>2</v>
      </c>
      <c r="K182" s="4">
        <v>5</v>
      </c>
      <c r="L182" s="4">
        <v>0</v>
      </c>
      <c r="M182" s="4">
        <v>4</v>
      </c>
      <c r="N182" s="4">
        <v>0</v>
      </c>
      <c r="O182" s="7"/>
      <c r="P182" s="7"/>
      <c r="Q182" s="4">
        <v>1</v>
      </c>
      <c r="R182" s="4">
        <v>50</v>
      </c>
      <c r="S182" s="4">
        <v>1</v>
      </c>
      <c r="T182" s="4">
        <v>2</v>
      </c>
      <c r="U182" s="4">
        <v>1</v>
      </c>
      <c r="V182" s="4">
        <v>0</v>
      </c>
    </row>
    <row r="183" spans="2:22" ht="12.75" hidden="1" customHeight="1" x14ac:dyDescent="0.2">
      <c r="B183" s="4">
        <v>182</v>
      </c>
      <c r="C183" s="5">
        <v>0</v>
      </c>
      <c r="D183" s="6">
        <v>3</v>
      </c>
      <c r="E183" s="4">
        <v>1</v>
      </c>
      <c r="F183" s="4">
        <v>4</v>
      </c>
      <c r="G183" s="4">
        <v>2</v>
      </c>
      <c r="H183" s="4">
        <v>3</v>
      </c>
      <c r="I183" s="4">
        <v>2</v>
      </c>
      <c r="J183" s="4">
        <v>3</v>
      </c>
      <c r="K183" s="4">
        <v>8</v>
      </c>
      <c r="L183" s="4">
        <v>0</v>
      </c>
      <c r="M183" s="4">
        <v>2</v>
      </c>
      <c r="N183" s="4">
        <v>0</v>
      </c>
      <c r="O183" s="4">
        <v>2</v>
      </c>
      <c r="P183" s="4">
        <v>3</v>
      </c>
      <c r="Q183" s="4">
        <v>5</v>
      </c>
      <c r="R183" s="4">
        <v>10</v>
      </c>
      <c r="S183" s="4">
        <v>1</v>
      </c>
      <c r="T183" s="4">
        <v>1</v>
      </c>
      <c r="U183" s="4">
        <v>1</v>
      </c>
      <c r="V183" s="4">
        <v>0</v>
      </c>
    </row>
    <row r="184" spans="2:22" ht="12.75" hidden="1" customHeight="1" x14ac:dyDescent="0.2">
      <c r="B184" s="4">
        <v>183</v>
      </c>
      <c r="C184" s="5">
        <v>0</v>
      </c>
      <c r="D184" s="6">
        <v>3.3</v>
      </c>
      <c r="E184" s="4">
        <v>1</v>
      </c>
      <c r="F184" s="4">
        <v>20</v>
      </c>
      <c r="G184" s="4">
        <v>2</v>
      </c>
      <c r="H184" s="4">
        <v>2</v>
      </c>
      <c r="I184" s="4">
        <v>4</v>
      </c>
      <c r="J184" s="4">
        <v>4</v>
      </c>
      <c r="K184" s="4">
        <v>13</v>
      </c>
      <c r="L184" s="4">
        <v>0</v>
      </c>
      <c r="M184" s="4">
        <v>0</v>
      </c>
      <c r="N184" s="4">
        <v>0</v>
      </c>
      <c r="O184" s="4">
        <v>1</v>
      </c>
      <c r="P184" s="4">
        <v>13</v>
      </c>
      <c r="Q184" s="4">
        <v>0</v>
      </c>
      <c r="R184" s="4">
        <v>0</v>
      </c>
      <c r="S184" s="4">
        <v>2</v>
      </c>
      <c r="T184" s="4">
        <v>1</v>
      </c>
      <c r="U184" s="4">
        <v>1</v>
      </c>
      <c r="V184" s="4">
        <v>0</v>
      </c>
    </row>
    <row r="187" spans="2:22" ht="12.75" customHeight="1" x14ac:dyDescent="0.2">
      <c r="B187" s="19" t="s">
        <v>66</v>
      </c>
      <c r="C187"/>
    </row>
    <row r="188" spans="2:22" ht="12.75" customHeight="1" x14ac:dyDescent="0.2">
      <c r="B188"/>
      <c r="C188"/>
    </row>
    <row r="189" spans="2:22" ht="12.75" customHeight="1" x14ac:dyDescent="0.2">
      <c r="B189" s="17" t="s">
        <v>41</v>
      </c>
      <c r="C189" s="17" t="s">
        <v>42</v>
      </c>
    </row>
    <row r="190" spans="2:22" ht="12.75" customHeight="1" x14ac:dyDescent="0.2">
      <c r="B190" s="14" t="s">
        <v>43</v>
      </c>
      <c r="C190" s="20" t="s">
        <v>46</v>
      </c>
      <c r="D190" s="21"/>
      <c r="E190" s="22"/>
      <c r="F190" s="22"/>
      <c r="G190" s="22"/>
      <c r="H190" s="22"/>
      <c r="I190" s="22"/>
      <c r="J190" s="22"/>
      <c r="K190" s="22"/>
      <c r="L190" s="22"/>
      <c r="M190" s="22"/>
      <c r="N190" s="22"/>
      <c r="O190" s="23"/>
    </row>
    <row r="191" spans="2:22" ht="12.75" customHeight="1" x14ac:dyDescent="0.2">
      <c r="B191" s="15" t="s">
        <v>44</v>
      </c>
      <c r="C191" s="24" t="s">
        <v>47</v>
      </c>
      <c r="D191" s="25"/>
      <c r="E191" s="26"/>
      <c r="F191" s="26"/>
      <c r="G191" s="26"/>
      <c r="H191" s="26"/>
      <c r="I191" s="26"/>
      <c r="J191" s="26"/>
      <c r="K191" s="26"/>
      <c r="L191" s="26"/>
      <c r="M191" s="26"/>
      <c r="N191" s="26"/>
      <c r="O191" s="27"/>
    </row>
    <row r="192" spans="2:22" ht="12.75" customHeight="1" x14ac:dyDescent="0.2">
      <c r="B192" s="15" t="s">
        <v>45</v>
      </c>
      <c r="C192" s="24" t="s">
        <v>65</v>
      </c>
      <c r="D192" s="25"/>
      <c r="E192" s="26"/>
      <c r="F192" s="26"/>
      <c r="G192" s="26"/>
      <c r="H192" s="26"/>
      <c r="I192" s="26"/>
      <c r="J192" s="26"/>
      <c r="K192" s="26"/>
      <c r="L192" s="26"/>
      <c r="M192" s="26"/>
      <c r="N192" s="26"/>
      <c r="O192" s="27"/>
    </row>
    <row r="193" spans="2:15" ht="12.75" customHeight="1" x14ac:dyDescent="0.2">
      <c r="B193" s="15" t="s">
        <v>4</v>
      </c>
      <c r="C193" s="24" t="s">
        <v>48</v>
      </c>
      <c r="D193" s="25"/>
      <c r="E193" s="26"/>
      <c r="F193" s="26"/>
      <c r="G193" s="26"/>
      <c r="H193" s="26"/>
      <c r="I193" s="26"/>
      <c r="J193" s="26"/>
      <c r="K193" s="26"/>
      <c r="L193" s="26"/>
      <c r="M193" s="26"/>
      <c r="N193" s="26"/>
      <c r="O193" s="27"/>
    </row>
    <row r="194" spans="2:15" ht="12.75" customHeight="1" x14ac:dyDescent="0.2">
      <c r="B194" s="15" t="s">
        <v>5</v>
      </c>
      <c r="C194" s="24" t="s">
        <v>49</v>
      </c>
      <c r="D194" s="25"/>
      <c r="E194" s="26"/>
      <c r="F194" s="26"/>
      <c r="G194" s="26"/>
      <c r="H194" s="26"/>
      <c r="I194" s="26"/>
      <c r="J194" s="26"/>
      <c r="K194" s="26"/>
      <c r="L194" s="26"/>
      <c r="M194" s="26"/>
      <c r="N194" s="26"/>
      <c r="O194" s="27"/>
    </row>
    <row r="195" spans="2:15" ht="12.75" customHeight="1" x14ac:dyDescent="0.2">
      <c r="B195" s="15" t="s">
        <v>6</v>
      </c>
      <c r="C195" s="24" t="s">
        <v>50</v>
      </c>
      <c r="D195" s="25"/>
      <c r="E195" s="26"/>
      <c r="F195" s="26"/>
      <c r="G195" s="26"/>
      <c r="H195" s="26"/>
      <c r="I195" s="26"/>
      <c r="J195" s="26"/>
      <c r="K195" s="26"/>
      <c r="L195" s="26"/>
      <c r="M195" s="26"/>
      <c r="N195" s="26"/>
      <c r="O195" s="27"/>
    </row>
    <row r="196" spans="2:15" ht="12.75" customHeight="1" x14ac:dyDescent="0.2">
      <c r="B196" s="15" t="s">
        <v>7</v>
      </c>
      <c r="C196" s="24" t="s">
        <v>51</v>
      </c>
      <c r="D196" s="25"/>
      <c r="E196" s="26"/>
      <c r="F196" s="26"/>
      <c r="G196" s="26"/>
      <c r="H196" s="26"/>
      <c r="I196" s="26"/>
      <c r="J196" s="26"/>
      <c r="K196" s="26"/>
      <c r="L196" s="26"/>
      <c r="M196" s="26"/>
      <c r="N196" s="26"/>
      <c r="O196" s="27"/>
    </row>
    <row r="197" spans="2:15" ht="12.75" customHeight="1" x14ac:dyDescent="0.2">
      <c r="B197" s="15" t="s">
        <v>8</v>
      </c>
      <c r="C197" s="24" t="s">
        <v>52</v>
      </c>
      <c r="D197" s="25"/>
      <c r="E197" s="26"/>
      <c r="F197" s="26"/>
      <c r="G197" s="26"/>
      <c r="H197" s="26"/>
      <c r="I197" s="26"/>
      <c r="J197" s="26"/>
      <c r="K197" s="26"/>
      <c r="L197" s="26"/>
      <c r="M197" s="26"/>
      <c r="N197" s="26"/>
      <c r="O197" s="27"/>
    </row>
    <row r="198" spans="2:15" ht="12.75" customHeight="1" x14ac:dyDescent="0.2">
      <c r="B198" s="15" t="s">
        <v>9</v>
      </c>
      <c r="C198" s="24" t="s">
        <v>64</v>
      </c>
      <c r="D198" s="25"/>
      <c r="E198" s="26"/>
      <c r="F198" s="26"/>
      <c r="G198" s="26"/>
      <c r="H198" s="26"/>
      <c r="I198" s="26"/>
      <c r="J198" s="26"/>
      <c r="K198" s="26"/>
      <c r="L198" s="26"/>
      <c r="M198" s="26"/>
      <c r="N198" s="26"/>
      <c r="O198" s="27"/>
    </row>
    <row r="199" spans="2:15" ht="12.75" customHeight="1" x14ac:dyDescent="0.2">
      <c r="B199" s="15" t="s">
        <v>10</v>
      </c>
      <c r="C199" s="24" t="s">
        <v>53</v>
      </c>
      <c r="D199" s="25"/>
      <c r="E199" s="26"/>
      <c r="F199" s="26"/>
      <c r="G199" s="26"/>
      <c r="H199" s="26"/>
      <c r="I199" s="26"/>
      <c r="J199" s="26"/>
      <c r="K199" s="26"/>
      <c r="L199" s="26"/>
      <c r="M199" s="26"/>
      <c r="N199" s="26"/>
      <c r="O199" s="27"/>
    </row>
    <row r="200" spans="2:15" ht="12.75" customHeight="1" x14ac:dyDescent="0.2">
      <c r="B200" s="15" t="s">
        <v>11</v>
      </c>
      <c r="C200" s="24" t="s">
        <v>54</v>
      </c>
      <c r="D200" s="25"/>
      <c r="E200" s="26"/>
      <c r="F200" s="26"/>
      <c r="G200" s="26"/>
      <c r="H200" s="26"/>
      <c r="I200" s="26"/>
      <c r="J200" s="26"/>
      <c r="K200" s="26"/>
      <c r="L200" s="26"/>
      <c r="M200" s="26"/>
      <c r="N200" s="26"/>
      <c r="O200" s="27"/>
    </row>
    <row r="201" spans="2:15" ht="12.75" customHeight="1" x14ac:dyDescent="0.2">
      <c r="B201" s="15" t="s">
        <v>12</v>
      </c>
      <c r="C201" s="24" t="s">
        <v>55</v>
      </c>
      <c r="D201" s="25"/>
      <c r="E201" s="26"/>
      <c r="F201" s="26"/>
      <c r="G201" s="26"/>
      <c r="H201" s="26"/>
      <c r="I201" s="26"/>
      <c r="J201" s="26"/>
      <c r="K201" s="26"/>
      <c r="L201" s="26"/>
      <c r="M201" s="26"/>
      <c r="N201" s="26"/>
      <c r="O201" s="27"/>
    </row>
    <row r="202" spans="2:15" ht="12.75" customHeight="1" x14ac:dyDescent="0.2">
      <c r="B202" s="15" t="s">
        <v>13</v>
      </c>
      <c r="C202" s="24" t="s">
        <v>56</v>
      </c>
      <c r="D202" s="25"/>
      <c r="E202" s="26"/>
      <c r="F202" s="26"/>
      <c r="G202" s="26"/>
      <c r="H202" s="26"/>
      <c r="I202" s="26"/>
      <c r="J202" s="26"/>
      <c r="K202" s="26"/>
      <c r="L202" s="26"/>
      <c r="M202" s="26"/>
      <c r="N202" s="26"/>
      <c r="O202" s="27"/>
    </row>
    <row r="203" spans="2:15" ht="12.75" customHeight="1" x14ac:dyDescent="0.2">
      <c r="B203" s="15" t="s">
        <v>14</v>
      </c>
      <c r="C203" s="24" t="s">
        <v>57</v>
      </c>
      <c r="D203" s="25"/>
      <c r="E203" s="26"/>
      <c r="F203" s="26"/>
      <c r="G203" s="26"/>
      <c r="H203" s="26"/>
      <c r="I203" s="26"/>
      <c r="J203" s="26"/>
      <c r="K203" s="26"/>
      <c r="L203" s="26"/>
      <c r="M203" s="26"/>
      <c r="N203" s="26"/>
      <c r="O203" s="27"/>
    </row>
    <row r="204" spans="2:15" ht="12.75" customHeight="1" x14ac:dyDescent="0.2">
      <c r="B204" s="15" t="s">
        <v>15</v>
      </c>
      <c r="C204" s="24" t="s">
        <v>58</v>
      </c>
      <c r="D204" s="25"/>
      <c r="E204" s="26"/>
      <c r="F204" s="26"/>
      <c r="G204" s="26"/>
      <c r="H204" s="26"/>
      <c r="I204" s="26"/>
      <c r="J204" s="26"/>
      <c r="K204" s="26"/>
      <c r="L204" s="26"/>
      <c r="M204" s="26"/>
      <c r="N204" s="26"/>
      <c r="O204" s="27"/>
    </row>
    <row r="205" spans="2:15" ht="12.75" customHeight="1" x14ac:dyDescent="0.2">
      <c r="B205" s="15" t="s">
        <v>16</v>
      </c>
      <c r="C205" s="24" t="s">
        <v>59</v>
      </c>
      <c r="D205" s="25"/>
      <c r="E205" s="26"/>
      <c r="F205" s="26"/>
      <c r="G205" s="26"/>
      <c r="H205" s="26"/>
      <c r="I205" s="26"/>
      <c r="J205" s="26"/>
      <c r="K205" s="26"/>
      <c r="L205" s="26"/>
      <c r="M205" s="26"/>
      <c r="N205" s="26"/>
      <c r="O205" s="27"/>
    </row>
    <row r="206" spans="2:15" ht="12.75" customHeight="1" x14ac:dyDescent="0.2">
      <c r="B206" s="15" t="s">
        <v>17</v>
      </c>
      <c r="C206" s="24" t="s">
        <v>60</v>
      </c>
      <c r="D206" s="25"/>
      <c r="E206" s="26"/>
      <c r="F206" s="26"/>
      <c r="G206" s="26"/>
      <c r="H206" s="26"/>
      <c r="I206" s="26"/>
      <c r="J206" s="26"/>
      <c r="K206" s="26"/>
      <c r="L206" s="26"/>
      <c r="M206" s="26"/>
      <c r="N206" s="26"/>
      <c r="O206" s="27"/>
    </row>
    <row r="207" spans="2:15" ht="12.75" customHeight="1" x14ac:dyDescent="0.2">
      <c r="B207" s="15" t="s">
        <v>18</v>
      </c>
      <c r="C207" s="24" t="s">
        <v>61</v>
      </c>
      <c r="D207" s="25"/>
      <c r="E207" s="26"/>
      <c r="F207" s="26"/>
      <c r="G207" s="26"/>
      <c r="H207" s="26"/>
      <c r="I207" s="26"/>
      <c r="J207" s="26"/>
      <c r="K207" s="26"/>
      <c r="L207" s="26"/>
      <c r="M207" s="26"/>
      <c r="N207" s="26"/>
      <c r="O207" s="27"/>
    </row>
    <row r="208" spans="2:15" ht="12.75" customHeight="1" x14ac:dyDescent="0.2">
      <c r="B208" s="15" t="s">
        <v>19</v>
      </c>
      <c r="C208" s="24" t="s">
        <v>62</v>
      </c>
      <c r="D208" s="25"/>
      <c r="E208" s="26"/>
      <c r="F208" s="26"/>
      <c r="G208" s="26"/>
      <c r="H208" s="26"/>
      <c r="I208" s="26"/>
      <c r="J208" s="26"/>
      <c r="K208" s="26"/>
      <c r="L208" s="26"/>
      <c r="M208" s="26"/>
      <c r="N208" s="26"/>
      <c r="O208" s="27"/>
    </row>
    <row r="209" spans="2:15" ht="12.75" customHeight="1" x14ac:dyDescent="0.2">
      <c r="B209" s="16" t="s">
        <v>20</v>
      </c>
      <c r="C209" s="28" t="s">
        <v>63</v>
      </c>
      <c r="D209" s="29"/>
      <c r="E209" s="30"/>
      <c r="F209" s="30"/>
      <c r="G209" s="30"/>
      <c r="H209" s="30"/>
      <c r="I209" s="30"/>
      <c r="J209" s="30"/>
      <c r="K209" s="30"/>
      <c r="L209" s="30"/>
      <c r="M209" s="30"/>
      <c r="N209" s="30"/>
      <c r="O209" s="31"/>
    </row>
    <row r="210" spans="2:15" ht="12.75" customHeight="1" x14ac:dyDescent="0.2">
      <c r="B210"/>
      <c r="C210"/>
    </row>
    <row r="211" spans="2:15" ht="12.75" customHeight="1" x14ac:dyDescent="0.2">
      <c r="B211"/>
      <c r="C211"/>
    </row>
    <row r="212" spans="2:15" ht="12.75" customHeight="1" x14ac:dyDescent="0.2">
      <c r="B212"/>
      <c r="C212"/>
    </row>
    <row r="213" spans="2:15" ht="12.75" customHeight="1" x14ac:dyDescent="0.2">
      <c r="B213"/>
      <c r="C213"/>
    </row>
    <row r="214" spans="2:15" ht="12.75" customHeight="1" x14ac:dyDescent="0.2">
      <c r="B214"/>
      <c r="C214"/>
    </row>
    <row r="215" spans="2:15" ht="12.75" customHeight="1" x14ac:dyDescent="0.2">
      <c r="B215"/>
      <c r="C215"/>
    </row>
    <row r="216" spans="2:15" ht="12.75" customHeight="1" x14ac:dyDescent="0.2">
      <c r="B216"/>
      <c r="C216"/>
    </row>
    <row r="217" spans="2:15" ht="12.75" customHeight="1" x14ac:dyDescent="0.2">
      <c r="B217"/>
      <c r="C217"/>
    </row>
    <row r="218" spans="2:15" ht="12.75" customHeight="1" x14ac:dyDescent="0.2">
      <c r="B218"/>
      <c r="C218"/>
    </row>
    <row r="219" spans="2:15" ht="12.75" customHeight="1" x14ac:dyDescent="0.2">
      <c r="B219"/>
      <c r="C219"/>
    </row>
    <row r="220" spans="2:15" ht="12.75" customHeight="1" x14ac:dyDescent="0.2">
      <c r="B220"/>
      <c r="C220"/>
    </row>
  </sheetData>
  <autoFilter ref="B2:V184" xr:uid="{6700233E-A071-4A53-AD62-10A202715502}">
    <filterColumn colId="1">
      <filters>
        <filter val="1"/>
      </filters>
    </filterColumn>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C23"/>
  <sheetViews>
    <sheetView workbookViewId="0">
      <selection activeCell="F17" sqref="F17"/>
    </sheetView>
  </sheetViews>
  <sheetFormatPr defaultRowHeight="12.75" x14ac:dyDescent="0.2"/>
  <cols>
    <col min="1" max="1" width="2.7109375" customWidth="1"/>
    <col min="3" max="3" width="98.140625" customWidth="1"/>
  </cols>
  <sheetData>
    <row r="1" spans="2:3" ht="15" x14ac:dyDescent="0.2">
      <c r="B1" s="19" t="s">
        <v>66</v>
      </c>
    </row>
    <row r="3" spans="2:3" x14ac:dyDescent="0.2">
      <c r="B3" s="37" t="s">
        <v>41</v>
      </c>
      <c r="C3" s="37" t="s">
        <v>42</v>
      </c>
    </row>
    <row r="4" spans="2:3" x14ac:dyDescent="0.2">
      <c r="B4" s="34" t="s">
        <v>43</v>
      </c>
      <c r="C4" s="11" t="s">
        <v>46</v>
      </c>
    </row>
    <row r="5" spans="2:3" x14ac:dyDescent="0.2">
      <c r="B5" s="35" t="s">
        <v>44</v>
      </c>
      <c r="C5" s="12" t="s">
        <v>47</v>
      </c>
    </row>
    <row r="6" spans="2:3" x14ac:dyDescent="0.2">
      <c r="B6" s="35" t="s">
        <v>45</v>
      </c>
      <c r="C6" s="12" t="s">
        <v>65</v>
      </c>
    </row>
    <row r="7" spans="2:3" x14ac:dyDescent="0.2">
      <c r="B7" s="35" t="s">
        <v>4</v>
      </c>
      <c r="C7" s="12" t="s">
        <v>48</v>
      </c>
    </row>
    <row r="8" spans="2:3" x14ac:dyDescent="0.2">
      <c r="B8" s="35" t="s">
        <v>5</v>
      </c>
      <c r="C8" s="12" t="s">
        <v>49</v>
      </c>
    </row>
    <row r="9" spans="2:3" x14ac:dyDescent="0.2">
      <c r="B9" s="35" t="s">
        <v>6</v>
      </c>
      <c r="C9" s="12" t="s">
        <v>50</v>
      </c>
    </row>
    <row r="10" spans="2:3" x14ac:dyDescent="0.2">
      <c r="B10" s="35" t="s">
        <v>7</v>
      </c>
      <c r="C10" s="12" t="s">
        <v>51</v>
      </c>
    </row>
    <row r="11" spans="2:3" x14ac:dyDescent="0.2">
      <c r="B11" s="35" t="s">
        <v>8</v>
      </c>
      <c r="C11" s="12" t="s">
        <v>52</v>
      </c>
    </row>
    <row r="12" spans="2:3" x14ac:dyDescent="0.2">
      <c r="B12" s="35" t="s">
        <v>9</v>
      </c>
      <c r="C12" s="12" t="s">
        <v>64</v>
      </c>
    </row>
    <row r="13" spans="2:3" x14ac:dyDescent="0.2">
      <c r="B13" s="35" t="s">
        <v>10</v>
      </c>
      <c r="C13" s="12" t="s">
        <v>53</v>
      </c>
    </row>
    <row r="14" spans="2:3" x14ac:dyDescent="0.2">
      <c r="B14" s="35" t="s">
        <v>11</v>
      </c>
      <c r="C14" s="12" t="s">
        <v>54</v>
      </c>
    </row>
    <row r="15" spans="2:3" x14ac:dyDescent="0.2">
      <c r="B15" s="35" t="s">
        <v>12</v>
      </c>
      <c r="C15" s="12" t="s">
        <v>55</v>
      </c>
    </row>
    <row r="16" spans="2:3" x14ac:dyDescent="0.2">
      <c r="B16" s="35" t="s">
        <v>13</v>
      </c>
      <c r="C16" s="12" t="s">
        <v>56</v>
      </c>
    </row>
    <row r="17" spans="2:3" x14ac:dyDescent="0.2">
      <c r="B17" s="35" t="s">
        <v>14</v>
      </c>
      <c r="C17" s="12" t="s">
        <v>57</v>
      </c>
    </row>
    <row r="18" spans="2:3" x14ac:dyDescent="0.2">
      <c r="B18" s="35" t="s">
        <v>15</v>
      </c>
      <c r="C18" s="12" t="s">
        <v>58</v>
      </c>
    </row>
    <row r="19" spans="2:3" x14ac:dyDescent="0.2">
      <c r="B19" s="35" t="s">
        <v>16</v>
      </c>
      <c r="C19" s="12" t="s">
        <v>59</v>
      </c>
    </row>
    <row r="20" spans="2:3" x14ac:dyDescent="0.2">
      <c r="B20" s="35" t="s">
        <v>17</v>
      </c>
      <c r="C20" s="12" t="s">
        <v>60</v>
      </c>
    </row>
    <row r="21" spans="2:3" x14ac:dyDescent="0.2">
      <c r="B21" s="35" t="s">
        <v>18</v>
      </c>
      <c r="C21" s="12" t="s">
        <v>61</v>
      </c>
    </row>
    <row r="22" spans="2:3" x14ac:dyDescent="0.2">
      <c r="B22" s="35" t="s">
        <v>19</v>
      </c>
      <c r="C22" s="12" t="s">
        <v>62</v>
      </c>
    </row>
    <row r="23" spans="2:3" x14ac:dyDescent="0.2">
      <c r="B23" s="36" t="s">
        <v>20</v>
      </c>
      <c r="C23" s="13" t="s">
        <v>63</v>
      </c>
    </row>
  </sheetData>
  <phoneticPr fontId="0" type="noConversion"/>
  <pageMargins left="0.75" right="0.75" top="1" bottom="1" header="0.5" footer="0.5"/>
  <pageSetup orientation="landscape" r:id="rId1"/>
  <headerFooter alignWithMargins="0">
    <oddFooter>&amp;LClass Survey Database&amp;CPrinted &amp;D&amp;RDoane/Seward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09"/>
  <sheetViews>
    <sheetView zoomScale="113" workbookViewId="0">
      <selection activeCell="A10" sqref="A10"/>
    </sheetView>
  </sheetViews>
  <sheetFormatPr defaultRowHeight="12.75" x14ac:dyDescent="0.2"/>
  <cols>
    <col min="4" max="4" width="28.5703125" customWidth="1"/>
    <col min="5" max="5" width="9" bestFit="1" customWidth="1"/>
    <col min="6" max="6" width="13.7109375" bestFit="1" customWidth="1"/>
    <col min="9" max="9" width="7.7109375" style="2"/>
    <col min="13" max="13" width="10.85546875" bestFit="1" customWidth="1"/>
    <col min="14" max="14" width="18.85546875" bestFit="1" customWidth="1"/>
    <col min="15" max="15" width="13.28515625" bestFit="1" customWidth="1"/>
    <col min="16" max="16" width="18.5703125" bestFit="1" customWidth="1"/>
  </cols>
  <sheetData>
    <row r="1" spans="1:16" x14ac:dyDescent="0.2">
      <c r="A1" s="38" t="s">
        <v>70</v>
      </c>
      <c r="B1" t="s">
        <v>71</v>
      </c>
      <c r="F1" s="50">
        <f t="array" ref="F1">_xlfn.NORM.S.DIST(-0.8163, TRUE)</f>
        <v>0.20716428720023783</v>
      </c>
      <c r="G1" s="50">
        <f t="array" ref="G1">2*F1</f>
        <v>0.41432857440047566</v>
      </c>
      <c r="I1" s="3"/>
      <c r="J1" s="6">
        <v>3</v>
      </c>
      <c r="K1" s="6">
        <v>3</v>
      </c>
    </row>
    <row r="2" spans="1:16" x14ac:dyDescent="0.2">
      <c r="A2" s="38" t="s">
        <v>68</v>
      </c>
      <c r="B2" s="38">
        <v>0</v>
      </c>
      <c r="C2" s="38">
        <v>1</v>
      </c>
      <c r="D2" s="38" t="s">
        <v>69</v>
      </c>
      <c r="E2" s="38"/>
      <c r="F2">
        <f t="array" ref="F2">1-F1</f>
        <v>0.79283571279976217</v>
      </c>
      <c r="I2" s="32" t="s">
        <v>22</v>
      </c>
      <c r="J2" s="6">
        <v>3</v>
      </c>
      <c r="K2" s="6">
        <v>3.6</v>
      </c>
      <c r="L2">
        <f t="array" ref="L2">AVERAGE(J1:J92)</f>
        <v>3.0923595505617989</v>
      </c>
    </row>
    <row r="3" spans="1:16" x14ac:dyDescent="0.2">
      <c r="A3" s="39">
        <v>0</v>
      </c>
      <c r="B3" s="40">
        <v>47</v>
      </c>
      <c r="C3" s="40">
        <v>45</v>
      </c>
      <c r="D3" s="40">
        <v>92</v>
      </c>
      <c r="F3">
        <f t="array" ref="F3">_xlfn.NORM.S.INV(1-0.05)</f>
        <v>1.6448536269514715</v>
      </c>
      <c r="G3">
        <f t="array" ref="G3">_xlfn.NORM.INV(0.95, 240,40)</f>
        <v>305.79414507805888</v>
      </c>
      <c r="I3" s="6">
        <v>3</v>
      </c>
      <c r="J3" s="6">
        <v>3.1</v>
      </c>
      <c r="K3" s="6">
        <v>3.5</v>
      </c>
    </row>
    <row r="4" spans="1:16" x14ac:dyDescent="0.2">
      <c r="A4" s="39">
        <v>1</v>
      </c>
      <c r="B4" s="40">
        <v>41</v>
      </c>
      <c r="C4" s="40">
        <v>50</v>
      </c>
      <c r="D4" s="40">
        <v>91</v>
      </c>
      <c r="F4">
        <f>_xlfn.T.INV.2T(0.05,19)</f>
        <v>2.0930240544083096</v>
      </c>
      <c r="I4" s="6">
        <v>3.6</v>
      </c>
      <c r="J4" s="6">
        <v>3</v>
      </c>
      <c r="K4" s="6">
        <v>3.3</v>
      </c>
      <c r="L4">
        <f t="array" ref="L4">AVERAGE(K1:K91)</f>
        <v>3.4516483516483505</v>
      </c>
    </row>
    <row r="5" spans="1:16" x14ac:dyDescent="0.2">
      <c r="A5" s="39" t="s">
        <v>69</v>
      </c>
      <c r="B5" s="40">
        <v>88</v>
      </c>
      <c r="C5" s="40">
        <v>95</v>
      </c>
      <c r="D5" s="40">
        <v>183</v>
      </c>
      <c r="I5" s="6">
        <v>3</v>
      </c>
      <c r="J5" s="6">
        <v>3</v>
      </c>
      <c r="K5" s="6">
        <v>3.6</v>
      </c>
    </row>
    <row r="6" spans="1:16" x14ac:dyDescent="0.2">
      <c r="F6">
        <f t="array" ref="F6">1-F3</f>
        <v>-0.64485362695147153</v>
      </c>
      <c r="I6" s="6">
        <v>3</v>
      </c>
      <c r="J6" s="6">
        <v>2.5</v>
      </c>
      <c r="K6" s="6">
        <v>3.8</v>
      </c>
    </row>
    <row r="7" spans="1:16" x14ac:dyDescent="0.2">
      <c r="I7" s="6">
        <v>3.1</v>
      </c>
      <c r="J7" s="6">
        <v>3.3</v>
      </c>
      <c r="K7" s="6">
        <v>3.8</v>
      </c>
      <c r="M7" s="42" t="s">
        <v>21</v>
      </c>
      <c r="N7" s="42" t="s">
        <v>111</v>
      </c>
      <c r="O7" s="42" t="s">
        <v>109</v>
      </c>
      <c r="P7" s="41" t="s">
        <v>110</v>
      </c>
    </row>
    <row r="8" spans="1:16" x14ac:dyDescent="0.2">
      <c r="F8">
        <f t="array" ref="F8">_xlfn.T.INV(0.05, 30)</f>
        <v>-1.6972608865939587</v>
      </c>
      <c r="I8" s="6">
        <v>3</v>
      </c>
      <c r="J8" s="6">
        <v>3.5</v>
      </c>
      <c r="K8" s="6">
        <v>3.5</v>
      </c>
      <c r="M8" s="48" t="s">
        <v>108</v>
      </c>
      <c r="N8" s="48">
        <v>180</v>
      </c>
      <c r="O8" s="54">
        <v>3.274</v>
      </c>
    </row>
    <row r="9" spans="1:16" x14ac:dyDescent="0.2">
      <c r="F9">
        <f>_xlfn.T.INV.2T(0.05, 19)</f>
        <v>2.0930240544083096</v>
      </c>
      <c r="I9" s="6">
        <v>3</v>
      </c>
      <c r="J9" s="6">
        <v>2.6</v>
      </c>
      <c r="K9" s="6">
        <v>3.3</v>
      </c>
      <c r="M9" s="48" t="s">
        <v>72</v>
      </c>
      <c r="N9" s="48">
        <v>89</v>
      </c>
      <c r="O9" s="55">
        <v>3.092359550561798</v>
      </c>
    </row>
    <row r="10" spans="1:16" x14ac:dyDescent="0.2">
      <c r="I10" s="6">
        <v>3.5</v>
      </c>
      <c r="J10" s="6">
        <v>4</v>
      </c>
      <c r="K10" s="6">
        <v>2.5</v>
      </c>
      <c r="M10" s="48" t="s">
        <v>73</v>
      </c>
      <c r="N10" s="48">
        <v>91</v>
      </c>
      <c r="O10" s="55">
        <v>3.4516483516483532</v>
      </c>
    </row>
    <row r="11" spans="1:16" x14ac:dyDescent="0.2">
      <c r="I11" s="6">
        <v>3.3</v>
      </c>
      <c r="J11" s="6">
        <v>1</v>
      </c>
      <c r="K11" s="6">
        <v>3.4</v>
      </c>
      <c r="O11" s="48"/>
    </row>
    <row r="12" spans="1:16" x14ac:dyDescent="0.2">
      <c r="I12" s="6">
        <v>2.5</v>
      </c>
      <c r="J12" s="6">
        <v>3.5</v>
      </c>
      <c r="K12" s="6">
        <v>3.3</v>
      </c>
    </row>
    <row r="13" spans="1:16" ht="13.5" thickBot="1" x14ac:dyDescent="0.25">
      <c r="D13" s="42" t="s">
        <v>21</v>
      </c>
      <c r="E13" s="42" t="s">
        <v>75</v>
      </c>
      <c r="F13" s="45" t="s">
        <v>74</v>
      </c>
      <c r="G13" s="42" t="s">
        <v>76</v>
      </c>
      <c r="I13" s="6">
        <v>3.3</v>
      </c>
      <c r="J13" s="6">
        <v>2.8</v>
      </c>
      <c r="K13" s="6">
        <v>3.3</v>
      </c>
    </row>
    <row r="14" spans="1:16" ht="13.5" thickTop="1" x14ac:dyDescent="0.2">
      <c r="D14" s="42" t="s">
        <v>72</v>
      </c>
      <c r="E14" s="43">
        <v>45</v>
      </c>
      <c r="F14" s="46">
        <v>47</v>
      </c>
      <c r="G14" s="43">
        <v>92</v>
      </c>
      <c r="I14" s="6">
        <v>3.6</v>
      </c>
      <c r="J14" s="6">
        <v>3</v>
      </c>
      <c r="K14" s="6">
        <v>2.5</v>
      </c>
    </row>
    <row r="15" spans="1:16" x14ac:dyDescent="0.2">
      <c r="D15" s="42" t="s">
        <v>73</v>
      </c>
      <c r="E15" s="43">
        <v>50</v>
      </c>
      <c r="F15" s="47">
        <v>41</v>
      </c>
      <c r="G15" s="43">
        <v>91</v>
      </c>
      <c r="I15" s="6">
        <v>3.5</v>
      </c>
      <c r="J15" s="6">
        <v>4</v>
      </c>
      <c r="K15" s="6">
        <v>3.1</v>
      </c>
    </row>
    <row r="16" spans="1:16" x14ac:dyDescent="0.2">
      <c r="D16" s="42" t="s">
        <v>69</v>
      </c>
      <c r="E16" s="43">
        <v>95</v>
      </c>
      <c r="F16" s="48">
        <v>88</v>
      </c>
      <c r="G16" s="43">
        <v>183</v>
      </c>
      <c r="I16" s="6">
        <v>3.8</v>
      </c>
      <c r="J16" s="6">
        <v>3.7</v>
      </c>
      <c r="K16" s="6">
        <v>3</v>
      </c>
    </row>
    <row r="17" spans="4:16" ht="13.5" thickBot="1" x14ac:dyDescent="0.25">
      <c r="I17" s="6">
        <v>2.6</v>
      </c>
      <c r="J17" s="6">
        <v>2.5</v>
      </c>
      <c r="K17" s="6">
        <v>2.6</v>
      </c>
      <c r="M17" s="42" t="s">
        <v>21</v>
      </c>
      <c r="N17" s="45" t="s">
        <v>111</v>
      </c>
      <c r="O17" s="45" t="s">
        <v>109</v>
      </c>
      <c r="P17" s="42" t="s">
        <v>114</v>
      </c>
    </row>
    <row r="18" spans="4:16" ht="13.5" thickTop="1" x14ac:dyDescent="0.2">
      <c r="I18" s="6">
        <v>4</v>
      </c>
      <c r="J18" s="6">
        <v>2.8</v>
      </c>
      <c r="K18" s="6">
        <v>3.8</v>
      </c>
      <c r="M18" s="46" t="s">
        <v>72</v>
      </c>
      <c r="N18" s="46">
        <v>89</v>
      </c>
      <c r="O18" s="53">
        <v>3.092359550561798</v>
      </c>
      <c r="P18" s="56">
        <v>0.43730845799750817</v>
      </c>
    </row>
    <row r="19" spans="4:16" x14ac:dyDescent="0.2">
      <c r="D19" s="52" t="s">
        <v>107</v>
      </c>
      <c r="E19" s="42" t="s">
        <v>104</v>
      </c>
      <c r="I19" s="6">
        <v>3.8</v>
      </c>
      <c r="J19" s="6">
        <v>2.2999999999999998</v>
      </c>
      <c r="K19" s="6">
        <v>2.9</v>
      </c>
      <c r="M19" s="46" t="s">
        <v>73</v>
      </c>
      <c r="N19" s="46">
        <v>90</v>
      </c>
      <c r="O19" s="56">
        <v>3.2122222222222239</v>
      </c>
      <c r="P19" s="56">
        <v>0.38360436599832626</v>
      </c>
    </row>
    <row r="20" spans="4:16" x14ac:dyDescent="0.2">
      <c r="D20" s="52" t="s">
        <v>105</v>
      </c>
      <c r="E20" s="53">
        <v>3.092359550561798</v>
      </c>
      <c r="I20" s="6">
        <v>1</v>
      </c>
      <c r="J20" s="6">
        <v>3.4</v>
      </c>
      <c r="K20" s="6">
        <v>3</v>
      </c>
      <c r="M20" s="46" t="s">
        <v>113</v>
      </c>
      <c r="N20" s="46">
        <v>179</v>
      </c>
      <c r="O20" s="53">
        <v>3.1526256983240231</v>
      </c>
      <c r="P20" s="56">
        <v>0.41440675020658435</v>
      </c>
    </row>
    <row r="21" spans="4:16" x14ac:dyDescent="0.2">
      <c r="D21" s="52" t="s">
        <v>106</v>
      </c>
      <c r="E21" s="53">
        <v>3.4516483516483532</v>
      </c>
      <c r="I21" s="6">
        <v>3.5</v>
      </c>
      <c r="J21" s="6">
        <v>3</v>
      </c>
      <c r="K21" s="6">
        <v>3</v>
      </c>
      <c r="M21" s="46"/>
      <c r="N21" s="46"/>
      <c r="O21" s="46"/>
      <c r="P21" s="46"/>
    </row>
    <row r="22" spans="4:16" x14ac:dyDescent="0.2">
      <c r="I22" s="6">
        <v>2.8</v>
      </c>
      <c r="J22" s="6">
        <v>3</v>
      </c>
      <c r="K22" s="6">
        <v>3.3</v>
      </c>
    </row>
    <row r="23" spans="4:16" x14ac:dyDescent="0.2">
      <c r="I23" s="6">
        <v>3</v>
      </c>
      <c r="J23" s="6">
        <v>3.1</v>
      </c>
      <c r="K23" s="6">
        <v>3.7</v>
      </c>
    </row>
    <row r="24" spans="4:16" x14ac:dyDescent="0.2">
      <c r="I24" s="6">
        <v>3.5</v>
      </c>
      <c r="J24" s="6">
        <v>3</v>
      </c>
      <c r="K24" s="6">
        <v>3.5</v>
      </c>
    </row>
    <row r="25" spans="4:16" x14ac:dyDescent="0.2">
      <c r="I25" s="6">
        <v>4</v>
      </c>
      <c r="J25" s="8"/>
      <c r="K25" s="6">
        <v>3.3</v>
      </c>
    </row>
    <row r="26" spans="4:16" x14ac:dyDescent="0.2">
      <c r="I26" s="6">
        <v>3.7</v>
      </c>
      <c r="J26" s="8"/>
      <c r="K26" s="6">
        <v>3.4</v>
      </c>
    </row>
    <row r="27" spans="4:16" x14ac:dyDescent="0.2">
      <c r="I27" s="6">
        <v>2.5</v>
      </c>
      <c r="J27" s="6">
        <v>2.5</v>
      </c>
      <c r="K27" s="6">
        <v>2.9</v>
      </c>
    </row>
    <row r="28" spans="4:16" x14ac:dyDescent="0.2">
      <c r="I28" s="6">
        <v>3.3</v>
      </c>
      <c r="J28" s="6">
        <v>3.2</v>
      </c>
      <c r="K28" s="6">
        <v>3.2</v>
      </c>
    </row>
    <row r="29" spans="4:16" x14ac:dyDescent="0.2">
      <c r="I29" s="6">
        <v>2.5</v>
      </c>
      <c r="J29" s="6">
        <v>3.4</v>
      </c>
      <c r="K29" s="6">
        <v>3.7</v>
      </c>
    </row>
    <row r="30" spans="4:16" x14ac:dyDescent="0.2">
      <c r="I30" s="6">
        <v>2.8</v>
      </c>
      <c r="J30" s="6">
        <v>2.9</v>
      </c>
      <c r="K30" s="6">
        <v>2.7</v>
      </c>
    </row>
    <row r="31" spans="4:16" x14ac:dyDescent="0.2">
      <c r="I31" s="6">
        <v>2.2999999999999998</v>
      </c>
      <c r="J31" s="6">
        <v>3.5</v>
      </c>
      <c r="K31" s="6">
        <v>3.8</v>
      </c>
    </row>
    <row r="32" spans="4:16" x14ac:dyDescent="0.2">
      <c r="I32" s="6">
        <v>3.4</v>
      </c>
      <c r="J32" s="6">
        <v>3.1</v>
      </c>
      <c r="K32" s="6">
        <v>3.3</v>
      </c>
    </row>
    <row r="33" spans="9:11" x14ac:dyDescent="0.2">
      <c r="I33" s="6">
        <v>3.4</v>
      </c>
      <c r="J33" s="6">
        <v>3.3</v>
      </c>
      <c r="K33" s="6">
        <v>3.3</v>
      </c>
    </row>
    <row r="34" spans="9:11" x14ac:dyDescent="0.2">
      <c r="I34" s="6">
        <v>3.3</v>
      </c>
      <c r="J34" s="6">
        <v>2.9</v>
      </c>
      <c r="K34" s="6">
        <v>3.7</v>
      </c>
    </row>
    <row r="35" spans="9:11" x14ac:dyDescent="0.2">
      <c r="I35" s="6">
        <v>3.3</v>
      </c>
      <c r="J35" s="6">
        <v>3.2</v>
      </c>
      <c r="K35" s="6">
        <v>3.1</v>
      </c>
    </row>
    <row r="36" spans="9:11" x14ac:dyDescent="0.2">
      <c r="I36" s="6">
        <v>2.5</v>
      </c>
      <c r="J36" s="6">
        <v>3.8</v>
      </c>
      <c r="K36" s="6">
        <v>3.4</v>
      </c>
    </row>
    <row r="37" spans="9:11" x14ac:dyDescent="0.2">
      <c r="I37" s="6">
        <v>3</v>
      </c>
      <c r="J37" s="6">
        <v>3</v>
      </c>
      <c r="K37" s="6">
        <v>2.5</v>
      </c>
    </row>
    <row r="38" spans="9:11" x14ac:dyDescent="0.2">
      <c r="I38" s="6">
        <v>3.1</v>
      </c>
      <c r="J38" s="6">
        <v>3.4</v>
      </c>
      <c r="K38" s="6">
        <v>3.5</v>
      </c>
    </row>
    <row r="39" spans="9:11" x14ac:dyDescent="0.2">
      <c r="I39" s="6">
        <v>3</v>
      </c>
      <c r="J39" s="6">
        <v>3</v>
      </c>
      <c r="K39" s="6">
        <v>3.3</v>
      </c>
    </row>
    <row r="40" spans="9:11" x14ac:dyDescent="0.2">
      <c r="I40" s="6">
        <v>3</v>
      </c>
      <c r="J40" s="6">
        <v>2.5</v>
      </c>
      <c r="K40" s="6">
        <v>3.2</v>
      </c>
    </row>
    <row r="41" spans="9:11" x14ac:dyDescent="0.2">
      <c r="I41" s="6">
        <v>2.6</v>
      </c>
      <c r="J41" s="6">
        <v>3.6</v>
      </c>
      <c r="K41" s="6">
        <v>3</v>
      </c>
    </row>
    <row r="42" spans="9:11" x14ac:dyDescent="0.2">
      <c r="I42" s="6">
        <v>3.1</v>
      </c>
      <c r="J42" s="6">
        <v>3.2</v>
      </c>
      <c r="K42" s="6">
        <v>3.4</v>
      </c>
    </row>
    <row r="43" spans="9:11" x14ac:dyDescent="0.2">
      <c r="I43" s="6">
        <v>3.8</v>
      </c>
      <c r="J43" s="6">
        <v>3.4</v>
      </c>
      <c r="K43" s="6">
        <v>2.5</v>
      </c>
    </row>
    <row r="44" spans="9:11" x14ac:dyDescent="0.2">
      <c r="I44" s="6">
        <v>3</v>
      </c>
      <c r="J44" s="6">
        <v>3</v>
      </c>
      <c r="K44" s="6">
        <v>3.6</v>
      </c>
    </row>
    <row r="45" spans="9:11" x14ac:dyDescent="0.2">
      <c r="I45" s="8"/>
      <c r="J45" s="6">
        <v>3.8</v>
      </c>
      <c r="K45" s="6">
        <v>3</v>
      </c>
    </row>
    <row r="46" spans="9:11" x14ac:dyDescent="0.2">
      <c r="I46" s="8"/>
      <c r="J46" s="6">
        <v>3.1</v>
      </c>
      <c r="K46" s="6">
        <v>25</v>
      </c>
    </row>
    <row r="47" spans="9:11" x14ac:dyDescent="0.2">
      <c r="I47" s="6">
        <v>2.5</v>
      </c>
      <c r="J47" s="6">
        <v>3.5</v>
      </c>
      <c r="K47" s="6">
        <v>3</v>
      </c>
    </row>
    <row r="48" spans="9:11" x14ac:dyDescent="0.2">
      <c r="I48" s="6">
        <v>3.2</v>
      </c>
      <c r="J48" s="6">
        <v>3</v>
      </c>
      <c r="K48" s="6">
        <v>2.8</v>
      </c>
    </row>
    <row r="49" spans="9:11" x14ac:dyDescent="0.2">
      <c r="I49" s="6">
        <v>2.9</v>
      </c>
      <c r="J49" s="6">
        <v>2.7</v>
      </c>
      <c r="K49" s="6">
        <v>3</v>
      </c>
    </row>
    <row r="50" spans="9:11" x14ac:dyDescent="0.2">
      <c r="I50" s="6">
        <v>3</v>
      </c>
      <c r="J50" s="6">
        <v>3.8</v>
      </c>
      <c r="K50" s="6">
        <v>2.9</v>
      </c>
    </row>
    <row r="51" spans="9:11" x14ac:dyDescent="0.2">
      <c r="I51" s="6">
        <v>3</v>
      </c>
      <c r="J51" s="6">
        <v>3.4</v>
      </c>
      <c r="K51" s="6">
        <v>3.5</v>
      </c>
    </row>
    <row r="52" spans="9:11" x14ac:dyDescent="0.2">
      <c r="I52" s="6">
        <v>3.3</v>
      </c>
      <c r="J52" s="6">
        <v>3.3</v>
      </c>
      <c r="K52" s="6">
        <v>2.8</v>
      </c>
    </row>
    <row r="53" spans="9:11" x14ac:dyDescent="0.2">
      <c r="I53" s="6">
        <v>3.7</v>
      </c>
      <c r="J53" s="6">
        <v>3</v>
      </c>
      <c r="K53" s="6">
        <v>3.5</v>
      </c>
    </row>
    <row r="54" spans="9:11" x14ac:dyDescent="0.2">
      <c r="I54" s="6">
        <v>3.5</v>
      </c>
      <c r="J54" s="6">
        <v>3</v>
      </c>
      <c r="K54" s="6">
        <v>3</v>
      </c>
    </row>
    <row r="55" spans="9:11" x14ac:dyDescent="0.2">
      <c r="I55" s="6">
        <v>3.4</v>
      </c>
      <c r="J55" s="6">
        <v>2.8</v>
      </c>
      <c r="K55" s="6">
        <v>3</v>
      </c>
    </row>
    <row r="56" spans="9:11" x14ac:dyDescent="0.2">
      <c r="I56" s="6">
        <v>2.9</v>
      </c>
      <c r="J56" s="6">
        <v>3.8</v>
      </c>
      <c r="K56" s="6">
        <v>2</v>
      </c>
    </row>
    <row r="57" spans="9:11" x14ac:dyDescent="0.2">
      <c r="I57" s="6">
        <v>3.3</v>
      </c>
      <c r="J57" s="6">
        <v>3.9</v>
      </c>
      <c r="K57" s="6">
        <v>3.6</v>
      </c>
    </row>
    <row r="58" spans="9:11" x14ac:dyDescent="0.2">
      <c r="I58" s="6">
        <v>3.5</v>
      </c>
      <c r="J58" s="6">
        <v>3.3</v>
      </c>
      <c r="K58" s="6">
        <v>3.2</v>
      </c>
    </row>
    <row r="59" spans="9:11" x14ac:dyDescent="0.2">
      <c r="I59" s="6">
        <v>3.4</v>
      </c>
      <c r="J59" s="6">
        <v>3.3</v>
      </c>
      <c r="K59" s="6">
        <v>2.9</v>
      </c>
    </row>
    <row r="60" spans="9:11" x14ac:dyDescent="0.2">
      <c r="I60" s="6">
        <v>2.9</v>
      </c>
      <c r="J60" s="6">
        <v>3.8</v>
      </c>
      <c r="K60" s="6">
        <v>3.2</v>
      </c>
    </row>
    <row r="61" spans="9:11" x14ac:dyDescent="0.2">
      <c r="I61" s="6">
        <v>3.2</v>
      </c>
      <c r="J61" s="6">
        <v>2.6</v>
      </c>
      <c r="K61" s="6">
        <v>3.3</v>
      </c>
    </row>
    <row r="62" spans="9:11" x14ac:dyDescent="0.2">
      <c r="I62" s="6">
        <v>3.1</v>
      </c>
      <c r="J62" s="6">
        <v>3.6</v>
      </c>
      <c r="K62" s="6">
        <v>3</v>
      </c>
    </row>
    <row r="63" spans="9:11" x14ac:dyDescent="0.2">
      <c r="I63" s="6">
        <v>3.3</v>
      </c>
      <c r="J63" s="6">
        <v>2.5</v>
      </c>
      <c r="K63" s="6">
        <v>2.5</v>
      </c>
    </row>
    <row r="64" spans="9:11" x14ac:dyDescent="0.2">
      <c r="I64" s="6">
        <v>2.9</v>
      </c>
      <c r="J64" s="8"/>
      <c r="K64" s="6">
        <v>3</v>
      </c>
    </row>
    <row r="65" spans="9:11" x14ac:dyDescent="0.2">
      <c r="I65" s="6">
        <v>3.2</v>
      </c>
      <c r="J65" s="6">
        <v>2.9</v>
      </c>
      <c r="K65" s="6">
        <v>3.7</v>
      </c>
    </row>
    <row r="66" spans="9:11" x14ac:dyDescent="0.2">
      <c r="I66" s="6">
        <v>3.8</v>
      </c>
      <c r="J66" s="6">
        <v>2.6</v>
      </c>
      <c r="K66" s="6">
        <v>3.3</v>
      </c>
    </row>
    <row r="67" spans="9:11" x14ac:dyDescent="0.2">
      <c r="I67" s="6">
        <v>3.7</v>
      </c>
      <c r="J67" s="6">
        <v>3</v>
      </c>
      <c r="K67" s="6">
        <v>3.6</v>
      </c>
    </row>
    <row r="68" spans="9:11" x14ac:dyDescent="0.2">
      <c r="I68" s="6">
        <v>3</v>
      </c>
      <c r="J68" s="6">
        <v>3</v>
      </c>
      <c r="K68" s="6">
        <v>2.9</v>
      </c>
    </row>
    <row r="69" spans="9:11" x14ac:dyDescent="0.2">
      <c r="I69" s="6">
        <v>2.7</v>
      </c>
      <c r="J69" s="6">
        <v>3.4</v>
      </c>
      <c r="K69" s="6">
        <v>3</v>
      </c>
    </row>
    <row r="70" spans="9:11" x14ac:dyDescent="0.2">
      <c r="I70" s="6">
        <v>3.8</v>
      </c>
      <c r="J70" s="6">
        <v>3.21</v>
      </c>
      <c r="K70" s="6">
        <v>3.5</v>
      </c>
    </row>
    <row r="71" spans="9:11" x14ac:dyDescent="0.2">
      <c r="I71" s="6">
        <v>3.3</v>
      </c>
      <c r="J71" s="6">
        <v>3.4</v>
      </c>
      <c r="K71" s="6">
        <v>3.7</v>
      </c>
    </row>
    <row r="72" spans="9:11" x14ac:dyDescent="0.2">
      <c r="I72" s="6">
        <v>3.3</v>
      </c>
      <c r="J72" s="6">
        <v>3.21</v>
      </c>
      <c r="K72" s="6">
        <v>3.5</v>
      </c>
    </row>
    <row r="73" spans="9:11" x14ac:dyDescent="0.2">
      <c r="I73" s="6">
        <v>3.4</v>
      </c>
      <c r="J73" s="6">
        <v>2.6</v>
      </c>
      <c r="K73" s="6">
        <v>3.4</v>
      </c>
    </row>
    <row r="74" spans="9:11" x14ac:dyDescent="0.2">
      <c r="I74" s="6">
        <v>3.7</v>
      </c>
      <c r="J74" s="6">
        <v>3</v>
      </c>
      <c r="K74" s="6">
        <v>3.3</v>
      </c>
    </row>
    <row r="75" spans="9:11" x14ac:dyDescent="0.2">
      <c r="I75" s="6">
        <v>3</v>
      </c>
      <c r="J75" s="6">
        <v>2.7</v>
      </c>
      <c r="K75" s="6">
        <v>2.5</v>
      </c>
    </row>
    <row r="76" spans="9:11" x14ac:dyDescent="0.2">
      <c r="I76" s="6">
        <v>2.5</v>
      </c>
      <c r="J76" s="6">
        <v>3</v>
      </c>
      <c r="K76" s="6">
        <v>3.1</v>
      </c>
    </row>
    <row r="77" spans="9:11" x14ac:dyDescent="0.2">
      <c r="I77" s="6">
        <v>3.1</v>
      </c>
      <c r="J77" s="6">
        <v>3.2</v>
      </c>
      <c r="K77" s="6">
        <v>3.4</v>
      </c>
    </row>
    <row r="78" spans="9:11" x14ac:dyDescent="0.2">
      <c r="I78" s="6">
        <v>3.6</v>
      </c>
      <c r="J78" s="6">
        <v>3.2</v>
      </c>
      <c r="K78" s="6">
        <v>3.8</v>
      </c>
    </row>
    <row r="79" spans="9:11" x14ac:dyDescent="0.2">
      <c r="I79" s="6">
        <v>3.4</v>
      </c>
      <c r="J79" s="6">
        <v>2.9</v>
      </c>
      <c r="K79" s="6">
        <v>2.6</v>
      </c>
    </row>
    <row r="80" spans="9:11" x14ac:dyDescent="0.2">
      <c r="I80" s="6">
        <v>3.2</v>
      </c>
      <c r="J80" s="6">
        <v>3</v>
      </c>
      <c r="K80" s="6">
        <v>2.9</v>
      </c>
    </row>
    <row r="81" spans="9:11" x14ac:dyDescent="0.2">
      <c r="I81" s="6">
        <v>3.4</v>
      </c>
      <c r="J81" s="6">
        <v>3.2</v>
      </c>
      <c r="K81" s="6">
        <v>3.4</v>
      </c>
    </row>
    <row r="82" spans="9:11" x14ac:dyDescent="0.2">
      <c r="I82" s="6">
        <v>2.5</v>
      </c>
      <c r="J82" s="6">
        <v>3</v>
      </c>
      <c r="K82" s="6">
        <v>3.8</v>
      </c>
    </row>
    <row r="83" spans="9:11" x14ac:dyDescent="0.2">
      <c r="I83" s="6">
        <v>3.5</v>
      </c>
      <c r="J83" s="6">
        <v>2.6</v>
      </c>
      <c r="K83" s="6">
        <v>3</v>
      </c>
    </row>
    <row r="84" spans="9:11" x14ac:dyDescent="0.2">
      <c r="I84" s="6">
        <v>3</v>
      </c>
      <c r="J84" s="6">
        <v>3.4</v>
      </c>
      <c r="K84" s="6">
        <v>3.5</v>
      </c>
    </row>
    <row r="85" spans="9:11" x14ac:dyDescent="0.2">
      <c r="I85" s="6">
        <v>3.8</v>
      </c>
      <c r="J85" s="6">
        <v>3</v>
      </c>
      <c r="K85" s="6">
        <v>3.3</v>
      </c>
    </row>
    <row r="86" spans="9:11" x14ac:dyDescent="0.2">
      <c r="I86" s="6">
        <v>3.1</v>
      </c>
      <c r="J86" s="6">
        <v>2.9</v>
      </c>
      <c r="K86" s="6">
        <v>3.7</v>
      </c>
    </row>
    <row r="87" spans="9:11" x14ac:dyDescent="0.2">
      <c r="I87" s="6">
        <v>3.5</v>
      </c>
      <c r="J87" s="6">
        <v>3</v>
      </c>
      <c r="K87" s="6">
        <v>2.7</v>
      </c>
    </row>
    <row r="88" spans="9:11" x14ac:dyDescent="0.2">
      <c r="I88" s="6">
        <v>3.3</v>
      </c>
      <c r="J88" s="6">
        <v>3</v>
      </c>
      <c r="K88" s="6">
        <v>3.7</v>
      </c>
    </row>
    <row r="89" spans="9:11" x14ac:dyDescent="0.2">
      <c r="I89" s="6">
        <v>3</v>
      </c>
      <c r="J89" s="6">
        <v>2.5</v>
      </c>
      <c r="K89" s="6">
        <v>2.9</v>
      </c>
    </row>
    <row r="90" spans="9:11" x14ac:dyDescent="0.2">
      <c r="I90" s="6">
        <v>3.2</v>
      </c>
      <c r="J90" s="6">
        <v>2.8</v>
      </c>
      <c r="K90" s="6">
        <v>3.4</v>
      </c>
    </row>
    <row r="91" spans="9:11" x14ac:dyDescent="0.2">
      <c r="I91" s="6">
        <v>2.7</v>
      </c>
      <c r="J91" s="6">
        <v>3</v>
      </c>
      <c r="K91" s="6">
        <v>3.2</v>
      </c>
    </row>
    <row r="92" spans="9:11" x14ac:dyDescent="0.2">
      <c r="I92" s="6">
        <v>3</v>
      </c>
      <c r="J92" s="6">
        <v>3.3</v>
      </c>
    </row>
    <row r="93" spans="9:11" x14ac:dyDescent="0.2">
      <c r="I93" s="6">
        <v>3.4</v>
      </c>
    </row>
    <row r="94" spans="9:11" x14ac:dyDescent="0.2">
      <c r="I94" s="6">
        <v>3.8</v>
      </c>
    </row>
    <row r="95" spans="9:11" x14ac:dyDescent="0.2">
      <c r="I95" s="6">
        <v>2.5</v>
      </c>
    </row>
    <row r="96" spans="9:11" x14ac:dyDescent="0.2">
      <c r="I96" s="6">
        <v>3.6</v>
      </c>
    </row>
    <row r="97" spans="9:9" x14ac:dyDescent="0.2">
      <c r="I97" s="6">
        <v>3</v>
      </c>
    </row>
    <row r="98" spans="9:9" x14ac:dyDescent="0.2">
      <c r="I98" s="6">
        <v>3.4</v>
      </c>
    </row>
    <row r="99" spans="9:9" x14ac:dyDescent="0.2">
      <c r="I99" s="6">
        <v>3.3</v>
      </c>
    </row>
    <row r="100" spans="9:9" x14ac:dyDescent="0.2">
      <c r="I100" s="6">
        <v>3</v>
      </c>
    </row>
    <row r="101" spans="9:9" x14ac:dyDescent="0.2">
      <c r="I101" s="6">
        <v>3</v>
      </c>
    </row>
    <row r="102" spans="9:9" x14ac:dyDescent="0.2">
      <c r="I102" s="6">
        <v>2.8</v>
      </c>
    </row>
    <row r="103" spans="9:9" x14ac:dyDescent="0.2">
      <c r="I103" s="6">
        <v>3</v>
      </c>
    </row>
    <row r="104" spans="9:9" x14ac:dyDescent="0.2">
      <c r="I104" s="6">
        <v>3</v>
      </c>
    </row>
    <row r="105" spans="9:9" x14ac:dyDescent="0.2">
      <c r="I105" s="6">
        <v>2.8</v>
      </c>
    </row>
    <row r="106" spans="9:9" x14ac:dyDescent="0.2">
      <c r="I106" s="6">
        <v>2.9</v>
      </c>
    </row>
    <row r="107" spans="9:9" x14ac:dyDescent="0.2">
      <c r="I107" s="6">
        <v>3.8</v>
      </c>
    </row>
    <row r="108" spans="9:9" x14ac:dyDescent="0.2">
      <c r="I108" s="6">
        <v>3.5</v>
      </c>
    </row>
    <row r="109" spans="9:9" x14ac:dyDescent="0.2">
      <c r="I109" s="6">
        <v>3.9</v>
      </c>
    </row>
    <row r="110" spans="9:9" x14ac:dyDescent="0.2">
      <c r="I110" s="6">
        <v>2.8</v>
      </c>
    </row>
    <row r="111" spans="9:9" x14ac:dyDescent="0.2">
      <c r="I111" s="6">
        <v>3.5</v>
      </c>
    </row>
    <row r="112" spans="9:9" x14ac:dyDescent="0.2">
      <c r="I112" s="6">
        <v>3</v>
      </c>
    </row>
    <row r="113" spans="9:9" x14ac:dyDescent="0.2">
      <c r="I113" s="6">
        <v>3</v>
      </c>
    </row>
    <row r="114" spans="9:9" x14ac:dyDescent="0.2">
      <c r="I114" s="6">
        <v>3.3</v>
      </c>
    </row>
    <row r="115" spans="9:9" x14ac:dyDescent="0.2">
      <c r="I115" s="6">
        <v>2</v>
      </c>
    </row>
    <row r="116" spans="9:9" x14ac:dyDescent="0.2">
      <c r="I116" s="6">
        <v>3.6</v>
      </c>
    </row>
    <row r="117" spans="9:9" x14ac:dyDescent="0.2">
      <c r="I117" s="6">
        <v>3.3</v>
      </c>
    </row>
    <row r="118" spans="9:9" x14ac:dyDescent="0.2">
      <c r="I118" s="6">
        <v>3.2</v>
      </c>
    </row>
    <row r="119" spans="9:9" x14ac:dyDescent="0.2">
      <c r="I119" s="6">
        <v>2.9</v>
      </c>
    </row>
    <row r="120" spans="9:9" x14ac:dyDescent="0.2">
      <c r="I120" s="6">
        <v>3.2</v>
      </c>
    </row>
    <row r="121" spans="9:9" x14ac:dyDescent="0.2">
      <c r="I121" s="6">
        <v>3.3</v>
      </c>
    </row>
    <row r="122" spans="9:9" x14ac:dyDescent="0.2">
      <c r="I122" s="6">
        <v>3</v>
      </c>
    </row>
    <row r="123" spans="9:9" x14ac:dyDescent="0.2">
      <c r="I123" s="6">
        <v>2.5</v>
      </c>
    </row>
    <row r="124" spans="9:9" x14ac:dyDescent="0.2">
      <c r="I124" s="6">
        <v>3</v>
      </c>
    </row>
    <row r="125" spans="9:9" x14ac:dyDescent="0.2">
      <c r="I125" s="6">
        <v>3.7</v>
      </c>
    </row>
    <row r="126" spans="9:9" x14ac:dyDescent="0.2">
      <c r="I126" s="6">
        <v>3.3</v>
      </c>
    </row>
    <row r="127" spans="9:9" x14ac:dyDescent="0.2">
      <c r="I127" s="6">
        <v>3.6</v>
      </c>
    </row>
    <row r="128" spans="9:9" x14ac:dyDescent="0.2">
      <c r="I128" s="6">
        <v>2.9</v>
      </c>
    </row>
    <row r="129" spans="9:9" x14ac:dyDescent="0.2">
      <c r="I129" s="6">
        <v>3</v>
      </c>
    </row>
    <row r="130" spans="9:9" x14ac:dyDescent="0.2">
      <c r="I130" s="6">
        <v>3.8</v>
      </c>
    </row>
    <row r="131" spans="9:9" x14ac:dyDescent="0.2">
      <c r="I131" s="6">
        <v>2.6</v>
      </c>
    </row>
    <row r="132" spans="9:9" x14ac:dyDescent="0.2">
      <c r="I132" s="6">
        <v>3.5</v>
      </c>
    </row>
    <row r="133" spans="9:9" x14ac:dyDescent="0.2">
      <c r="I133" s="6">
        <v>3.6</v>
      </c>
    </row>
    <row r="134" spans="9:9" x14ac:dyDescent="0.2">
      <c r="I134" s="6">
        <v>3.7</v>
      </c>
    </row>
    <row r="135" spans="9:9" x14ac:dyDescent="0.2">
      <c r="I135" s="6">
        <v>3.5</v>
      </c>
    </row>
    <row r="136" spans="9:9" x14ac:dyDescent="0.2">
      <c r="I136" s="6">
        <v>3.4</v>
      </c>
    </row>
    <row r="137" spans="9:9" x14ac:dyDescent="0.2">
      <c r="I137" s="6">
        <v>3.3</v>
      </c>
    </row>
    <row r="138" spans="9:9" x14ac:dyDescent="0.2">
      <c r="I138" s="6">
        <v>2.5</v>
      </c>
    </row>
    <row r="139" spans="9:9" x14ac:dyDescent="0.2">
      <c r="I139" s="6">
        <v>2.5</v>
      </c>
    </row>
    <row r="140" spans="9:9" x14ac:dyDescent="0.2">
      <c r="I140" s="8"/>
    </row>
    <row r="141" spans="9:9" x14ac:dyDescent="0.2">
      <c r="I141" s="6">
        <v>3.1</v>
      </c>
    </row>
    <row r="142" spans="9:9" x14ac:dyDescent="0.2">
      <c r="I142" s="6">
        <v>2.9</v>
      </c>
    </row>
    <row r="143" spans="9:9" x14ac:dyDescent="0.2">
      <c r="I143" s="6">
        <v>3.4</v>
      </c>
    </row>
    <row r="144" spans="9:9" x14ac:dyDescent="0.2">
      <c r="I144" s="6">
        <v>2.6</v>
      </c>
    </row>
    <row r="145" spans="9:9" x14ac:dyDescent="0.2">
      <c r="I145" s="6">
        <v>3</v>
      </c>
    </row>
    <row r="146" spans="9:9" x14ac:dyDescent="0.2">
      <c r="I146" s="6">
        <v>3</v>
      </c>
    </row>
    <row r="147" spans="9:9" x14ac:dyDescent="0.2">
      <c r="I147" s="6">
        <v>3.4</v>
      </c>
    </row>
    <row r="148" spans="9:9" x14ac:dyDescent="0.2">
      <c r="I148" s="6">
        <v>3.21</v>
      </c>
    </row>
    <row r="149" spans="9:9" x14ac:dyDescent="0.2">
      <c r="I149" s="6">
        <v>3.4</v>
      </c>
    </row>
    <row r="150" spans="9:9" x14ac:dyDescent="0.2">
      <c r="I150" s="6">
        <v>3.21</v>
      </c>
    </row>
    <row r="151" spans="9:9" x14ac:dyDescent="0.2">
      <c r="I151" s="6">
        <v>3.8</v>
      </c>
    </row>
    <row r="152" spans="9:9" x14ac:dyDescent="0.2">
      <c r="I152" s="6">
        <v>2.6</v>
      </c>
    </row>
    <row r="153" spans="9:9" x14ac:dyDescent="0.2">
      <c r="I153" s="6">
        <v>3</v>
      </c>
    </row>
    <row r="154" spans="9:9" x14ac:dyDescent="0.2">
      <c r="I154" s="6">
        <v>2.7</v>
      </c>
    </row>
    <row r="155" spans="9:9" x14ac:dyDescent="0.2">
      <c r="I155" s="6">
        <v>3</v>
      </c>
    </row>
    <row r="156" spans="9:9" x14ac:dyDescent="0.2">
      <c r="I156" s="6">
        <v>3.2</v>
      </c>
    </row>
    <row r="157" spans="9:9" x14ac:dyDescent="0.2">
      <c r="I157" s="6">
        <v>2.6</v>
      </c>
    </row>
    <row r="158" spans="9:9" x14ac:dyDescent="0.2">
      <c r="I158" s="6">
        <v>2.9</v>
      </c>
    </row>
    <row r="159" spans="9:9" x14ac:dyDescent="0.2">
      <c r="I159" s="6">
        <v>3.2</v>
      </c>
    </row>
    <row r="160" spans="9:9" x14ac:dyDescent="0.2">
      <c r="I160" s="6">
        <v>2.9</v>
      </c>
    </row>
    <row r="161" spans="9:9" x14ac:dyDescent="0.2">
      <c r="I161" s="6">
        <v>3</v>
      </c>
    </row>
    <row r="162" spans="9:9" x14ac:dyDescent="0.2">
      <c r="I162" s="6">
        <v>3.4</v>
      </c>
    </row>
    <row r="163" spans="9:9" x14ac:dyDescent="0.2">
      <c r="I163" s="6">
        <v>3.8</v>
      </c>
    </row>
    <row r="164" spans="9:9" x14ac:dyDescent="0.2">
      <c r="I164" s="6">
        <v>3</v>
      </c>
    </row>
    <row r="165" spans="9:9" x14ac:dyDescent="0.2">
      <c r="I165" s="6">
        <v>3.5</v>
      </c>
    </row>
    <row r="166" spans="9:9" x14ac:dyDescent="0.2">
      <c r="I166" s="6">
        <v>3.2</v>
      </c>
    </row>
    <row r="167" spans="9:9" x14ac:dyDescent="0.2">
      <c r="I167" s="6">
        <v>3</v>
      </c>
    </row>
    <row r="168" spans="9:9" x14ac:dyDescent="0.2">
      <c r="I168" s="6">
        <v>2.6</v>
      </c>
    </row>
    <row r="169" spans="9:9" x14ac:dyDescent="0.2">
      <c r="I169" s="6">
        <v>3.3</v>
      </c>
    </row>
    <row r="170" spans="9:9" x14ac:dyDescent="0.2">
      <c r="I170" s="6">
        <v>3.7</v>
      </c>
    </row>
    <row r="171" spans="9:9" x14ac:dyDescent="0.2">
      <c r="I171" s="6">
        <v>3.4</v>
      </c>
    </row>
    <row r="172" spans="9:9" x14ac:dyDescent="0.2">
      <c r="I172" s="6">
        <v>3</v>
      </c>
    </row>
    <row r="173" spans="9:9" x14ac:dyDescent="0.2">
      <c r="I173" s="6">
        <v>2.7</v>
      </c>
    </row>
    <row r="174" spans="9:9" x14ac:dyDescent="0.2">
      <c r="I174" s="6">
        <v>2.9</v>
      </c>
    </row>
    <row r="175" spans="9:9" x14ac:dyDescent="0.2">
      <c r="I175" s="6">
        <v>3</v>
      </c>
    </row>
    <row r="176" spans="9:9" x14ac:dyDescent="0.2">
      <c r="I176" s="6">
        <v>3.7</v>
      </c>
    </row>
    <row r="177" spans="9:9" x14ac:dyDescent="0.2">
      <c r="I177" s="6">
        <v>2.9</v>
      </c>
    </row>
    <row r="178" spans="9:9" x14ac:dyDescent="0.2">
      <c r="I178" s="6">
        <v>3</v>
      </c>
    </row>
    <row r="179" spans="9:9" x14ac:dyDescent="0.2">
      <c r="I179" s="6">
        <v>3.4</v>
      </c>
    </row>
    <row r="180" spans="9:9" x14ac:dyDescent="0.2">
      <c r="I180" s="6">
        <v>2.5</v>
      </c>
    </row>
    <row r="181" spans="9:9" x14ac:dyDescent="0.2">
      <c r="I181" s="6">
        <v>2.8</v>
      </c>
    </row>
    <row r="182" spans="9:9" x14ac:dyDescent="0.2">
      <c r="I182" s="6">
        <v>3.2</v>
      </c>
    </row>
    <row r="183" spans="9:9" x14ac:dyDescent="0.2">
      <c r="I183" s="6">
        <v>3</v>
      </c>
    </row>
    <row r="184" spans="9:9" x14ac:dyDescent="0.2">
      <c r="I184" s="6">
        <v>3.3</v>
      </c>
    </row>
    <row r="190" spans="9:9" x14ac:dyDescent="0.2">
      <c r="I190" s="21"/>
    </row>
    <row r="191" spans="9:9" x14ac:dyDescent="0.2">
      <c r="I191" s="25"/>
    </row>
    <row r="192" spans="9:9" x14ac:dyDescent="0.2">
      <c r="I192" s="25"/>
    </row>
    <row r="193" spans="9:9" x14ac:dyDescent="0.2">
      <c r="I193" s="25"/>
    </row>
    <row r="194" spans="9:9" x14ac:dyDescent="0.2">
      <c r="I194" s="25"/>
    </row>
    <row r="195" spans="9:9" x14ac:dyDescent="0.2">
      <c r="I195" s="25"/>
    </row>
    <row r="196" spans="9:9" x14ac:dyDescent="0.2">
      <c r="I196" s="25"/>
    </row>
    <row r="197" spans="9:9" x14ac:dyDescent="0.2">
      <c r="I197" s="25"/>
    </row>
    <row r="198" spans="9:9" x14ac:dyDescent="0.2">
      <c r="I198" s="25"/>
    </row>
    <row r="199" spans="9:9" x14ac:dyDescent="0.2">
      <c r="I199" s="25"/>
    </row>
    <row r="200" spans="9:9" x14ac:dyDescent="0.2">
      <c r="I200" s="25"/>
    </row>
    <row r="201" spans="9:9" x14ac:dyDescent="0.2">
      <c r="I201" s="25"/>
    </row>
    <row r="202" spans="9:9" x14ac:dyDescent="0.2">
      <c r="I202" s="25"/>
    </row>
    <row r="203" spans="9:9" x14ac:dyDescent="0.2">
      <c r="I203" s="25"/>
    </row>
    <row r="204" spans="9:9" x14ac:dyDescent="0.2">
      <c r="I204" s="25"/>
    </row>
    <row r="205" spans="9:9" x14ac:dyDescent="0.2">
      <c r="I205" s="25"/>
    </row>
    <row r="206" spans="9:9" x14ac:dyDescent="0.2">
      <c r="I206" s="25"/>
    </row>
    <row r="207" spans="9:9" x14ac:dyDescent="0.2">
      <c r="I207" s="25"/>
    </row>
    <row r="208" spans="9:9" x14ac:dyDescent="0.2">
      <c r="I208" s="25"/>
    </row>
    <row r="209" spans="9:9" x14ac:dyDescent="0.2">
      <c r="I209" s="29"/>
    </row>
  </sheetData>
  <phoneticPr fontId="7" type="noConversion"/>
  <pageMargins left="0.75" right="0.75" top="1" bottom="1" header="0.5" footer="0.5"/>
  <pageSetup orientation="portrait" horizontalDpi="300" verticalDpi="300" r:id="rId2"/>
  <headerFooter alignWithMargins="0"/>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EF964-F5C7-41CD-BAB7-1814DCA6AAEB}">
  <dimension ref="A1:A16"/>
  <sheetViews>
    <sheetView tabSelected="1" workbookViewId="0">
      <selection activeCell="A16" sqref="A16"/>
    </sheetView>
  </sheetViews>
  <sheetFormatPr defaultRowHeight="12.75" x14ac:dyDescent="0.2"/>
  <sheetData>
    <row r="1" spans="1:1" x14ac:dyDescent="0.2">
      <c r="A1">
        <f t="array" ref="A1">_xlfn.NORM.S.INV(0.9)</f>
        <v>1.2815515655446006</v>
      </c>
    </row>
    <row r="2" spans="1:1" x14ac:dyDescent="0.2">
      <c r="A2">
        <f t="array" ref="A2">_xlfn.NORM.S.INV(0.1)</f>
        <v>-1.2815515655446006</v>
      </c>
    </row>
    <row r="4" spans="1:1" x14ac:dyDescent="0.2">
      <c r="A4">
        <f t="array" ref="A4">_xlfn.NORM.S.DIST(2, TRUE)</f>
        <v>0.97724986805182079</v>
      </c>
    </row>
    <row r="5" spans="1:1" x14ac:dyDescent="0.2">
      <c r="A5">
        <f t="array" ref="A5">_xlfn.NORM.S.INV(0.05)</f>
        <v>-1.6448536269514726</v>
      </c>
    </row>
    <row r="7" spans="1:1" x14ac:dyDescent="0.2">
      <c r="A7">
        <f t="array" ref="A7">_xlfn.T.DIST.RT(1.863, 13)</f>
        <v>4.2603970742264081E-2</v>
      </c>
    </row>
    <row r="8" spans="1:1" x14ac:dyDescent="0.2">
      <c r="A8">
        <f t="array" ref="A8">1-_xlfn.T.DIST(1.863, 13, TRUE)</f>
        <v>4.2603970742264075E-2</v>
      </c>
    </row>
    <row r="10" spans="1:1" x14ac:dyDescent="0.2">
      <c r="A10">
        <f t="array" ref="A10">_xlfn.NORM.S.DIST(-2.17, TRUE)</f>
        <v>1.5003422973732208E-2</v>
      </c>
    </row>
    <row r="12" spans="1:1" x14ac:dyDescent="0.2">
      <c r="A12">
        <f t="array" ref="A12">1-A10</f>
        <v>0.98499657702626775</v>
      </c>
    </row>
    <row r="14" spans="1:1" x14ac:dyDescent="0.2">
      <c r="A14">
        <f t="array" ref="A14">_xlfn.NORM.S.DIST(1.75, TRUE)</f>
        <v>0.95994084313618289</v>
      </c>
    </row>
    <row r="16" spans="1:1" x14ac:dyDescent="0.2">
      <c r="A16">
        <f t="array" ref="A16">_xlfn.T.INV.2T(0.1, 19)</f>
        <v>1.7291328115213698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41A3-9CF1-4A9D-8665-89475B0DDA61}">
  <dimension ref="A1:H28"/>
  <sheetViews>
    <sheetView workbookViewId="0">
      <selection activeCell="E24" sqref="E24"/>
    </sheetView>
  </sheetViews>
  <sheetFormatPr defaultRowHeight="12.75" x14ac:dyDescent="0.2"/>
  <cols>
    <col min="1" max="1" width="21.7109375" bestFit="1" customWidth="1"/>
    <col min="2" max="2" width="15.42578125" customWidth="1"/>
    <col min="5" max="5" width="24.5703125" bestFit="1" customWidth="1"/>
    <col min="7" max="7" width="10.85546875" bestFit="1" customWidth="1"/>
  </cols>
  <sheetData>
    <row r="1" spans="1:8" x14ac:dyDescent="0.2">
      <c r="A1" s="41" t="s">
        <v>84</v>
      </c>
      <c r="E1" s="41" t="s">
        <v>97</v>
      </c>
    </row>
    <row r="2" spans="1:8" ht="15" x14ac:dyDescent="0.25">
      <c r="E2" s="41" t="s">
        <v>86</v>
      </c>
      <c r="F2" s="44">
        <v>0.48909999999999998</v>
      </c>
      <c r="G2" s="41" t="s">
        <v>98</v>
      </c>
      <c r="H2">
        <f>(F2*(1-F2))/D18</f>
        <v>2.7160998913043481E-3</v>
      </c>
    </row>
    <row r="3" spans="1:8" ht="15.75" x14ac:dyDescent="0.25">
      <c r="A3" s="41" t="s">
        <v>77</v>
      </c>
      <c r="B3" s="51">
        <v>0.51910000000000001</v>
      </c>
      <c r="E3" s="41" t="s">
        <v>87</v>
      </c>
      <c r="F3" s="44">
        <v>0.5494</v>
      </c>
      <c r="G3" s="41" t="s">
        <v>99</v>
      </c>
      <c r="H3">
        <f>(F3*(1-F3))/D19</f>
        <v>2.7204356043956045E-3</v>
      </c>
    </row>
    <row r="4" spans="1:8" x14ac:dyDescent="0.2">
      <c r="A4" s="41" t="s">
        <v>79</v>
      </c>
      <c r="B4">
        <v>183</v>
      </c>
    </row>
    <row r="5" spans="1:8" x14ac:dyDescent="0.2">
      <c r="E5" s="41" t="s">
        <v>100</v>
      </c>
      <c r="F5">
        <f>H2+H3</f>
        <v>5.4365354956999526E-3</v>
      </c>
    </row>
    <row r="6" spans="1:8" x14ac:dyDescent="0.2">
      <c r="A6" s="41" t="s">
        <v>78</v>
      </c>
      <c r="B6">
        <f t="array" ref="B6">_xlfn.NORM.S.INV(0.995)</f>
        <v>2.5758293035488999</v>
      </c>
    </row>
    <row r="7" spans="1:8" x14ac:dyDescent="0.2">
      <c r="E7" s="41" t="s">
        <v>81</v>
      </c>
      <c r="F7">
        <f t="array" ref="F7">SQRT(F5)</f>
        <v>7.3732865777073608E-2</v>
      </c>
    </row>
    <row r="8" spans="1:8" x14ac:dyDescent="0.2">
      <c r="A8" s="41" t="s">
        <v>81</v>
      </c>
      <c r="B8">
        <f t="array" ref="B8">SQRT((B3*(1-B3))/B4)</f>
        <v>3.693408617133332E-2</v>
      </c>
    </row>
    <row r="9" spans="1:8" x14ac:dyDescent="0.2">
      <c r="E9" s="41" t="s">
        <v>78</v>
      </c>
      <c r="F9">
        <f>_xlfn.NORM.S.INV(0.95)</f>
        <v>1.6448536269514715</v>
      </c>
    </row>
    <row r="10" spans="1:8" x14ac:dyDescent="0.2">
      <c r="A10" s="41" t="s">
        <v>80</v>
      </c>
      <c r="B10" s="49">
        <f t="array" ref="B10">B6*B8</f>
        <v>9.5135901459920569E-2</v>
      </c>
      <c r="E10" s="41" t="s">
        <v>102</v>
      </c>
      <c r="F10">
        <f t="array" ref="F10">F9*F7</f>
        <v>0.12127977169894555</v>
      </c>
    </row>
    <row r="11" spans="1:8" x14ac:dyDescent="0.2">
      <c r="B11" s="49"/>
      <c r="E11" s="41" t="s">
        <v>101</v>
      </c>
      <c r="F11">
        <f t="array" ref="F11">B22+F10</f>
        <v>6.0979771698945529E-2</v>
      </c>
    </row>
    <row r="12" spans="1:8" x14ac:dyDescent="0.2">
      <c r="A12" s="41" t="s">
        <v>82</v>
      </c>
      <c r="B12" s="49">
        <f t="array" ref="B12">B3+B10</f>
        <v>0.61423590145992057</v>
      </c>
      <c r="E12" s="41" t="s">
        <v>103</v>
      </c>
      <c r="F12">
        <f t="array" ref="F12">B22-F10</f>
        <v>-0.18157977169894557</v>
      </c>
    </row>
    <row r="13" spans="1:8" x14ac:dyDescent="0.2">
      <c r="B13" s="49"/>
    </row>
    <row r="14" spans="1:8" x14ac:dyDescent="0.2">
      <c r="A14" s="41" t="s">
        <v>83</v>
      </c>
      <c r="B14" s="49">
        <f t="array" ref="B14">B3-B10</f>
        <v>0.42396409854007944</v>
      </c>
    </row>
    <row r="16" spans="1:8" x14ac:dyDescent="0.2">
      <c r="A16" s="41" t="s">
        <v>85</v>
      </c>
      <c r="E16" s="41" t="s">
        <v>112</v>
      </c>
    </row>
    <row r="17" spans="1:6" x14ac:dyDescent="0.2">
      <c r="E17" s="41" t="s">
        <v>115</v>
      </c>
      <c r="F17" s="50">
        <f t="array" ref="F17">_xlfn.T.INV.2T(0.05, 178)</f>
        <v>1.9733808885488198</v>
      </c>
    </row>
    <row r="18" spans="1:6" ht="15" x14ac:dyDescent="0.25">
      <c r="A18" s="41" t="s">
        <v>86</v>
      </c>
      <c r="B18" s="44">
        <v>0.48909999999999998</v>
      </c>
      <c r="C18" s="41" t="s">
        <v>91</v>
      </c>
      <c r="D18">
        <v>92</v>
      </c>
      <c r="E18" s="41" t="s">
        <v>116</v>
      </c>
      <c r="F18">
        <v>0.41439999999999999</v>
      </c>
    </row>
    <row r="19" spans="1:6" ht="15" x14ac:dyDescent="0.25">
      <c r="A19" s="41" t="s">
        <v>87</v>
      </c>
      <c r="B19" s="44">
        <v>0.5494</v>
      </c>
      <c r="C19" s="41" t="s">
        <v>92</v>
      </c>
      <c r="D19">
        <v>91</v>
      </c>
      <c r="E19" s="41" t="s">
        <v>79</v>
      </c>
      <c r="F19">
        <v>179</v>
      </c>
    </row>
    <row r="20" spans="1:6" ht="15" x14ac:dyDescent="0.25">
      <c r="A20" s="41" t="s">
        <v>88</v>
      </c>
      <c r="B20" s="44">
        <v>0.51910000000000001</v>
      </c>
      <c r="E20" s="41" t="s">
        <v>117</v>
      </c>
      <c r="F20">
        <f t="array" ref="F20">F18/SQRT(F19)</f>
        <v>3.0973710243640221E-2</v>
      </c>
    </row>
    <row r="22" spans="1:6" x14ac:dyDescent="0.2">
      <c r="A22" s="41" t="s">
        <v>89</v>
      </c>
      <c r="B22">
        <f t="array" ref="B22">B18-B19</f>
        <v>-6.030000000000002E-2</v>
      </c>
      <c r="E22" s="41" t="s">
        <v>118</v>
      </c>
      <c r="F22" s="49">
        <f t="array" ref="F22">F17*F20</f>
        <v>6.1122927842248417E-2</v>
      </c>
    </row>
    <row r="23" spans="1:6" x14ac:dyDescent="0.2">
      <c r="A23" s="41" t="s">
        <v>90</v>
      </c>
      <c r="B23">
        <f t="array" ref="B23">B20*(1-B20)</f>
        <v>0.24963519000000001</v>
      </c>
    </row>
    <row r="24" spans="1:6" x14ac:dyDescent="0.2">
      <c r="A24" s="41" t="s">
        <v>93</v>
      </c>
      <c r="B24">
        <f t="array" ref="B24">((1/D18)+(1/D19))</f>
        <v>2.1858576206402296E-2</v>
      </c>
      <c r="E24" s="41" t="s">
        <v>119</v>
      </c>
    </row>
    <row r="25" spans="1:6" x14ac:dyDescent="0.2">
      <c r="A25" s="41" t="s">
        <v>94</v>
      </c>
      <c r="B25">
        <f t="array" ref="B25">B23*B24</f>
        <v>5.4566698244147161E-3</v>
      </c>
    </row>
    <row r="26" spans="1:6" x14ac:dyDescent="0.2">
      <c r="A26" s="41" t="s">
        <v>81</v>
      </c>
      <c r="B26">
        <f t="array" ref="B26">SQRT(B25)</f>
        <v>7.3869275239538637E-2</v>
      </c>
    </row>
    <row r="28" spans="1:6" x14ac:dyDescent="0.2">
      <c r="A28" s="41" t="s">
        <v>95</v>
      </c>
      <c r="B28" s="50">
        <f t="array" ref="B28">B22/B26</f>
        <v>-0.81630691250811616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41E28-A62B-42B7-AAFE-8D6AF7A43DB6}">
  <dimension ref="A3:F22"/>
  <sheetViews>
    <sheetView workbookViewId="0">
      <selection activeCell="F22" sqref="F22"/>
    </sheetView>
  </sheetViews>
  <sheetFormatPr defaultRowHeight="12.75" x14ac:dyDescent="0.2"/>
  <cols>
    <col min="1" max="1" width="14.85546875" bestFit="1" customWidth="1"/>
    <col min="2" max="2" width="16" bestFit="1" customWidth="1"/>
    <col min="3" max="3" width="18.5703125" bestFit="1" customWidth="1"/>
    <col min="4" max="34" width="17.42578125" bestFit="1" customWidth="1"/>
    <col min="35" max="35" width="20.140625" bestFit="1" customWidth="1"/>
    <col min="36" max="36" width="22.7109375" bestFit="1" customWidth="1"/>
    <col min="37" max="39" width="4" bestFit="1" customWidth="1"/>
    <col min="40" max="40" width="8.7109375" bestFit="1" customWidth="1"/>
    <col min="41" max="44" width="7.140625" bestFit="1" customWidth="1"/>
    <col min="45" max="45" width="8.7109375" bestFit="1" customWidth="1"/>
    <col min="46" max="49" width="4" bestFit="1" customWidth="1"/>
    <col min="50" max="50" width="8.7109375" bestFit="1" customWidth="1"/>
    <col min="51" max="52" width="4" bestFit="1" customWidth="1"/>
    <col min="53" max="53" width="8.7109375" bestFit="1" customWidth="1"/>
    <col min="54" max="55" width="5" bestFit="1" customWidth="1"/>
    <col min="56" max="56" width="8.7109375" bestFit="1" customWidth="1"/>
    <col min="57" max="59" width="7.140625" bestFit="1" customWidth="1"/>
    <col min="60" max="60" width="8.7109375" bestFit="1" customWidth="1"/>
    <col min="61" max="61" width="6.5703125" bestFit="1" customWidth="1"/>
    <col min="62" max="62" width="9.7109375" bestFit="1" customWidth="1"/>
    <col min="63" max="63" width="11.7109375" bestFit="1" customWidth="1"/>
  </cols>
  <sheetData>
    <row r="3" spans="1:4" x14ac:dyDescent="0.2">
      <c r="A3" t="s">
        <v>135</v>
      </c>
      <c r="B3" t="s">
        <v>137</v>
      </c>
      <c r="C3" t="s">
        <v>138</v>
      </c>
      <c r="D3" t="s">
        <v>136</v>
      </c>
    </row>
    <row r="4" spans="1:4" x14ac:dyDescent="0.2">
      <c r="A4" s="40">
        <v>0.49077376548557655</v>
      </c>
      <c r="B4" s="40">
        <v>3.0715555555555549</v>
      </c>
      <c r="C4" s="40">
        <v>3.6320000000000006</v>
      </c>
      <c r="D4" s="40">
        <v>3.1067037456547584</v>
      </c>
    </row>
    <row r="17" spans="6:6" x14ac:dyDescent="0.2">
      <c r="F17" s="40">
        <v>3.1067037456547584</v>
      </c>
    </row>
    <row r="20" spans="6:6" x14ac:dyDescent="0.2">
      <c r="F20" s="40">
        <v>0.49077376548557655</v>
      </c>
    </row>
    <row r="22" spans="6:6" x14ac:dyDescent="0.2">
      <c r="F22">
        <f t="array" ref="F22">F20*F20</f>
        <v>0.2408588888888917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452DA-4A08-4E43-B784-25DAEB0D7DDE}">
  <dimension ref="A1:C13"/>
  <sheetViews>
    <sheetView workbookViewId="0">
      <selection activeCell="B9" sqref="B9"/>
    </sheetView>
  </sheetViews>
  <sheetFormatPr defaultRowHeight="12.75" x14ac:dyDescent="0.2"/>
  <cols>
    <col min="1" max="1" width="43.140625" bestFit="1" customWidth="1"/>
    <col min="2" max="2" width="33.42578125" customWidth="1"/>
  </cols>
  <sheetData>
    <row r="1" spans="1:3" x14ac:dyDescent="0.2">
      <c r="A1" t="s">
        <v>139</v>
      </c>
    </row>
    <row r="2" spans="1:3" ht="13.5" thickBot="1" x14ac:dyDescent="0.25"/>
    <row r="3" spans="1:3" x14ac:dyDescent="0.2">
      <c r="A3" s="59"/>
      <c r="B3" s="59" t="s">
        <v>72</v>
      </c>
      <c r="C3" s="59" t="s">
        <v>147</v>
      </c>
    </row>
    <row r="4" spans="1:3" x14ac:dyDescent="0.2">
      <c r="A4" s="57" t="s">
        <v>120</v>
      </c>
      <c r="B4" s="57">
        <v>3.1526256983240213</v>
      </c>
      <c r="C4" s="57">
        <v>0</v>
      </c>
    </row>
    <row r="5" spans="1:3" x14ac:dyDescent="0.2">
      <c r="A5" s="57" t="s">
        <v>140</v>
      </c>
      <c r="B5" s="57">
        <v>0.17173295461679772</v>
      </c>
      <c r="C5" s="57">
        <v>0</v>
      </c>
    </row>
    <row r="6" spans="1:3" x14ac:dyDescent="0.2">
      <c r="A6" s="57" t="s">
        <v>121</v>
      </c>
      <c r="B6" s="57">
        <v>179</v>
      </c>
      <c r="C6" s="57">
        <v>2</v>
      </c>
    </row>
    <row r="7" spans="1:3" x14ac:dyDescent="0.2">
      <c r="A7" s="57" t="s">
        <v>122</v>
      </c>
      <c r="B7" s="57">
        <v>0</v>
      </c>
      <c r="C7" s="57"/>
    </row>
    <row r="8" spans="1:3" x14ac:dyDescent="0.2">
      <c r="A8" s="57" t="s">
        <v>141</v>
      </c>
      <c r="B8" s="57">
        <v>178</v>
      </c>
      <c r="C8" s="57"/>
    </row>
    <row r="9" spans="1:3" x14ac:dyDescent="0.2">
      <c r="A9" s="57" t="s">
        <v>142</v>
      </c>
      <c r="B9" s="57">
        <v>101.78226376174791</v>
      </c>
      <c r="C9" s="57"/>
    </row>
    <row r="10" spans="1:3" x14ac:dyDescent="0.2">
      <c r="A10" s="57" t="s">
        <v>143</v>
      </c>
      <c r="B10" s="65">
        <v>5.520888079738182E-160</v>
      </c>
      <c r="C10" s="57"/>
    </row>
    <row r="11" spans="1:3" x14ac:dyDescent="0.2">
      <c r="A11" s="57" t="s">
        <v>144</v>
      </c>
      <c r="B11" s="57">
        <v>1.6534591264925478</v>
      </c>
      <c r="C11" s="57"/>
    </row>
    <row r="12" spans="1:3" x14ac:dyDescent="0.2">
      <c r="A12" s="57" t="s">
        <v>145</v>
      </c>
      <c r="B12" s="57">
        <v>1.1041776159476364E-159</v>
      </c>
      <c r="C12" s="57"/>
    </row>
    <row r="13" spans="1:3" ht="13.5" thickBot="1" x14ac:dyDescent="0.25">
      <c r="A13" s="58" t="s">
        <v>146</v>
      </c>
      <c r="B13" s="58">
        <v>1.9733808885488198</v>
      </c>
      <c r="C13" s="5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62288-49B8-4A9D-B280-718749C37D83}">
  <dimension ref="A1:P184"/>
  <sheetViews>
    <sheetView workbookViewId="0">
      <selection activeCell="H1" sqref="H1:I1048576"/>
    </sheetView>
  </sheetViews>
  <sheetFormatPr defaultRowHeight="12.75" x14ac:dyDescent="0.2"/>
  <cols>
    <col min="5" max="5" width="14" bestFit="1" customWidth="1"/>
    <col min="6" max="6" width="11.5703125" bestFit="1" customWidth="1"/>
    <col min="14" max="14" width="28.42578125" customWidth="1"/>
  </cols>
  <sheetData>
    <row r="1" spans="1:16" x14ac:dyDescent="0.2">
      <c r="A1" s="41" t="s">
        <v>72</v>
      </c>
      <c r="B1" s="41" t="s">
        <v>73</v>
      </c>
      <c r="K1" s="32" t="s">
        <v>72</v>
      </c>
      <c r="L1" s="41" t="s">
        <v>147</v>
      </c>
      <c r="N1" t="s">
        <v>148</v>
      </c>
    </row>
    <row r="2" spans="1:16" ht="13.5" thickBot="1" x14ac:dyDescent="0.25">
      <c r="K2" s="6">
        <v>3</v>
      </c>
      <c r="L2" s="6">
        <v>0</v>
      </c>
    </row>
    <row r="3" spans="1:16" ht="15.75" x14ac:dyDescent="0.2">
      <c r="A3">
        <v>0</v>
      </c>
      <c r="B3">
        <v>1</v>
      </c>
      <c r="E3" s="60" t="s">
        <v>134</v>
      </c>
      <c r="F3" s="60" t="s">
        <v>133</v>
      </c>
      <c r="K3" s="6">
        <v>3.6</v>
      </c>
      <c r="L3" s="6">
        <v>0</v>
      </c>
      <c r="N3" s="59"/>
      <c r="O3" s="59" t="s">
        <v>72</v>
      </c>
      <c r="P3" s="59" t="s">
        <v>147</v>
      </c>
    </row>
    <row r="4" spans="1:16" ht="15.75" x14ac:dyDescent="0.2">
      <c r="E4" s="60" t="s">
        <v>124</v>
      </c>
      <c r="F4" s="60">
        <v>0.1</v>
      </c>
      <c r="K4" s="6">
        <v>3</v>
      </c>
      <c r="N4" s="57" t="s">
        <v>120</v>
      </c>
      <c r="O4" s="57">
        <v>3.1526256983240213</v>
      </c>
      <c r="P4" s="57">
        <v>0</v>
      </c>
    </row>
    <row r="5" spans="1:16" ht="15.75" x14ac:dyDescent="0.2">
      <c r="A5">
        <v>0</v>
      </c>
      <c r="B5">
        <v>1</v>
      </c>
      <c r="E5" s="61" t="s">
        <v>125</v>
      </c>
      <c r="F5" s="60"/>
      <c r="K5" s="6">
        <v>3</v>
      </c>
      <c r="N5" s="57" t="s">
        <v>140</v>
      </c>
      <c r="O5" s="57">
        <v>0.17173295461679772</v>
      </c>
      <c r="P5" s="57">
        <v>0</v>
      </c>
    </row>
    <row r="6" spans="1:16" ht="15.75" x14ac:dyDescent="0.2">
      <c r="A6">
        <v>0</v>
      </c>
      <c r="B6">
        <v>1</v>
      </c>
      <c r="E6" s="60" t="s">
        <v>130</v>
      </c>
      <c r="F6" s="60">
        <v>0.48909999999999998</v>
      </c>
      <c r="K6" s="6">
        <v>3.1</v>
      </c>
      <c r="N6" s="57" t="s">
        <v>121</v>
      </c>
      <c r="O6" s="57">
        <v>179</v>
      </c>
      <c r="P6" s="57">
        <v>2</v>
      </c>
    </row>
    <row r="7" spans="1:16" ht="15.75" x14ac:dyDescent="0.2">
      <c r="A7">
        <v>0</v>
      </c>
      <c r="B7">
        <v>1</v>
      </c>
      <c r="E7" s="60" t="s">
        <v>131</v>
      </c>
      <c r="F7" s="60">
        <v>0.5494</v>
      </c>
      <c r="K7" s="6">
        <v>3</v>
      </c>
      <c r="N7" s="57" t="s">
        <v>149</v>
      </c>
      <c r="O7" s="57">
        <v>0.17077355263569829</v>
      </c>
      <c r="P7" s="57"/>
    </row>
    <row r="8" spans="1:16" ht="15.75" x14ac:dyDescent="0.2">
      <c r="A8">
        <v>0</v>
      </c>
      <c r="B8">
        <v>1</v>
      </c>
      <c r="E8" s="60" t="s">
        <v>132</v>
      </c>
      <c r="F8" s="60">
        <v>0.51910000000000001</v>
      </c>
      <c r="K8" s="6">
        <v>3</v>
      </c>
      <c r="N8" s="57" t="s">
        <v>122</v>
      </c>
      <c r="O8" s="57">
        <v>0</v>
      </c>
      <c r="P8" s="57"/>
    </row>
    <row r="9" spans="1:16" ht="15.75" x14ac:dyDescent="0.2">
      <c r="A9">
        <v>0</v>
      </c>
      <c r="B9">
        <v>1</v>
      </c>
      <c r="E9" s="61" t="s">
        <v>129</v>
      </c>
      <c r="F9" s="60"/>
      <c r="K9" s="6">
        <v>3.5</v>
      </c>
      <c r="N9" s="57" t="s">
        <v>141</v>
      </c>
      <c r="O9" s="57">
        <v>179</v>
      </c>
      <c r="P9" s="57"/>
    </row>
    <row r="10" spans="1:16" ht="15.75" x14ac:dyDescent="0.2">
      <c r="A10">
        <v>0</v>
      </c>
      <c r="B10">
        <v>1</v>
      </c>
      <c r="E10" s="60" t="s">
        <v>126</v>
      </c>
      <c r="F10" s="60">
        <v>1.645</v>
      </c>
      <c r="K10" s="6">
        <v>3.3</v>
      </c>
      <c r="N10" s="57" t="s">
        <v>142</v>
      </c>
      <c r="O10" s="57">
        <v>10.729125630835361</v>
      </c>
      <c r="P10" s="57"/>
    </row>
    <row r="11" spans="1:16" ht="15.75" x14ac:dyDescent="0.2">
      <c r="A11">
        <v>0</v>
      </c>
      <c r="B11">
        <v>1</v>
      </c>
      <c r="E11" s="60" t="s">
        <v>127</v>
      </c>
      <c r="F11" s="60">
        <v>-0.81630000000000003</v>
      </c>
      <c r="K11" s="6">
        <v>2.5</v>
      </c>
      <c r="N11" s="57" t="s">
        <v>143</v>
      </c>
      <c r="O11" s="57">
        <v>2.3555309658973695E-21</v>
      </c>
      <c r="P11" s="57"/>
    </row>
    <row r="12" spans="1:16" ht="15.75" x14ac:dyDescent="0.2">
      <c r="A12">
        <v>0</v>
      </c>
      <c r="B12">
        <v>1</v>
      </c>
      <c r="E12" s="60" t="s">
        <v>128</v>
      </c>
      <c r="F12" s="60">
        <v>0.41399999999999998</v>
      </c>
      <c r="K12" s="6">
        <v>3.3</v>
      </c>
      <c r="N12" s="57" t="s">
        <v>144</v>
      </c>
      <c r="O12" s="57">
        <v>1.6534108001234091</v>
      </c>
      <c r="P12" s="57"/>
    </row>
    <row r="13" spans="1:16" x14ac:dyDescent="0.2">
      <c r="A13">
        <v>0</v>
      </c>
      <c r="B13">
        <v>1</v>
      </c>
      <c r="K13" s="6">
        <v>3.6</v>
      </c>
      <c r="N13" s="57" t="s">
        <v>145</v>
      </c>
      <c r="O13" s="57">
        <v>4.711061931794739E-21</v>
      </c>
      <c r="P13" s="57"/>
    </row>
    <row r="14" spans="1:16" ht="13.5" thickBot="1" x14ac:dyDescent="0.25">
      <c r="A14">
        <v>0</v>
      </c>
      <c r="B14">
        <v>1</v>
      </c>
      <c r="K14" s="6">
        <v>3.5</v>
      </c>
      <c r="N14" s="58" t="s">
        <v>146</v>
      </c>
      <c r="O14" s="58">
        <v>1.9733054338414706</v>
      </c>
      <c r="P14" s="58"/>
    </row>
    <row r="15" spans="1:16" x14ac:dyDescent="0.2">
      <c r="A15">
        <v>0</v>
      </c>
      <c r="B15">
        <v>1</v>
      </c>
      <c r="K15" s="6">
        <v>3.8</v>
      </c>
    </row>
    <row r="16" spans="1:16" x14ac:dyDescent="0.2">
      <c r="A16">
        <v>0</v>
      </c>
      <c r="B16">
        <v>1</v>
      </c>
      <c r="K16" s="6">
        <v>2.6</v>
      </c>
    </row>
    <row r="17" spans="1:11" x14ac:dyDescent="0.2">
      <c r="A17">
        <v>0</v>
      </c>
      <c r="B17">
        <v>1</v>
      </c>
      <c r="K17" s="6">
        <v>4</v>
      </c>
    </row>
    <row r="18" spans="1:11" x14ac:dyDescent="0.2">
      <c r="A18">
        <v>0</v>
      </c>
      <c r="B18">
        <v>1</v>
      </c>
      <c r="K18" s="6">
        <v>3.8</v>
      </c>
    </row>
    <row r="19" spans="1:11" x14ac:dyDescent="0.2">
      <c r="A19">
        <v>0</v>
      </c>
      <c r="B19">
        <v>1</v>
      </c>
      <c r="K19" s="6">
        <v>1</v>
      </c>
    </row>
    <row r="20" spans="1:11" x14ac:dyDescent="0.2">
      <c r="A20">
        <v>0</v>
      </c>
      <c r="B20">
        <v>1</v>
      </c>
      <c r="K20" s="6">
        <v>3.5</v>
      </c>
    </row>
    <row r="21" spans="1:11" x14ac:dyDescent="0.2">
      <c r="A21">
        <v>0</v>
      </c>
      <c r="B21">
        <v>1</v>
      </c>
      <c r="K21" s="6">
        <v>2.8</v>
      </c>
    </row>
    <row r="22" spans="1:11" x14ac:dyDescent="0.2">
      <c r="A22">
        <v>0</v>
      </c>
      <c r="B22">
        <v>1</v>
      </c>
      <c r="K22" s="6">
        <v>3</v>
      </c>
    </row>
    <row r="23" spans="1:11" x14ac:dyDescent="0.2">
      <c r="A23">
        <v>0</v>
      </c>
      <c r="B23">
        <v>1</v>
      </c>
      <c r="K23" s="6">
        <v>3.5</v>
      </c>
    </row>
    <row r="24" spans="1:11" x14ac:dyDescent="0.2">
      <c r="A24">
        <v>0</v>
      </c>
      <c r="B24">
        <v>1</v>
      </c>
      <c r="K24" s="6">
        <v>4</v>
      </c>
    </row>
    <row r="25" spans="1:11" x14ac:dyDescent="0.2">
      <c r="A25">
        <v>0</v>
      </c>
      <c r="B25">
        <v>1</v>
      </c>
      <c r="K25" s="6">
        <v>3.7</v>
      </c>
    </row>
    <row r="26" spans="1:11" x14ac:dyDescent="0.2">
      <c r="A26">
        <v>0</v>
      </c>
      <c r="B26">
        <v>1</v>
      </c>
      <c r="K26" s="6">
        <v>2.5</v>
      </c>
    </row>
    <row r="27" spans="1:11" x14ac:dyDescent="0.2">
      <c r="A27">
        <v>0</v>
      </c>
      <c r="B27">
        <v>1</v>
      </c>
      <c r="K27" s="6">
        <v>3.3</v>
      </c>
    </row>
    <row r="28" spans="1:11" x14ac:dyDescent="0.2">
      <c r="A28">
        <v>0</v>
      </c>
      <c r="B28">
        <v>1</v>
      </c>
      <c r="K28" s="6">
        <v>2.5</v>
      </c>
    </row>
    <row r="29" spans="1:11" x14ac:dyDescent="0.2">
      <c r="A29">
        <v>0</v>
      </c>
      <c r="B29">
        <v>1</v>
      </c>
      <c r="K29" s="6">
        <v>2.8</v>
      </c>
    </row>
    <row r="30" spans="1:11" x14ac:dyDescent="0.2">
      <c r="A30">
        <v>0</v>
      </c>
      <c r="B30">
        <v>1</v>
      </c>
      <c r="K30" s="6">
        <v>2.2999999999999998</v>
      </c>
    </row>
    <row r="31" spans="1:11" x14ac:dyDescent="0.2">
      <c r="A31">
        <v>0</v>
      </c>
      <c r="B31">
        <v>1</v>
      </c>
      <c r="K31" s="6">
        <v>3.4</v>
      </c>
    </row>
    <row r="32" spans="1:11" x14ac:dyDescent="0.2">
      <c r="A32">
        <v>0</v>
      </c>
      <c r="B32">
        <v>1</v>
      </c>
      <c r="K32" s="6">
        <v>3.4</v>
      </c>
    </row>
    <row r="33" spans="1:11" x14ac:dyDescent="0.2">
      <c r="A33">
        <v>0</v>
      </c>
      <c r="B33">
        <v>1</v>
      </c>
      <c r="K33" s="6">
        <v>3.3</v>
      </c>
    </row>
    <row r="34" spans="1:11" x14ac:dyDescent="0.2">
      <c r="A34">
        <v>0</v>
      </c>
      <c r="B34">
        <v>1</v>
      </c>
      <c r="K34" s="6">
        <v>3.3</v>
      </c>
    </row>
    <row r="35" spans="1:11" x14ac:dyDescent="0.2">
      <c r="A35">
        <v>0</v>
      </c>
      <c r="B35">
        <v>1</v>
      </c>
      <c r="K35" s="6">
        <v>2.5</v>
      </c>
    </row>
    <row r="36" spans="1:11" x14ac:dyDescent="0.2">
      <c r="A36">
        <v>0</v>
      </c>
      <c r="B36">
        <v>1</v>
      </c>
      <c r="K36" s="6">
        <v>3</v>
      </c>
    </row>
    <row r="37" spans="1:11" x14ac:dyDescent="0.2">
      <c r="A37">
        <v>0</v>
      </c>
      <c r="B37">
        <v>1</v>
      </c>
      <c r="K37" s="6">
        <v>3.1</v>
      </c>
    </row>
    <row r="38" spans="1:11" x14ac:dyDescent="0.2">
      <c r="A38">
        <v>0</v>
      </c>
      <c r="B38">
        <v>1</v>
      </c>
      <c r="K38" s="6">
        <v>3</v>
      </c>
    </row>
    <row r="39" spans="1:11" x14ac:dyDescent="0.2">
      <c r="A39">
        <v>0</v>
      </c>
      <c r="B39">
        <v>1</v>
      </c>
      <c r="K39" s="6">
        <v>3</v>
      </c>
    </row>
    <row r="40" spans="1:11" x14ac:dyDescent="0.2">
      <c r="A40">
        <v>0</v>
      </c>
      <c r="B40">
        <v>1</v>
      </c>
      <c r="K40" s="6">
        <v>2.6</v>
      </c>
    </row>
    <row r="41" spans="1:11" x14ac:dyDescent="0.2">
      <c r="A41">
        <v>0</v>
      </c>
      <c r="B41">
        <v>1</v>
      </c>
      <c r="K41" s="6">
        <v>3.1</v>
      </c>
    </row>
    <row r="42" spans="1:11" x14ac:dyDescent="0.2">
      <c r="A42">
        <v>0</v>
      </c>
      <c r="B42">
        <v>1</v>
      </c>
      <c r="K42" s="6">
        <v>3.8</v>
      </c>
    </row>
    <row r="43" spans="1:11" x14ac:dyDescent="0.2">
      <c r="A43">
        <v>0</v>
      </c>
      <c r="B43">
        <v>1</v>
      </c>
      <c r="K43" s="6">
        <v>3</v>
      </c>
    </row>
    <row r="44" spans="1:11" x14ac:dyDescent="0.2">
      <c r="A44">
        <v>0</v>
      </c>
      <c r="B44">
        <v>1</v>
      </c>
      <c r="K44" s="8"/>
    </row>
    <row r="45" spans="1:11" x14ac:dyDescent="0.2">
      <c r="A45">
        <v>0</v>
      </c>
      <c r="B45">
        <v>1</v>
      </c>
      <c r="K45" s="8"/>
    </row>
    <row r="46" spans="1:11" x14ac:dyDescent="0.2">
      <c r="A46">
        <v>0</v>
      </c>
      <c r="B46">
        <v>1</v>
      </c>
      <c r="K46" s="6">
        <v>2.5</v>
      </c>
    </row>
    <row r="47" spans="1:11" x14ac:dyDescent="0.2">
      <c r="A47">
        <v>0</v>
      </c>
      <c r="B47">
        <v>1</v>
      </c>
      <c r="K47" s="6">
        <v>3.2</v>
      </c>
    </row>
    <row r="48" spans="1:11" x14ac:dyDescent="0.2">
      <c r="A48">
        <v>0</v>
      </c>
      <c r="B48">
        <v>1</v>
      </c>
      <c r="K48" s="6">
        <v>2.9</v>
      </c>
    </row>
    <row r="49" spans="2:11" x14ac:dyDescent="0.2">
      <c r="B49">
        <v>1</v>
      </c>
      <c r="K49" s="6">
        <v>3</v>
      </c>
    </row>
    <row r="50" spans="2:11" x14ac:dyDescent="0.2">
      <c r="B50">
        <v>1</v>
      </c>
      <c r="K50" s="6">
        <v>3</v>
      </c>
    </row>
    <row r="51" spans="2:11" x14ac:dyDescent="0.2">
      <c r="B51">
        <v>1</v>
      </c>
      <c r="K51" s="6">
        <v>3.3</v>
      </c>
    </row>
    <row r="52" spans="2:11" x14ac:dyDescent="0.2">
      <c r="B52">
        <v>1</v>
      </c>
      <c r="K52" s="6">
        <v>3.7</v>
      </c>
    </row>
    <row r="53" spans="2:11" x14ac:dyDescent="0.2">
      <c r="B53">
        <v>1</v>
      </c>
      <c r="K53" s="6">
        <v>3.5</v>
      </c>
    </row>
    <row r="54" spans="2:11" x14ac:dyDescent="0.2">
      <c r="K54" s="6">
        <v>3.4</v>
      </c>
    </row>
    <row r="55" spans="2:11" x14ac:dyDescent="0.2">
      <c r="K55" s="6">
        <v>2.9</v>
      </c>
    </row>
    <row r="56" spans="2:11" x14ac:dyDescent="0.2">
      <c r="K56" s="6">
        <v>3.3</v>
      </c>
    </row>
    <row r="57" spans="2:11" x14ac:dyDescent="0.2">
      <c r="K57" s="6">
        <v>3.5</v>
      </c>
    </row>
    <row r="58" spans="2:11" x14ac:dyDescent="0.2">
      <c r="K58" s="6">
        <v>3.4</v>
      </c>
    </row>
    <row r="59" spans="2:11" x14ac:dyDescent="0.2">
      <c r="K59" s="6">
        <v>2.9</v>
      </c>
    </row>
    <row r="60" spans="2:11" x14ac:dyDescent="0.2">
      <c r="K60" s="6">
        <v>3.2</v>
      </c>
    </row>
    <row r="61" spans="2:11" x14ac:dyDescent="0.2">
      <c r="K61" s="6">
        <v>3.1</v>
      </c>
    </row>
    <row r="62" spans="2:11" x14ac:dyDescent="0.2">
      <c r="K62" s="6">
        <v>3.3</v>
      </c>
    </row>
    <row r="63" spans="2:11" x14ac:dyDescent="0.2">
      <c r="K63" s="6">
        <v>2.9</v>
      </c>
    </row>
    <row r="64" spans="2:11" x14ac:dyDescent="0.2">
      <c r="K64" s="6">
        <v>3.2</v>
      </c>
    </row>
    <row r="65" spans="11:11" x14ac:dyDescent="0.2">
      <c r="K65" s="6">
        <v>3.8</v>
      </c>
    </row>
    <row r="66" spans="11:11" x14ac:dyDescent="0.2">
      <c r="K66" s="6">
        <v>3.7</v>
      </c>
    </row>
    <row r="67" spans="11:11" x14ac:dyDescent="0.2">
      <c r="K67" s="6">
        <v>3</v>
      </c>
    </row>
    <row r="68" spans="11:11" x14ac:dyDescent="0.2">
      <c r="K68" s="6">
        <v>2.7</v>
      </c>
    </row>
    <row r="69" spans="11:11" x14ac:dyDescent="0.2">
      <c r="K69" s="6">
        <v>3.8</v>
      </c>
    </row>
    <row r="70" spans="11:11" x14ac:dyDescent="0.2">
      <c r="K70" s="6">
        <v>3.3</v>
      </c>
    </row>
    <row r="71" spans="11:11" x14ac:dyDescent="0.2">
      <c r="K71" s="6">
        <v>3.3</v>
      </c>
    </row>
    <row r="72" spans="11:11" x14ac:dyDescent="0.2">
      <c r="K72" s="6">
        <v>3.4</v>
      </c>
    </row>
    <row r="73" spans="11:11" x14ac:dyDescent="0.2">
      <c r="K73" s="6">
        <v>3.7</v>
      </c>
    </row>
    <row r="74" spans="11:11" x14ac:dyDescent="0.2">
      <c r="K74" s="6">
        <v>3</v>
      </c>
    </row>
    <row r="75" spans="11:11" x14ac:dyDescent="0.2">
      <c r="K75" s="6">
        <v>2.5</v>
      </c>
    </row>
    <row r="76" spans="11:11" x14ac:dyDescent="0.2">
      <c r="K76" s="6">
        <v>3.1</v>
      </c>
    </row>
    <row r="77" spans="11:11" x14ac:dyDescent="0.2">
      <c r="K77" s="6">
        <v>3.6</v>
      </c>
    </row>
    <row r="78" spans="11:11" x14ac:dyDescent="0.2">
      <c r="K78" s="6">
        <v>3.4</v>
      </c>
    </row>
    <row r="79" spans="11:11" x14ac:dyDescent="0.2">
      <c r="K79" s="6">
        <v>3.2</v>
      </c>
    </row>
    <row r="80" spans="11:11" x14ac:dyDescent="0.2">
      <c r="K80" s="6">
        <v>3.4</v>
      </c>
    </row>
    <row r="81" spans="11:11" x14ac:dyDescent="0.2">
      <c r="K81" s="6">
        <v>2.5</v>
      </c>
    </row>
    <row r="82" spans="11:11" x14ac:dyDescent="0.2">
      <c r="K82" s="6">
        <v>3.5</v>
      </c>
    </row>
    <row r="83" spans="11:11" x14ac:dyDescent="0.2">
      <c r="K83" s="6">
        <v>3</v>
      </c>
    </row>
    <row r="84" spans="11:11" x14ac:dyDescent="0.2">
      <c r="K84" s="6">
        <v>3.8</v>
      </c>
    </row>
    <row r="85" spans="11:11" x14ac:dyDescent="0.2">
      <c r="K85" s="6">
        <v>3.1</v>
      </c>
    </row>
    <row r="86" spans="11:11" x14ac:dyDescent="0.2">
      <c r="K86" s="6">
        <v>3.5</v>
      </c>
    </row>
    <row r="87" spans="11:11" x14ac:dyDescent="0.2">
      <c r="K87" s="6">
        <v>3.3</v>
      </c>
    </row>
    <row r="88" spans="11:11" x14ac:dyDescent="0.2">
      <c r="K88" s="6">
        <v>3</v>
      </c>
    </row>
    <row r="89" spans="11:11" x14ac:dyDescent="0.2">
      <c r="K89" s="6">
        <v>3.2</v>
      </c>
    </row>
    <row r="90" spans="11:11" x14ac:dyDescent="0.2">
      <c r="K90" s="6">
        <v>2.7</v>
      </c>
    </row>
    <row r="91" spans="11:11" x14ac:dyDescent="0.2">
      <c r="K91" s="6">
        <v>3</v>
      </c>
    </row>
    <row r="92" spans="11:11" x14ac:dyDescent="0.2">
      <c r="K92" s="6">
        <v>3.4</v>
      </c>
    </row>
    <row r="93" spans="11:11" x14ac:dyDescent="0.2">
      <c r="K93" s="6">
        <v>3.8</v>
      </c>
    </row>
    <row r="94" spans="11:11" x14ac:dyDescent="0.2">
      <c r="K94" s="6">
        <v>2.5</v>
      </c>
    </row>
    <row r="95" spans="11:11" x14ac:dyDescent="0.2">
      <c r="K95" s="6">
        <v>3.6</v>
      </c>
    </row>
    <row r="96" spans="11:11" x14ac:dyDescent="0.2">
      <c r="K96" s="6">
        <v>3</v>
      </c>
    </row>
    <row r="97" spans="11:11" x14ac:dyDescent="0.2">
      <c r="K97" s="6">
        <v>3.4</v>
      </c>
    </row>
    <row r="98" spans="11:11" x14ac:dyDescent="0.2">
      <c r="K98" s="6"/>
    </row>
    <row r="99" spans="11:11" x14ac:dyDescent="0.2">
      <c r="K99" s="6">
        <v>3.3</v>
      </c>
    </row>
    <row r="100" spans="11:11" x14ac:dyDescent="0.2">
      <c r="K100" s="6">
        <v>3</v>
      </c>
    </row>
    <row r="101" spans="11:11" x14ac:dyDescent="0.2">
      <c r="K101" s="6">
        <v>3</v>
      </c>
    </row>
    <row r="102" spans="11:11" x14ac:dyDescent="0.2">
      <c r="K102" s="6">
        <v>2.8</v>
      </c>
    </row>
    <row r="103" spans="11:11" x14ac:dyDescent="0.2">
      <c r="K103" s="6">
        <v>3</v>
      </c>
    </row>
    <row r="104" spans="11:11" x14ac:dyDescent="0.2">
      <c r="K104" s="6">
        <v>3</v>
      </c>
    </row>
    <row r="105" spans="11:11" x14ac:dyDescent="0.2">
      <c r="K105" s="6">
        <v>2.8</v>
      </c>
    </row>
    <row r="106" spans="11:11" x14ac:dyDescent="0.2">
      <c r="K106" s="6">
        <v>2.9</v>
      </c>
    </row>
    <row r="107" spans="11:11" x14ac:dyDescent="0.2">
      <c r="K107" s="6">
        <v>3.8</v>
      </c>
    </row>
    <row r="108" spans="11:11" x14ac:dyDescent="0.2">
      <c r="K108" s="6">
        <v>3.5</v>
      </c>
    </row>
    <row r="109" spans="11:11" x14ac:dyDescent="0.2">
      <c r="K109" s="6">
        <v>3.9</v>
      </c>
    </row>
    <row r="110" spans="11:11" x14ac:dyDescent="0.2">
      <c r="K110" s="6">
        <v>2.8</v>
      </c>
    </row>
    <row r="111" spans="11:11" x14ac:dyDescent="0.2">
      <c r="K111" s="6">
        <v>3.5</v>
      </c>
    </row>
    <row r="112" spans="11:11" x14ac:dyDescent="0.2">
      <c r="K112" s="6">
        <v>3</v>
      </c>
    </row>
    <row r="113" spans="11:11" x14ac:dyDescent="0.2">
      <c r="K113" s="6">
        <v>3</v>
      </c>
    </row>
    <row r="114" spans="11:11" x14ac:dyDescent="0.2">
      <c r="K114" s="6">
        <v>3.3</v>
      </c>
    </row>
    <row r="115" spans="11:11" x14ac:dyDescent="0.2">
      <c r="K115" s="6">
        <v>2</v>
      </c>
    </row>
    <row r="116" spans="11:11" x14ac:dyDescent="0.2">
      <c r="K116" s="6">
        <v>3.6</v>
      </c>
    </row>
    <row r="117" spans="11:11" x14ac:dyDescent="0.2">
      <c r="K117" s="6">
        <v>3.3</v>
      </c>
    </row>
    <row r="118" spans="11:11" x14ac:dyDescent="0.2">
      <c r="K118" s="6">
        <v>3.2</v>
      </c>
    </row>
    <row r="119" spans="11:11" x14ac:dyDescent="0.2">
      <c r="K119" s="6">
        <v>2.9</v>
      </c>
    </row>
    <row r="120" spans="11:11" x14ac:dyDescent="0.2">
      <c r="K120" s="6">
        <v>3.2</v>
      </c>
    </row>
    <row r="121" spans="11:11" x14ac:dyDescent="0.2">
      <c r="K121" s="6">
        <v>3.3</v>
      </c>
    </row>
    <row r="122" spans="11:11" x14ac:dyDescent="0.2">
      <c r="K122" s="6">
        <v>3</v>
      </c>
    </row>
    <row r="123" spans="11:11" x14ac:dyDescent="0.2">
      <c r="K123" s="6">
        <v>2.5</v>
      </c>
    </row>
    <row r="124" spans="11:11" x14ac:dyDescent="0.2">
      <c r="K124" s="6">
        <v>3</v>
      </c>
    </row>
    <row r="125" spans="11:11" x14ac:dyDescent="0.2">
      <c r="K125" s="6">
        <v>3.7</v>
      </c>
    </row>
    <row r="126" spans="11:11" x14ac:dyDescent="0.2">
      <c r="K126" s="6">
        <v>3.3</v>
      </c>
    </row>
    <row r="127" spans="11:11" x14ac:dyDescent="0.2">
      <c r="K127" s="6">
        <v>3.6</v>
      </c>
    </row>
    <row r="128" spans="11:11" x14ac:dyDescent="0.2">
      <c r="K128" s="6">
        <v>2.9</v>
      </c>
    </row>
    <row r="129" spans="11:11" x14ac:dyDescent="0.2">
      <c r="K129" s="6">
        <v>3</v>
      </c>
    </row>
    <row r="130" spans="11:11" x14ac:dyDescent="0.2">
      <c r="K130" s="6">
        <v>3.8</v>
      </c>
    </row>
    <row r="131" spans="11:11" x14ac:dyDescent="0.2">
      <c r="K131" s="6">
        <v>2.6</v>
      </c>
    </row>
    <row r="132" spans="11:11" x14ac:dyDescent="0.2">
      <c r="K132" s="6">
        <v>3.5</v>
      </c>
    </row>
    <row r="133" spans="11:11" x14ac:dyDescent="0.2">
      <c r="K133" s="6">
        <v>3.6</v>
      </c>
    </row>
    <row r="134" spans="11:11" x14ac:dyDescent="0.2">
      <c r="K134" s="6">
        <v>3.7</v>
      </c>
    </row>
    <row r="135" spans="11:11" x14ac:dyDescent="0.2">
      <c r="K135" s="6">
        <v>3.5</v>
      </c>
    </row>
    <row r="136" spans="11:11" x14ac:dyDescent="0.2">
      <c r="K136" s="6">
        <v>3.4</v>
      </c>
    </row>
    <row r="137" spans="11:11" x14ac:dyDescent="0.2">
      <c r="K137" s="6">
        <v>3.3</v>
      </c>
    </row>
    <row r="138" spans="11:11" x14ac:dyDescent="0.2">
      <c r="K138" s="6">
        <v>2.5</v>
      </c>
    </row>
    <row r="139" spans="11:11" x14ac:dyDescent="0.2">
      <c r="K139" s="6">
        <v>2.5</v>
      </c>
    </row>
    <row r="140" spans="11:11" x14ac:dyDescent="0.2">
      <c r="K140" s="8"/>
    </row>
    <row r="141" spans="11:11" x14ac:dyDescent="0.2">
      <c r="K141" s="6">
        <v>3.1</v>
      </c>
    </row>
    <row r="142" spans="11:11" x14ac:dyDescent="0.2">
      <c r="K142" s="6">
        <v>2.9</v>
      </c>
    </row>
    <row r="143" spans="11:11" x14ac:dyDescent="0.2">
      <c r="K143" s="6">
        <v>3.4</v>
      </c>
    </row>
    <row r="144" spans="11:11" x14ac:dyDescent="0.2">
      <c r="K144" s="6">
        <v>2.6</v>
      </c>
    </row>
    <row r="145" spans="11:11" x14ac:dyDescent="0.2">
      <c r="K145" s="6">
        <v>3</v>
      </c>
    </row>
    <row r="146" spans="11:11" x14ac:dyDescent="0.2">
      <c r="K146" s="6">
        <v>3</v>
      </c>
    </row>
    <row r="147" spans="11:11" x14ac:dyDescent="0.2">
      <c r="K147" s="6">
        <v>3.4</v>
      </c>
    </row>
    <row r="148" spans="11:11" x14ac:dyDescent="0.2">
      <c r="K148" s="6">
        <v>3.21</v>
      </c>
    </row>
    <row r="149" spans="11:11" x14ac:dyDescent="0.2">
      <c r="K149" s="6">
        <v>3.4</v>
      </c>
    </row>
    <row r="150" spans="11:11" x14ac:dyDescent="0.2">
      <c r="K150" s="6">
        <v>3.21</v>
      </c>
    </row>
    <row r="151" spans="11:11" x14ac:dyDescent="0.2">
      <c r="K151" s="6">
        <v>3.8</v>
      </c>
    </row>
    <row r="152" spans="11:11" x14ac:dyDescent="0.2">
      <c r="K152" s="6">
        <v>2.6</v>
      </c>
    </row>
    <row r="153" spans="11:11" x14ac:dyDescent="0.2">
      <c r="K153" s="6">
        <v>3</v>
      </c>
    </row>
    <row r="154" spans="11:11" x14ac:dyDescent="0.2">
      <c r="K154" s="6">
        <v>2.7</v>
      </c>
    </row>
    <row r="155" spans="11:11" x14ac:dyDescent="0.2">
      <c r="K155" s="6">
        <v>3</v>
      </c>
    </row>
    <row r="156" spans="11:11" x14ac:dyDescent="0.2">
      <c r="K156" s="6">
        <v>3.2</v>
      </c>
    </row>
    <row r="157" spans="11:11" x14ac:dyDescent="0.2">
      <c r="K157" s="6">
        <v>2.6</v>
      </c>
    </row>
    <row r="158" spans="11:11" x14ac:dyDescent="0.2">
      <c r="K158" s="6">
        <v>2.9</v>
      </c>
    </row>
    <row r="159" spans="11:11" x14ac:dyDescent="0.2">
      <c r="K159" s="6">
        <v>3.2</v>
      </c>
    </row>
    <row r="160" spans="11:11" x14ac:dyDescent="0.2">
      <c r="K160" s="6">
        <v>2.9</v>
      </c>
    </row>
    <row r="161" spans="11:11" x14ac:dyDescent="0.2">
      <c r="K161" s="6">
        <v>3</v>
      </c>
    </row>
    <row r="162" spans="11:11" x14ac:dyDescent="0.2">
      <c r="K162" s="6">
        <v>3.4</v>
      </c>
    </row>
    <row r="163" spans="11:11" x14ac:dyDescent="0.2">
      <c r="K163" s="6">
        <v>3.8</v>
      </c>
    </row>
    <row r="164" spans="11:11" x14ac:dyDescent="0.2">
      <c r="K164" s="6">
        <v>3</v>
      </c>
    </row>
    <row r="165" spans="11:11" x14ac:dyDescent="0.2">
      <c r="K165" s="6">
        <v>3.5</v>
      </c>
    </row>
    <row r="166" spans="11:11" x14ac:dyDescent="0.2">
      <c r="K166" s="6">
        <v>3.2</v>
      </c>
    </row>
    <row r="167" spans="11:11" x14ac:dyDescent="0.2">
      <c r="K167" s="6">
        <v>3</v>
      </c>
    </row>
    <row r="168" spans="11:11" x14ac:dyDescent="0.2">
      <c r="K168" s="6">
        <v>2.6</v>
      </c>
    </row>
    <row r="169" spans="11:11" x14ac:dyDescent="0.2">
      <c r="K169" s="6">
        <v>3.3</v>
      </c>
    </row>
    <row r="170" spans="11:11" x14ac:dyDescent="0.2">
      <c r="K170" s="6">
        <v>3.7</v>
      </c>
    </row>
    <row r="171" spans="11:11" x14ac:dyDescent="0.2">
      <c r="K171" s="6">
        <v>3.4</v>
      </c>
    </row>
    <row r="172" spans="11:11" x14ac:dyDescent="0.2">
      <c r="K172" s="6">
        <v>3</v>
      </c>
    </row>
    <row r="173" spans="11:11" x14ac:dyDescent="0.2">
      <c r="K173" s="6">
        <v>2.7</v>
      </c>
    </row>
    <row r="174" spans="11:11" x14ac:dyDescent="0.2">
      <c r="K174" s="6">
        <v>2.9</v>
      </c>
    </row>
    <row r="175" spans="11:11" x14ac:dyDescent="0.2">
      <c r="K175" s="6">
        <v>3</v>
      </c>
    </row>
    <row r="176" spans="11:11" x14ac:dyDescent="0.2">
      <c r="K176" s="6">
        <v>3.7</v>
      </c>
    </row>
    <row r="177" spans="11:11" x14ac:dyDescent="0.2">
      <c r="K177" s="6">
        <v>2.9</v>
      </c>
    </row>
    <row r="178" spans="11:11" x14ac:dyDescent="0.2">
      <c r="K178" s="6">
        <v>3</v>
      </c>
    </row>
    <row r="179" spans="11:11" x14ac:dyDescent="0.2">
      <c r="K179" s="6">
        <v>3.4</v>
      </c>
    </row>
    <row r="180" spans="11:11" x14ac:dyDescent="0.2">
      <c r="K180" s="6">
        <v>2.5</v>
      </c>
    </row>
    <row r="181" spans="11:11" x14ac:dyDescent="0.2">
      <c r="K181" s="6">
        <v>2.8</v>
      </c>
    </row>
    <row r="182" spans="11:11" x14ac:dyDescent="0.2">
      <c r="K182" s="6">
        <v>3.2</v>
      </c>
    </row>
    <row r="183" spans="11:11" x14ac:dyDescent="0.2">
      <c r="K183" s="6">
        <v>3</v>
      </c>
    </row>
    <row r="184" spans="11:11" x14ac:dyDescent="0.2">
      <c r="K184" s="6">
        <v>3.3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AEC92-2E67-4AE9-BE28-A0B4DB834F37}">
  <dimension ref="A1:J51"/>
  <sheetViews>
    <sheetView topLeftCell="A4" workbookViewId="0">
      <selection activeCell="A4" sqref="A1:B1048576"/>
    </sheetView>
  </sheetViews>
  <sheetFormatPr defaultRowHeight="12.75" x14ac:dyDescent="0.2"/>
  <cols>
    <col min="4" max="4" width="29" bestFit="1" customWidth="1"/>
    <col min="5" max="6" width="10.42578125" customWidth="1"/>
    <col min="8" max="8" width="41" bestFit="1" customWidth="1"/>
    <col min="9" max="10" width="10.42578125" customWidth="1"/>
  </cols>
  <sheetData>
    <row r="1" spans="1:10" x14ac:dyDescent="0.2">
      <c r="A1" s="41" t="s">
        <v>72</v>
      </c>
      <c r="B1" s="41" t="s">
        <v>73</v>
      </c>
      <c r="D1" t="s">
        <v>96</v>
      </c>
      <c r="E1" t="s">
        <v>123</v>
      </c>
      <c r="F1" t="s">
        <v>154</v>
      </c>
      <c r="H1" t="s">
        <v>96</v>
      </c>
      <c r="I1" t="s">
        <v>123</v>
      </c>
      <c r="J1" t="s">
        <v>154</v>
      </c>
    </row>
    <row r="2" spans="1:10" x14ac:dyDescent="0.2">
      <c r="A2" s="6">
        <v>3</v>
      </c>
      <c r="B2" s="6">
        <v>3.6</v>
      </c>
      <c r="D2" t="s">
        <v>150</v>
      </c>
      <c r="H2" s="62" t="s">
        <v>148</v>
      </c>
      <c r="I2" s="62"/>
      <c r="J2" s="62"/>
    </row>
    <row r="3" spans="1:10" ht="13.5" thickBot="1" x14ac:dyDescent="0.25">
      <c r="A3" s="6">
        <v>3</v>
      </c>
      <c r="B3" s="6">
        <v>3.5</v>
      </c>
      <c r="H3" s="62"/>
      <c r="I3" s="62"/>
      <c r="J3" s="62"/>
    </row>
    <row r="4" spans="1:10" x14ac:dyDescent="0.2">
      <c r="A4" s="6">
        <v>3.3</v>
      </c>
      <c r="B4" s="6">
        <v>3.3</v>
      </c>
      <c r="D4" s="59"/>
      <c r="E4" s="59" t="s">
        <v>72</v>
      </c>
      <c r="F4" s="59" t="s">
        <v>73</v>
      </c>
      <c r="H4" s="63"/>
      <c r="I4" s="63" t="s">
        <v>72</v>
      </c>
      <c r="J4" s="63" t="s">
        <v>73</v>
      </c>
    </row>
    <row r="5" spans="1:10" x14ac:dyDescent="0.2">
      <c r="A5" s="6">
        <v>3.5</v>
      </c>
      <c r="B5" s="6">
        <v>3.6</v>
      </c>
      <c r="D5" s="57" t="s">
        <v>120</v>
      </c>
      <c r="E5" s="57">
        <v>3.0715555555555549</v>
      </c>
      <c r="F5" s="57">
        <v>3.1959183673469393</v>
      </c>
      <c r="H5" s="64" t="s">
        <v>120</v>
      </c>
      <c r="I5" s="64">
        <v>3.0715555555555549</v>
      </c>
      <c r="J5" s="64">
        <v>3.1959183673469393</v>
      </c>
    </row>
    <row r="6" spans="1:10" x14ac:dyDescent="0.2">
      <c r="A6" s="6">
        <v>2.6</v>
      </c>
      <c r="B6" s="6">
        <v>3.8</v>
      </c>
      <c r="D6" s="57" t="s">
        <v>140</v>
      </c>
      <c r="E6" s="57">
        <v>0.2408588888888917</v>
      </c>
      <c r="F6" s="57">
        <v>0.14623299319727559</v>
      </c>
      <c r="H6" s="64" t="s">
        <v>140</v>
      </c>
      <c r="I6" s="64">
        <v>0.2408588888888917</v>
      </c>
      <c r="J6" s="64">
        <v>0.14623299319727559</v>
      </c>
    </row>
    <row r="7" spans="1:10" x14ac:dyDescent="0.2">
      <c r="A7" s="6">
        <v>4</v>
      </c>
      <c r="B7" s="6">
        <v>3.3</v>
      </c>
      <c r="D7" s="57" t="s">
        <v>121</v>
      </c>
      <c r="E7" s="57">
        <v>45</v>
      </c>
      <c r="F7" s="57">
        <v>49</v>
      </c>
      <c r="H7" s="64" t="s">
        <v>121</v>
      </c>
      <c r="I7" s="64">
        <v>45</v>
      </c>
      <c r="J7" s="64">
        <v>49</v>
      </c>
    </row>
    <row r="8" spans="1:10" x14ac:dyDescent="0.2">
      <c r="A8" s="6">
        <v>1</v>
      </c>
      <c r="B8" s="6">
        <v>2.5</v>
      </c>
      <c r="D8" s="57" t="s">
        <v>141</v>
      </c>
      <c r="E8" s="57">
        <v>44</v>
      </c>
      <c r="F8" s="57">
        <v>48</v>
      </c>
      <c r="H8" s="64" t="s">
        <v>149</v>
      </c>
      <c r="I8" s="64">
        <v>0.19148885635413548</v>
      </c>
      <c r="J8" s="64"/>
    </row>
    <row r="9" spans="1:10" x14ac:dyDescent="0.2">
      <c r="A9" s="6">
        <v>2.8</v>
      </c>
      <c r="B9" s="6">
        <v>3.3</v>
      </c>
      <c r="D9" s="57" t="s">
        <v>151</v>
      </c>
      <c r="E9" s="57">
        <v>1.6470899187843406</v>
      </c>
      <c r="F9" s="57"/>
      <c r="H9" s="64" t="s">
        <v>122</v>
      </c>
      <c r="I9" s="64">
        <v>0</v>
      </c>
      <c r="J9" s="64"/>
    </row>
    <row r="10" spans="1:10" x14ac:dyDescent="0.2">
      <c r="A10" s="6">
        <v>3.7</v>
      </c>
      <c r="B10" s="6">
        <v>2.5</v>
      </c>
      <c r="D10" s="57" t="s">
        <v>152</v>
      </c>
      <c r="E10" s="57">
        <v>4.6170344001530826E-2</v>
      </c>
      <c r="F10" s="57"/>
      <c r="H10" s="64" t="s">
        <v>141</v>
      </c>
      <c r="I10" s="64">
        <v>92</v>
      </c>
      <c r="J10" s="64"/>
    </row>
    <row r="11" spans="1:10" x14ac:dyDescent="0.2">
      <c r="A11" s="6">
        <v>2.8</v>
      </c>
      <c r="B11" s="6">
        <v>3</v>
      </c>
      <c r="D11" s="57" t="s">
        <v>153</v>
      </c>
      <c r="E11" s="57">
        <v>1.4610328903725553</v>
      </c>
      <c r="F11" s="57"/>
      <c r="H11" s="64" t="s">
        <v>142</v>
      </c>
      <c r="I11" s="64">
        <v>-1.3764459114414422</v>
      </c>
      <c r="J11" s="64"/>
    </row>
    <row r="12" spans="1:10" x14ac:dyDescent="0.2">
      <c r="A12" s="6">
        <v>3</v>
      </c>
      <c r="B12" s="6">
        <v>2.6</v>
      </c>
      <c r="H12" s="64" t="s">
        <v>143</v>
      </c>
      <c r="I12" s="64">
        <v>8.6012241997756658E-2</v>
      </c>
      <c r="J12" s="64"/>
    </row>
    <row r="13" spans="1:10" x14ac:dyDescent="0.2">
      <c r="A13" s="6">
        <v>3.1</v>
      </c>
      <c r="B13" s="6">
        <v>3</v>
      </c>
      <c r="H13" s="64" t="s">
        <v>144</v>
      </c>
      <c r="I13" s="64">
        <v>1.2908213559139037</v>
      </c>
      <c r="J13" s="64"/>
    </row>
    <row r="14" spans="1:10" x14ac:dyDescent="0.2">
      <c r="A14" s="6">
        <v>2.5</v>
      </c>
      <c r="B14" s="6">
        <v>3</v>
      </c>
      <c r="H14" s="64" t="s">
        <v>145</v>
      </c>
      <c r="I14" s="64">
        <v>0.17202448399551332</v>
      </c>
      <c r="J14" s="64"/>
    </row>
    <row r="15" spans="1:10" x14ac:dyDescent="0.2">
      <c r="A15" s="6">
        <v>2.9</v>
      </c>
      <c r="B15" s="6">
        <v>3.3</v>
      </c>
      <c r="H15" s="64" t="s">
        <v>146</v>
      </c>
      <c r="I15" s="64">
        <v>1.6615853969032315</v>
      </c>
      <c r="J15" s="64"/>
    </row>
    <row r="16" spans="1:10" x14ac:dyDescent="0.2">
      <c r="A16" s="6">
        <v>3.1</v>
      </c>
      <c r="B16" s="6">
        <v>3.5</v>
      </c>
    </row>
    <row r="17" spans="1:2" x14ac:dyDescent="0.2">
      <c r="A17" s="6">
        <v>3.8</v>
      </c>
      <c r="B17" s="6">
        <v>3.3</v>
      </c>
    </row>
    <row r="18" spans="1:2" x14ac:dyDescent="0.2">
      <c r="A18" s="6">
        <v>3</v>
      </c>
      <c r="B18" s="6">
        <v>3.4</v>
      </c>
    </row>
    <row r="19" spans="1:2" x14ac:dyDescent="0.2">
      <c r="A19" s="6">
        <v>3</v>
      </c>
      <c r="B19" s="6">
        <v>3.7</v>
      </c>
    </row>
    <row r="20" spans="1:2" x14ac:dyDescent="0.2">
      <c r="A20" s="6">
        <v>2.5</v>
      </c>
      <c r="B20" s="6">
        <v>3.8</v>
      </c>
    </row>
    <row r="21" spans="1:2" x14ac:dyDescent="0.2">
      <c r="A21" s="6">
        <v>3.4</v>
      </c>
      <c r="B21" s="6">
        <v>3.1</v>
      </c>
    </row>
    <row r="22" spans="1:2" x14ac:dyDescent="0.2">
      <c r="A22" s="6">
        <v>3</v>
      </c>
      <c r="B22" s="6">
        <v>3.4</v>
      </c>
    </row>
    <row r="23" spans="1:2" x14ac:dyDescent="0.2">
      <c r="A23" s="6">
        <v>3.8</v>
      </c>
      <c r="B23" s="6">
        <v>3.5</v>
      </c>
    </row>
    <row r="24" spans="1:2" x14ac:dyDescent="0.2">
      <c r="A24" s="6">
        <v>3.1</v>
      </c>
      <c r="B24" s="6">
        <v>3.3</v>
      </c>
    </row>
    <row r="25" spans="1:2" x14ac:dyDescent="0.2">
      <c r="A25" s="6">
        <v>3.5</v>
      </c>
      <c r="B25" s="6">
        <v>3.2</v>
      </c>
    </row>
    <row r="26" spans="1:2" x14ac:dyDescent="0.2">
      <c r="A26" s="6">
        <v>2.7</v>
      </c>
      <c r="B26" s="6">
        <v>3</v>
      </c>
    </row>
    <row r="27" spans="1:2" x14ac:dyDescent="0.2">
      <c r="A27" s="6">
        <v>3.4</v>
      </c>
      <c r="B27" s="6">
        <v>2.5</v>
      </c>
    </row>
    <row r="28" spans="1:2" x14ac:dyDescent="0.2">
      <c r="A28" s="6">
        <v>3.3</v>
      </c>
      <c r="B28" s="6"/>
    </row>
    <row r="29" spans="1:2" x14ac:dyDescent="0.2">
      <c r="A29" s="6">
        <v>2.8</v>
      </c>
      <c r="B29" s="6">
        <v>3</v>
      </c>
    </row>
    <row r="30" spans="1:2" x14ac:dyDescent="0.2">
      <c r="A30" s="6">
        <v>3.8</v>
      </c>
      <c r="B30" s="6">
        <v>2.8</v>
      </c>
    </row>
    <row r="31" spans="1:2" x14ac:dyDescent="0.2">
      <c r="A31" s="6">
        <v>3.3</v>
      </c>
      <c r="B31" s="6">
        <v>3</v>
      </c>
    </row>
    <row r="32" spans="1:2" x14ac:dyDescent="0.2">
      <c r="A32" s="6">
        <v>2.6</v>
      </c>
      <c r="B32" s="6">
        <v>3</v>
      </c>
    </row>
    <row r="33" spans="1:2" x14ac:dyDescent="0.2">
      <c r="A33" s="6">
        <v>3</v>
      </c>
      <c r="B33" s="6">
        <v>2</v>
      </c>
    </row>
    <row r="34" spans="1:2" x14ac:dyDescent="0.2">
      <c r="A34" s="6">
        <v>3.4</v>
      </c>
      <c r="B34" s="6">
        <v>3.2</v>
      </c>
    </row>
    <row r="35" spans="1:2" x14ac:dyDescent="0.2">
      <c r="A35" s="6">
        <v>3.21</v>
      </c>
      <c r="B35" s="6">
        <v>3</v>
      </c>
    </row>
    <row r="36" spans="1:2" x14ac:dyDescent="0.2">
      <c r="A36" s="6">
        <v>3.4</v>
      </c>
      <c r="B36" s="6">
        <v>3</v>
      </c>
    </row>
    <row r="37" spans="1:2" x14ac:dyDescent="0.2">
      <c r="A37" s="6">
        <v>3.21</v>
      </c>
      <c r="B37" s="6">
        <v>3.7</v>
      </c>
    </row>
    <row r="38" spans="1:2" x14ac:dyDescent="0.2">
      <c r="A38" s="6">
        <v>2.6</v>
      </c>
      <c r="B38" s="6">
        <v>3.3</v>
      </c>
    </row>
    <row r="39" spans="1:2" x14ac:dyDescent="0.2">
      <c r="A39" s="6">
        <v>3</v>
      </c>
      <c r="B39" s="6">
        <v>3.6</v>
      </c>
    </row>
    <row r="40" spans="1:2" x14ac:dyDescent="0.2">
      <c r="A40" s="6">
        <v>3.2</v>
      </c>
      <c r="B40" s="6">
        <v>3</v>
      </c>
    </row>
    <row r="41" spans="1:2" x14ac:dyDescent="0.2">
      <c r="A41" s="6">
        <v>3.2</v>
      </c>
      <c r="B41" s="6">
        <v>3.5</v>
      </c>
    </row>
    <row r="42" spans="1:2" x14ac:dyDescent="0.2">
      <c r="A42" s="6">
        <v>3.2</v>
      </c>
      <c r="B42" s="6">
        <v>3.5</v>
      </c>
    </row>
    <row r="43" spans="1:2" x14ac:dyDescent="0.2">
      <c r="A43" s="6">
        <v>3</v>
      </c>
      <c r="B43" s="6">
        <v>3.3</v>
      </c>
    </row>
    <row r="44" spans="1:2" x14ac:dyDescent="0.2">
      <c r="A44" s="6">
        <v>2.6</v>
      </c>
      <c r="B44" s="6">
        <v>3.1</v>
      </c>
    </row>
    <row r="45" spans="1:2" x14ac:dyDescent="0.2">
      <c r="A45" s="6">
        <v>3.4</v>
      </c>
      <c r="B45" s="6">
        <v>3.4</v>
      </c>
    </row>
    <row r="46" spans="1:2" x14ac:dyDescent="0.2">
      <c r="A46" s="6">
        <v>2.5</v>
      </c>
      <c r="B46" s="6">
        <v>3.4</v>
      </c>
    </row>
    <row r="47" spans="1:2" x14ac:dyDescent="0.2">
      <c r="B47" s="6">
        <v>3.8</v>
      </c>
    </row>
    <row r="48" spans="1:2" x14ac:dyDescent="0.2">
      <c r="B48" s="6">
        <v>3</v>
      </c>
    </row>
    <row r="49" spans="2:2" x14ac:dyDescent="0.2">
      <c r="B49" s="6">
        <v>2.7</v>
      </c>
    </row>
    <row r="50" spans="2:2" x14ac:dyDescent="0.2">
      <c r="B50" s="6">
        <v>2.9</v>
      </c>
    </row>
    <row r="51" spans="2:2" x14ac:dyDescent="0.2">
      <c r="B51" s="6">
        <v>3.4</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Data</vt:lpstr>
      <vt:lpstr>Sheet1</vt:lpstr>
      <vt:lpstr>Questions</vt:lpstr>
      <vt:lpstr>Extra Sheet</vt:lpstr>
      <vt:lpstr>Sheet2</vt:lpstr>
      <vt:lpstr>Sheet9</vt:lpstr>
      <vt:lpstr>Sheet15</vt:lpstr>
      <vt:lpstr>Sheet17</vt:lpstr>
      <vt:lpstr>Sheet14</vt:lpstr>
      <vt:lpstr>Sheet18</vt:lpstr>
      <vt:lpstr>Data!Print_Titles</vt:lpstr>
    </vt:vector>
  </TitlesOfParts>
  <Company>The McGraw-Hill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Statistics Student Survey (20 variables, 193 students)</dc:title>
  <dc:subject>Big Datasets - ASBE 5e</dc:subject>
  <dc:creator>David P. Doane</dc:creator>
  <dc:description>Copyright (c) 2016 by McGraw-Hill.  This material is intended solely for educational use by purchasers of Doane/Seward 5e. It may not be copied or resold.</dc:description>
  <cp:lastModifiedBy>Sweta</cp:lastModifiedBy>
  <cp:lastPrinted>2013-04-23T17:25:29Z</cp:lastPrinted>
  <dcterms:created xsi:type="dcterms:W3CDTF">2001-04-01T00:11:07Z</dcterms:created>
  <dcterms:modified xsi:type="dcterms:W3CDTF">2019-07-02T22:45:40Z</dcterms:modified>
</cp:coreProperties>
</file>