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h\OneDrive\Desktop\"/>
    </mc:Choice>
  </mc:AlternateContent>
  <xr:revisionPtr revIDLastSave="250" documentId="8_{1E459693-BE59-4FC4-A499-9BC2BF4B84EF}" xr6:coauthVersionLast="36" xr6:coauthVersionMax="36" xr10:uidLastSave="{ABC59931-977D-4435-B2DA-31E0C5F25951}"/>
  <bookViews>
    <workbookView xWindow="0" yWindow="0" windowWidth="23040" windowHeight="8424" tabRatio="756" xr2:uid="{F3DA2511-664C-4E5A-AAC9-87E36B5D8986}"/>
  </bookViews>
  <sheets>
    <sheet name="Problem Statement" sheetId="2" r:id="rId1"/>
    <sheet name="Data" sheetId="1" r:id="rId2"/>
    <sheet name="Radar Chart-Raw Scores" sheetId="10" r:id="rId3"/>
    <sheet name="Radar Chart-Weighted Scores" sheetId="11" r:id="rId4"/>
    <sheet name="Criteria" sheetId="3" r:id="rId5"/>
    <sheet name="Quality" sheetId="4" r:id="rId6"/>
    <sheet name="Price" sheetId="5" r:id="rId7"/>
    <sheet name="Features" sheetId="6" r:id="rId8"/>
    <sheet name="Brand" sheetId="7" r:id="rId9"/>
    <sheet name="Warranty" sheetId="8" r:id="rId10"/>
    <sheet name="Multicriterion weighted scores" sheetId="9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5" l="1"/>
  <c r="H13" i="5"/>
  <c r="H12" i="5"/>
  <c r="H11" i="5"/>
  <c r="H16" i="4"/>
  <c r="H15" i="4"/>
  <c r="H13" i="4"/>
  <c r="H12" i="4"/>
  <c r="H11" i="4"/>
  <c r="H10" i="4"/>
  <c r="H16" i="5" l="1"/>
  <c r="H17" i="5" s="1"/>
  <c r="F7" i="8" l="1"/>
  <c r="F12" i="8" s="1"/>
  <c r="E7" i="8"/>
  <c r="E13" i="8" s="1"/>
  <c r="D7" i="8"/>
  <c r="D13" i="8" s="1"/>
  <c r="F7" i="7"/>
  <c r="F13" i="7" s="1"/>
  <c r="E7" i="7"/>
  <c r="E13" i="7" s="1"/>
  <c r="D7" i="7"/>
  <c r="D13" i="7" s="1"/>
  <c r="F7" i="6"/>
  <c r="F12" i="6" s="1"/>
  <c r="E7" i="6"/>
  <c r="E13" i="6" s="1"/>
  <c r="D7" i="6"/>
  <c r="D11" i="6" s="1"/>
  <c r="D12" i="5"/>
  <c r="E12" i="5"/>
  <c r="F12" i="5"/>
  <c r="D13" i="5"/>
  <c r="E13" i="5"/>
  <c r="F13" i="5"/>
  <c r="F11" i="5"/>
  <c r="E11" i="5"/>
  <c r="D11" i="5"/>
  <c r="D7" i="5"/>
  <c r="F7" i="5"/>
  <c r="E7" i="5"/>
  <c r="G11" i="4"/>
  <c r="G12" i="4"/>
  <c r="G10" i="4"/>
  <c r="E11" i="4"/>
  <c r="F11" i="4"/>
  <c r="E12" i="4"/>
  <c r="F12" i="4"/>
  <c r="F10" i="4"/>
  <c r="E10" i="4"/>
  <c r="D11" i="4"/>
  <c r="D12" i="4"/>
  <c r="D10" i="4"/>
  <c r="E6" i="4"/>
  <c r="F6" i="4"/>
  <c r="D6" i="4"/>
  <c r="X11" i="3"/>
  <c r="X16" i="3" s="1"/>
  <c r="Y11" i="3"/>
  <c r="Y16" i="3" s="1"/>
  <c r="Z11" i="3"/>
  <c r="Z19" i="3" s="1"/>
  <c r="AA11" i="3"/>
  <c r="AA15" i="3" s="1"/>
  <c r="W11" i="3"/>
  <c r="W16" i="3" s="1"/>
  <c r="D24" i="1"/>
  <c r="E24" i="1"/>
  <c r="F24" i="1"/>
  <c r="G24" i="1"/>
  <c r="D14" i="1"/>
  <c r="E14" i="1"/>
  <c r="F14" i="1"/>
  <c r="D22" i="1"/>
  <c r="F19" i="1"/>
  <c r="F23" i="1"/>
  <c r="F21" i="1"/>
  <c r="F22" i="1"/>
  <c r="F20" i="1"/>
  <c r="E19" i="1"/>
  <c r="E23" i="1"/>
  <c r="E21" i="1"/>
  <c r="E22" i="1"/>
  <c r="E20" i="1"/>
  <c r="D19" i="1"/>
  <c r="D23" i="1"/>
  <c r="D21" i="1"/>
  <c r="D20" i="1"/>
  <c r="Z15" i="3" l="1"/>
  <c r="Z18" i="3"/>
  <c r="Z17" i="3"/>
  <c r="Z16" i="3"/>
  <c r="X15" i="3"/>
  <c r="X19" i="3"/>
  <c r="Y15" i="3"/>
  <c r="Y18" i="3"/>
  <c r="AA19" i="3"/>
  <c r="AA18" i="3"/>
  <c r="AA16" i="3"/>
  <c r="AA17" i="3"/>
  <c r="Y17" i="3"/>
  <c r="Y19" i="3"/>
  <c r="W19" i="3"/>
  <c r="W18" i="3"/>
  <c r="W17" i="3"/>
  <c r="W15" i="3"/>
  <c r="X18" i="3"/>
  <c r="X17" i="3"/>
  <c r="D12" i="8"/>
  <c r="D11" i="8"/>
  <c r="E11" i="8"/>
  <c r="E12" i="8"/>
  <c r="G12" i="8" s="1"/>
  <c r="F13" i="8"/>
  <c r="G13" i="8" s="1"/>
  <c r="F11" i="8"/>
  <c r="G13" i="7"/>
  <c r="D12" i="7"/>
  <c r="E12" i="7"/>
  <c r="F12" i="7"/>
  <c r="D11" i="7"/>
  <c r="E11" i="7"/>
  <c r="F11" i="7"/>
  <c r="D12" i="6"/>
  <c r="E12" i="6"/>
  <c r="D13" i="6"/>
  <c r="E11" i="6"/>
  <c r="F11" i="6"/>
  <c r="F13" i="6"/>
  <c r="G13" i="5"/>
  <c r="G12" i="5"/>
  <c r="G11" i="5"/>
  <c r="AB16" i="3" l="1"/>
  <c r="G14" i="9" s="1"/>
  <c r="F14" i="9" s="1"/>
  <c r="AB15" i="3"/>
  <c r="G13" i="9" s="1"/>
  <c r="F13" i="9" s="1"/>
  <c r="AB18" i="3"/>
  <c r="G16" i="9" s="1"/>
  <c r="E16" i="9" s="1"/>
  <c r="AB19" i="3"/>
  <c r="G17" i="9" s="1"/>
  <c r="F17" i="9" s="1"/>
  <c r="AB17" i="3"/>
  <c r="G15" i="9" s="1"/>
  <c r="F15" i="9" s="1"/>
  <c r="G11" i="8"/>
  <c r="H13" i="8" s="1"/>
  <c r="H12" i="8"/>
  <c r="H11" i="8"/>
  <c r="G12" i="6"/>
  <c r="G12" i="7"/>
  <c r="G11" i="7"/>
  <c r="G11" i="6"/>
  <c r="G13" i="6"/>
  <c r="E14" i="9" l="1"/>
  <c r="D14" i="9"/>
  <c r="E13" i="9"/>
  <c r="D13" i="9"/>
  <c r="E17" i="9"/>
  <c r="AC19" i="3"/>
  <c r="D17" i="9"/>
  <c r="D16" i="9"/>
  <c r="F16" i="9"/>
  <c r="F18" i="9" s="1"/>
  <c r="AC18" i="3"/>
  <c r="D15" i="9"/>
  <c r="AC17" i="3"/>
  <c r="AC16" i="3"/>
  <c r="E15" i="9"/>
  <c r="AC15" i="3"/>
  <c r="H14" i="8"/>
  <c r="H16" i="8" s="1"/>
  <c r="H17" i="8" s="1"/>
  <c r="H13" i="7"/>
  <c r="H12" i="7"/>
  <c r="H11" i="7"/>
  <c r="H12" i="6"/>
  <c r="H13" i="6"/>
  <c r="H11" i="6"/>
  <c r="E18" i="9" l="1"/>
  <c r="D18" i="9"/>
  <c r="AC20" i="3"/>
  <c r="AC22" i="3" s="1"/>
  <c r="AC23" i="3" s="1"/>
  <c r="H14" i="7"/>
  <c r="H16" i="7" s="1"/>
  <c r="H17" i="7" s="1"/>
  <c r="H14" i="6"/>
  <c r="H16" i="6" s="1"/>
  <c r="H17" i="6" s="1"/>
</calcChain>
</file>

<file path=xl/sharedStrings.xml><?xml version="1.0" encoding="utf-8"?>
<sst xmlns="http://schemas.openxmlformats.org/spreadsheetml/2006/main" count="383" uniqueCount="43">
  <si>
    <t>Buy a Digital Notepad</t>
  </si>
  <si>
    <t>Below are under consideration</t>
  </si>
  <si>
    <t>Origin E-ink</t>
  </si>
  <si>
    <t>Remarkable</t>
  </si>
  <si>
    <t>Sony digital paper</t>
  </si>
  <si>
    <t xml:space="preserve">Price </t>
  </si>
  <si>
    <t>Quality</t>
  </si>
  <si>
    <t>Good</t>
  </si>
  <si>
    <t>Extremely good</t>
  </si>
  <si>
    <t>Warranty</t>
  </si>
  <si>
    <t>24 months</t>
  </si>
  <si>
    <t>36 months</t>
  </si>
  <si>
    <t>Features</t>
  </si>
  <si>
    <t>little flexible</t>
  </si>
  <si>
    <t>Very flexible</t>
  </si>
  <si>
    <t>Flexible</t>
  </si>
  <si>
    <t>Brand</t>
  </si>
  <si>
    <t>Not popular</t>
  </si>
  <si>
    <t>Popular</t>
  </si>
  <si>
    <t>Little popular</t>
  </si>
  <si>
    <t>More Important</t>
  </si>
  <si>
    <t>Equal</t>
  </si>
  <si>
    <t>|</t>
  </si>
  <si>
    <t>Price</t>
  </si>
  <si>
    <t>Sum</t>
  </si>
  <si>
    <t>Average</t>
  </si>
  <si>
    <t>Criterion</t>
  </si>
  <si>
    <t>Raw Scores for</t>
  </si>
  <si>
    <t>Weighted scores for</t>
  </si>
  <si>
    <t>Weighted Score</t>
  </si>
  <si>
    <t>Weights</t>
  </si>
  <si>
    <t>Pairwise comparisions to matrix</t>
  </si>
  <si>
    <t>Normalized matrix</t>
  </si>
  <si>
    <t>Average consistency measure</t>
  </si>
  <si>
    <t>Consistency index</t>
  </si>
  <si>
    <t>Consistency ratio</t>
  </si>
  <si>
    <t>(&lt;0.1 good)</t>
  </si>
  <si>
    <t>Consistency measure</t>
  </si>
  <si>
    <t>Total</t>
  </si>
  <si>
    <t>Criteria Weight</t>
  </si>
  <si>
    <t>RI table</t>
  </si>
  <si>
    <t>n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</si>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</sst>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rgb="FF00000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sz val="2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83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horizontal="left"/>
    </xf>
    <xf numFmtId="0" fontId="0" fillId="0" borderId="1" xfId="0" applyBorder="1" applyAlignment="1">
      <alignment horizontal="right"/>
    </xf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right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6" fillId="0" borderId="0" xfId="1" applyBorder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/>
    </xf>
    <xf numFmtId="0" fontId="5" fillId="0" borderId="0" xfId="1" applyFont="1" applyBorder="1" applyAlignment="1">
      <alignment horizontal="right"/>
    </xf>
    <xf numFmtId="0" fontId="3" fillId="0" borderId="0" xfId="1" applyFont="1" applyBorder="1"/>
    <xf numFmtId="0" fontId="5" fillId="4" borderId="9" xfId="1" applyFont="1" applyFill="1" applyBorder="1" applyAlignment="1">
      <alignment horizontal="center"/>
    </xf>
    <xf numFmtId="0" fontId="5" fillId="4" borderId="10" xfId="1" applyFont="1" applyFill="1" applyBorder="1" applyAlignment="1">
      <alignment horizontal="center"/>
    </xf>
    <xf numFmtId="0" fontId="5" fillId="4" borderId="11" xfId="1" applyFont="1" applyFill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5" borderId="0" xfId="1" applyFont="1" applyFill="1" applyBorder="1" applyAlignment="1">
      <alignment horizontal="center"/>
    </xf>
    <xf numFmtId="0" fontId="5" fillId="0" borderId="9" xfId="0" applyFont="1" applyBorder="1" applyAlignment="1">
      <alignment horizontal="right"/>
    </xf>
    <xf numFmtId="1" fontId="0" fillId="0" borderId="8" xfId="0" applyNumberFormat="1" applyBorder="1" applyAlignment="1">
      <alignment horizontal="center" vertical="center"/>
    </xf>
    <xf numFmtId="12" fontId="0" fillId="0" borderId="8" xfId="0" applyNumberFormat="1" applyBorder="1" applyAlignment="1">
      <alignment horizontal="center" vertical="center"/>
    </xf>
    <xf numFmtId="0" fontId="5" fillId="0" borderId="8" xfId="0" applyFont="1" applyBorder="1" applyAlignment="1">
      <alignment horizontal="right"/>
    </xf>
    <xf numFmtId="165" fontId="0" fillId="0" borderId="8" xfId="0" applyNumberFormat="1" applyBorder="1" applyAlignment="1">
      <alignment horizontal="center" vertical="center"/>
    </xf>
    <xf numFmtId="0" fontId="5" fillId="0" borderId="1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8" xfId="0" applyNumberFormat="1" applyBorder="1"/>
    <xf numFmtId="0" fontId="0" fillId="0" borderId="0" xfId="0" applyAlignment="1">
      <alignment horizontal="center"/>
    </xf>
    <xf numFmtId="0" fontId="5" fillId="0" borderId="0" xfId="0" applyFont="1" applyBorder="1" applyAlignment="1">
      <alignment horizontal="right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5" fillId="0" borderId="15" xfId="0" applyFont="1" applyBorder="1" applyAlignment="1">
      <alignment horizontal="right"/>
    </xf>
    <xf numFmtId="0" fontId="4" fillId="0" borderId="15" xfId="0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7" fillId="0" borderId="0" xfId="0" applyFont="1"/>
    <xf numFmtId="0" fontId="7" fillId="0" borderId="15" xfId="0" applyFont="1" applyBorder="1"/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8" fillId="0" borderId="0" xfId="0" applyFont="1"/>
    <xf numFmtId="165" fontId="1" fillId="0" borderId="0" xfId="0" applyNumberFormat="1" applyFont="1"/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4" fillId="6" borderId="8" xfId="0" applyFont="1" applyFill="1" applyBorder="1" applyAlignment="1"/>
    <xf numFmtId="0" fontId="4" fillId="0" borderId="8" xfId="0" applyFont="1" applyFill="1" applyBorder="1" applyAlignment="1">
      <alignment wrapText="1"/>
    </xf>
    <xf numFmtId="0" fontId="0" fillId="0" borderId="0" xfId="0" applyAlignment="1"/>
    <xf numFmtId="0" fontId="4" fillId="6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wrapText="1"/>
    </xf>
    <xf numFmtId="165" fontId="0" fillId="6" borderId="8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wrapText="1"/>
    </xf>
    <xf numFmtId="165" fontId="0" fillId="6" borderId="8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0" fontId="6" fillId="0" borderId="0" xfId="1"/>
    <xf numFmtId="0" fontId="10" fillId="2" borderId="0" xfId="1" applyFont="1" applyFill="1" applyAlignment="1">
      <alignment horizontal="center"/>
    </xf>
    <xf numFmtId="0" fontId="6" fillId="2" borderId="8" xfId="1" applyFill="1" applyBorder="1" applyAlignment="1">
      <alignment horizontal="center"/>
    </xf>
    <xf numFmtId="0" fontId="9" fillId="2" borderId="8" xfId="1" applyFont="1" applyFill="1" applyBorder="1" applyAlignment="1">
      <alignment horizontal="center"/>
    </xf>
    <xf numFmtId="2" fontId="6" fillId="2" borderId="8" xfId="1" applyNumberFormat="1" applyFill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Normal" xfId="0" builtinId="0"/>
    <cellStyle name="Normal 2" xfId="1" xr:uid="{7C1C90F2-4A6C-4B6E-884C-77E2B90B9E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Data!$D$8</c:f>
              <c:strCache>
                <c:ptCount val="1"/>
                <c:pt idx="0">
                  <c:v>Origin E-ink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Data!$C$9:$C$13</c:f>
              <c:strCache>
                <c:ptCount val="5"/>
                <c:pt idx="0">
                  <c:v>Quality</c:v>
                </c:pt>
                <c:pt idx="1">
                  <c:v>Price </c:v>
                </c:pt>
                <c:pt idx="2">
                  <c:v>Features</c:v>
                </c:pt>
                <c:pt idx="3">
                  <c:v>Brand</c:v>
                </c:pt>
                <c:pt idx="4">
                  <c:v>Warranty</c:v>
                </c:pt>
              </c:strCache>
            </c:strRef>
          </c:cat>
          <c:val>
            <c:numRef>
              <c:f>Data!$D$9:$D$13</c:f>
              <c:numCache>
                <c:formatCode>0.00</c:formatCode>
                <c:ptCount val="5"/>
                <c:pt idx="0">
                  <c:v>0.75</c:v>
                </c:pt>
                <c:pt idx="1">
                  <c:v>0.9</c:v>
                </c:pt>
                <c:pt idx="2">
                  <c:v>0.55000000000000004</c:v>
                </c:pt>
                <c:pt idx="3">
                  <c:v>0.75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0-4A88-A8CD-6EE2AA8489FD}"/>
            </c:ext>
          </c:extLst>
        </c:ser>
        <c:ser>
          <c:idx val="1"/>
          <c:order val="1"/>
          <c:tx>
            <c:strRef>
              <c:f>Data!$E$8</c:f>
              <c:strCache>
                <c:ptCount val="1"/>
                <c:pt idx="0">
                  <c:v>Remarkable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Data!$C$9:$C$13</c:f>
              <c:strCache>
                <c:ptCount val="5"/>
                <c:pt idx="0">
                  <c:v>Quality</c:v>
                </c:pt>
                <c:pt idx="1">
                  <c:v>Price </c:v>
                </c:pt>
                <c:pt idx="2">
                  <c:v>Features</c:v>
                </c:pt>
                <c:pt idx="3">
                  <c:v>Brand</c:v>
                </c:pt>
                <c:pt idx="4">
                  <c:v>Warranty</c:v>
                </c:pt>
              </c:strCache>
            </c:strRef>
          </c:cat>
          <c:val>
            <c:numRef>
              <c:f>Data!$E$9:$E$13</c:f>
              <c:numCache>
                <c:formatCode>0.00</c:formatCode>
                <c:ptCount val="5"/>
                <c:pt idx="0">
                  <c:v>0.75</c:v>
                </c:pt>
                <c:pt idx="1">
                  <c:v>0.85</c:v>
                </c:pt>
                <c:pt idx="2">
                  <c:v>0.85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0-4A88-A8CD-6EE2AA8489FD}"/>
            </c:ext>
          </c:extLst>
        </c:ser>
        <c:ser>
          <c:idx val="2"/>
          <c:order val="2"/>
          <c:tx>
            <c:strRef>
              <c:f>Data!$F$8</c:f>
              <c:strCache>
                <c:ptCount val="1"/>
                <c:pt idx="0">
                  <c:v>Sony digital paper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Data!$C$9:$C$13</c:f>
              <c:strCache>
                <c:ptCount val="5"/>
                <c:pt idx="0">
                  <c:v>Quality</c:v>
                </c:pt>
                <c:pt idx="1">
                  <c:v>Price </c:v>
                </c:pt>
                <c:pt idx="2">
                  <c:v>Features</c:v>
                </c:pt>
                <c:pt idx="3">
                  <c:v>Brand</c:v>
                </c:pt>
                <c:pt idx="4">
                  <c:v>Warranty</c:v>
                </c:pt>
              </c:strCache>
            </c:strRef>
          </c:cat>
          <c:val>
            <c:numRef>
              <c:f>Data!$F$9:$F$13</c:f>
              <c:numCache>
                <c:formatCode>0.00</c:formatCode>
                <c:ptCount val="5"/>
                <c:pt idx="0">
                  <c:v>0.9</c:v>
                </c:pt>
                <c:pt idx="1">
                  <c:v>0.65</c:v>
                </c:pt>
                <c:pt idx="2">
                  <c:v>0.7</c:v>
                </c:pt>
                <c:pt idx="3">
                  <c:v>0.8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D0-4A88-A8CD-6EE2AA848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301071"/>
        <c:axId val="848805583"/>
      </c:radarChart>
      <c:catAx>
        <c:axId val="146130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05583"/>
        <c:crosses val="autoZero"/>
        <c:auto val="1"/>
        <c:lblAlgn val="ctr"/>
        <c:lblOffset val="100"/>
        <c:noMultiLvlLbl val="0"/>
      </c:catAx>
      <c:valAx>
        <c:axId val="8488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0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Data!$D$18</c:f>
              <c:strCache>
                <c:ptCount val="1"/>
                <c:pt idx="0">
                  <c:v>Origin E-ink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Data!$C$19:$C$23</c:f>
              <c:strCache>
                <c:ptCount val="5"/>
                <c:pt idx="0">
                  <c:v>Quality</c:v>
                </c:pt>
                <c:pt idx="1">
                  <c:v>Price </c:v>
                </c:pt>
                <c:pt idx="2">
                  <c:v>Features</c:v>
                </c:pt>
                <c:pt idx="3">
                  <c:v>Brand</c:v>
                </c:pt>
                <c:pt idx="4">
                  <c:v>Warranty</c:v>
                </c:pt>
              </c:strCache>
            </c:strRef>
          </c:cat>
          <c:val>
            <c:numRef>
              <c:f>Data!$D$19:$D$23</c:f>
              <c:numCache>
                <c:formatCode>0.00</c:formatCode>
                <c:ptCount val="5"/>
                <c:pt idx="0">
                  <c:v>0.22499999999999998</c:v>
                </c:pt>
                <c:pt idx="1">
                  <c:v>0.22500000000000001</c:v>
                </c:pt>
                <c:pt idx="2">
                  <c:v>0.13750000000000001</c:v>
                </c:pt>
                <c:pt idx="3">
                  <c:v>0.11249999999999999</c:v>
                </c:pt>
                <c:pt idx="4">
                  <c:v>4.2500000000000003E-2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A-452C-8D57-ACA79F401C6F}"/>
            </c:ext>
          </c:extLst>
        </c:ser>
        <c:ser>
          <c:idx val="1"/>
          <c:order val="1"/>
          <c:tx>
            <c:strRef>
              <c:f>Data!$E$18</c:f>
              <c:strCache>
                <c:ptCount val="1"/>
                <c:pt idx="0">
                  <c:v>Remarkable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Data!$C$19:$C$23</c:f>
              <c:strCache>
                <c:ptCount val="5"/>
                <c:pt idx="0">
                  <c:v>Quality</c:v>
                </c:pt>
                <c:pt idx="1">
                  <c:v>Price </c:v>
                </c:pt>
                <c:pt idx="2">
                  <c:v>Features</c:v>
                </c:pt>
                <c:pt idx="3">
                  <c:v>Brand</c:v>
                </c:pt>
                <c:pt idx="4">
                  <c:v>Warranty</c:v>
                </c:pt>
              </c:strCache>
            </c:strRef>
          </c:cat>
          <c:val>
            <c:numRef>
              <c:f>Data!$E$19:$E$23</c:f>
              <c:numCache>
                <c:formatCode>0.00</c:formatCode>
                <c:ptCount val="5"/>
                <c:pt idx="0">
                  <c:v>0.22499999999999998</c:v>
                </c:pt>
                <c:pt idx="1">
                  <c:v>0.21249999999999999</c:v>
                </c:pt>
                <c:pt idx="2">
                  <c:v>0.21249999999999999</c:v>
                </c:pt>
                <c:pt idx="3">
                  <c:v>0.14249999999999999</c:v>
                </c:pt>
                <c:pt idx="4">
                  <c:v>4.7500000000000001E-2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A-452C-8D57-ACA79F401C6F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Sony digital paper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Data!$C$19:$C$23</c:f>
              <c:strCache>
                <c:ptCount val="5"/>
                <c:pt idx="0">
                  <c:v>Quality</c:v>
                </c:pt>
                <c:pt idx="1">
                  <c:v>Price </c:v>
                </c:pt>
                <c:pt idx="2">
                  <c:v>Features</c:v>
                </c:pt>
                <c:pt idx="3">
                  <c:v>Brand</c:v>
                </c:pt>
                <c:pt idx="4">
                  <c:v>Warranty</c:v>
                </c:pt>
              </c:strCache>
            </c:strRef>
          </c:cat>
          <c:val>
            <c:numRef>
              <c:f>Data!$F$19:$F$23</c:f>
              <c:numCache>
                <c:formatCode>0.00</c:formatCode>
                <c:ptCount val="5"/>
                <c:pt idx="0">
                  <c:v>0.27</c:v>
                </c:pt>
                <c:pt idx="1">
                  <c:v>0.16250000000000001</c:v>
                </c:pt>
                <c:pt idx="2">
                  <c:v>0.17499999999999999</c:v>
                </c:pt>
                <c:pt idx="3">
                  <c:v>0.12</c:v>
                </c:pt>
                <c:pt idx="4">
                  <c:v>4.2500000000000003E-2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A-452C-8D57-ACA79F401C6F}"/>
            </c:ext>
          </c:extLst>
        </c:ser>
        <c:ser>
          <c:idx val="3"/>
          <c:order val="3"/>
          <c:tx>
            <c:strRef>
              <c:f>Data!$G$18</c:f>
              <c:strCache>
                <c:ptCount val="1"/>
                <c:pt idx="0">
                  <c:v>Weights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Data!$C$19:$C$23</c:f>
              <c:strCache>
                <c:ptCount val="5"/>
                <c:pt idx="0">
                  <c:v>Quality</c:v>
                </c:pt>
                <c:pt idx="1">
                  <c:v>Price </c:v>
                </c:pt>
                <c:pt idx="2">
                  <c:v>Features</c:v>
                </c:pt>
                <c:pt idx="3">
                  <c:v>Brand</c:v>
                </c:pt>
                <c:pt idx="4">
                  <c:v>Warranty</c:v>
                </c:pt>
              </c:strCache>
            </c:strRef>
          </c:cat>
          <c:val>
            <c:numRef>
              <c:f>Data!$G$19:$G$23</c:f>
              <c:numCache>
                <c:formatCode>0.00</c:formatCode>
                <c:ptCount val="5"/>
                <c:pt idx="0">
                  <c:v>0.3</c:v>
                </c:pt>
                <c:pt idx="1">
                  <c:v>0.25</c:v>
                </c:pt>
                <c:pt idx="2">
                  <c:v>0.25</c:v>
                </c:pt>
                <c:pt idx="3">
                  <c:v>0.15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CA-452C-8D57-ACA79F401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33263"/>
        <c:axId val="827680207"/>
      </c:radarChart>
      <c:catAx>
        <c:axId val="72713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80207"/>
        <c:crosses val="autoZero"/>
        <c:auto val="1"/>
        <c:lblAlgn val="ctr"/>
        <c:lblOffset val="100"/>
        <c:noMultiLvlLbl val="0"/>
      </c:catAx>
      <c:valAx>
        <c:axId val="8276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3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1</xdr:row>
      <xdr:rowOff>15240</xdr:rowOff>
    </xdr:from>
    <xdr:to>
      <xdr:col>5</xdr:col>
      <xdr:colOff>579120</xdr:colOff>
      <xdr:row>4</xdr:row>
      <xdr:rowOff>60960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9A9D12E-F1E7-4377-B59C-6EC89E030278}"/>
            </a:ext>
          </a:extLst>
        </xdr:cNvPr>
        <xdr:cNvSpPr txBox="1"/>
      </xdr:nvSpPr>
      <xdr:spPr>
        <a:xfrm>
          <a:off x="2034540" y="198120"/>
          <a:ext cx="3215640" cy="59436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Notepad Selection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3</xdr:row>
      <xdr:rowOff>30480</xdr:rowOff>
    </xdr:from>
    <xdr:to>
      <xdr:col>17</xdr:col>
      <xdr:colOff>365760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0827BA-1241-4A19-9D1B-332C331CC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2</xdr:row>
      <xdr:rowOff>121920</xdr:rowOff>
    </xdr:from>
    <xdr:to>
      <xdr:col>17</xdr:col>
      <xdr:colOff>0</xdr:colOff>
      <xdr:row>31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36A5A-C21C-4D53-8067-588131DF7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2265-2868-47D9-8B1B-06DBBBA2084E}">
  <dimension ref="B2:E10"/>
  <sheetViews>
    <sheetView tabSelected="1" workbookViewId="0">
      <selection activeCell="B18" sqref="B18"/>
    </sheetView>
  </sheetViews>
  <sheetFormatPr defaultColWidth="9.109375" defaultRowHeight="14.4" x14ac:dyDescent="0.3"/>
  <cols>
    <col min="1" max="1" width="9.109375" style="2"/>
    <col min="2" max="2" width="19.44140625" style="2" customWidth="1"/>
    <col min="3" max="3" width="25.6640625" style="2" customWidth="1"/>
    <col min="4" max="4" width="17" style="2" customWidth="1"/>
    <col min="5" max="5" width="21.109375" style="2" customWidth="1"/>
    <col min="6" max="16384" width="9.109375" style="2"/>
  </cols>
  <sheetData>
    <row r="2" spans="2:5" ht="32.4" x14ac:dyDescent="0.55000000000000004">
      <c r="B2" s="1" t="s">
        <v>0</v>
      </c>
    </row>
    <row r="4" spans="2:5" ht="15.6" x14ac:dyDescent="0.3">
      <c r="B4" s="3" t="s">
        <v>1</v>
      </c>
      <c r="C4"/>
      <c r="D4"/>
      <c r="E4"/>
    </row>
    <row r="5" spans="2:5" ht="15" thickBot="1" x14ac:dyDescent="0.35">
      <c r="B5" s="4"/>
      <c r="C5" s="5" t="s">
        <v>2</v>
      </c>
      <c r="D5" s="5" t="s">
        <v>3</v>
      </c>
      <c r="E5" s="5" t="s">
        <v>4</v>
      </c>
    </row>
    <row r="6" spans="2:5" ht="15.6" x14ac:dyDescent="0.3">
      <c r="B6" s="6" t="s">
        <v>5</v>
      </c>
      <c r="C6" s="7">
        <v>239</v>
      </c>
      <c r="D6" s="8">
        <v>299</v>
      </c>
      <c r="E6" s="8">
        <v>819</v>
      </c>
    </row>
    <row r="7" spans="2:5" ht="15.6" x14ac:dyDescent="0.3">
      <c r="B7" s="6" t="s">
        <v>6</v>
      </c>
      <c r="C7" s="9" t="s">
        <v>7</v>
      </c>
      <c r="D7" s="10" t="s">
        <v>7</v>
      </c>
      <c r="E7" s="10" t="s">
        <v>8</v>
      </c>
    </row>
    <row r="8" spans="2:5" ht="15.6" x14ac:dyDescent="0.3">
      <c r="B8" s="6" t="s">
        <v>9</v>
      </c>
      <c r="C8" s="11" t="s">
        <v>10</v>
      </c>
      <c r="D8" s="12" t="s">
        <v>11</v>
      </c>
      <c r="E8" s="12" t="s">
        <v>10</v>
      </c>
    </row>
    <row r="9" spans="2:5" ht="15.6" x14ac:dyDescent="0.3">
      <c r="B9" s="6" t="s">
        <v>12</v>
      </c>
      <c r="C9" s="9" t="s">
        <v>13</v>
      </c>
      <c r="D9" s="10" t="s">
        <v>14</v>
      </c>
      <c r="E9" s="10" t="s">
        <v>15</v>
      </c>
    </row>
    <row r="10" spans="2:5" ht="15.6" x14ac:dyDescent="0.3">
      <c r="B10" s="6" t="s">
        <v>16</v>
      </c>
      <c r="C10" s="9" t="s">
        <v>17</v>
      </c>
      <c r="D10" s="10" t="s">
        <v>18</v>
      </c>
      <c r="E10" s="10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E1F24-388D-458B-822E-F24D0A0B0F77}">
  <dimension ref="C3:I19"/>
  <sheetViews>
    <sheetView workbookViewId="0">
      <selection activeCell="H19" sqref="H19"/>
    </sheetView>
  </sheetViews>
  <sheetFormatPr defaultRowHeight="14.4" x14ac:dyDescent="0.3"/>
  <cols>
    <col min="3" max="3" width="18.77734375" bestFit="1" customWidth="1"/>
    <col min="4" max="4" width="12.33203125" bestFit="1" customWidth="1"/>
    <col min="5" max="5" width="12.6640625" bestFit="1" customWidth="1"/>
    <col min="6" max="6" width="18.77734375" bestFit="1" customWidth="1"/>
    <col min="8" max="8" width="14" customWidth="1"/>
  </cols>
  <sheetData>
    <row r="3" spans="3:9" x14ac:dyDescent="0.3">
      <c r="C3" s="72"/>
      <c r="D3" s="56" t="s">
        <v>2</v>
      </c>
      <c r="E3" s="56" t="s">
        <v>3</v>
      </c>
      <c r="F3" s="56" t="s">
        <v>4</v>
      </c>
    </row>
    <row r="4" spans="3:9" x14ac:dyDescent="0.3">
      <c r="C4" s="56" t="s">
        <v>2</v>
      </c>
      <c r="D4" s="58">
        <v>1</v>
      </c>
      <c r="E4" s="32">
        <v>0.33333333333333331</v>
      </c>
      <c r="F4" s="32">
        <v>0.5</v>
      </c>
    </row>
    <row r="5" spans="3:9" x14ac:dyDescent="0.3">
      <c r="C5" s="56" t="s">
        <v>3</v>
      </c>
      <c r="D5" s="32">
        <v>3</v>
      </c>
      <c r="E5" s="58">
        <v>1</v>
      </c>
      <c r="F5" s="58">
        <v>3</v>
      </c>
    </row>
    <row r="6" spans="3:9" x14ac:dyDescent="0.3">
      <c r="C6" s="56" t="s">
        <v>4</v>
      </c>
      <c r="D6" s="32">
        <v>2</v>
      </c>
      <c r="E6" s="32">
        <v>0.33333333333333331</v>
      </c>
      <c r="F6" s="58">
        <v>1</v>
      </c>
    </row>
    <row r="7" spans="3:9" x14ac:dyDescent="0.3">
      <c r="C7" s="56" t="s">
        <v>24</v>
      </c>
      <c r="D7" s="38">
        <f>SUM(D4:D6)</f>
        <v>6</v>
      </c>
      <c r="E7" s="38">
        <f t="shared" ref="E7:F7" si="0">SUM(E4:E6)</f>
        <v>1.6666666666666665</v>
      </c>
      <c r="F7" s="38">
        <f t="shared" si="0"/>
        <v>4.5</v>
      </c>
    </row>
    <row r="10" spans="3:9" ht="28.2" x14ac:dyDescent="0.3">
      <c r="C10" s="72"/>
      <c r="D10" s="56" t="s">
        <v>2</v>
      </c>
      <c r="E10" s="56" t="s">
        <v>3</v>
      </c>
      <c r="F10" s="56" t="s">
        <v>4</v>
      </c>
      <c r="G10" s="65" t="s">
        <v>25</v>
      </c>
      <c r="H10" s="66" t="s">
        <v>37</v>
      </c>
    </row>
    <row r="11" spans="3:9" x14ac:dyDescent="0.3">
      <c r="C11" s="56" t="s">
        <v>2</v>
      </c>
      <c r="D11" s="38">
        <f>D4/$D$7</f>
        <v>0.16666666666666666</v>
      </c>
      <c r="E11" s="38">
        <f>E4/$E$7</f>
        <v>0.2</v>
      </c>
      <c r="F11" s="38">
        <f>F4/$F$7</f>
        <v>0.1111111111111111</v>
      </c>
      <c r="G11" s="71">
        <f>AVERAGE(D11:F11)</f>
        <v>0.15925925925925927</v>
      </c>
      <c r="H11" s="38">
        <f>MMULT(D4:F4,G11:G13)/G11</f>
        <v>3.0232558139534884</v>
      </c>
    </row>
    <row r="12" spans="3:9" x14ac:dyDescent="0.3">
      <c r="C12" s="56" t="s">
        <v>3</v>
      </c>
      <c r="D12" s="38">
        <f t="shared" ref="D12:D13" si="1">D5/$D$7</f>
        <v>0.5</v>
      </c>
      <c r="E12" s="38">
        <f t="shared" ref="E12:E13" si="2">E5/$E$7</f>
        <v>0.60000000000000009</v>
      </c>
      <c r="F12" s="38">
        <f t="shared" ref="F12:F13" si="3">F5/$F$7</f>
        <v>0.66666666666666663</v>
      </c>
      <c r="G12" s="71">
        <f t="shared" ref="G12:G13" si="4">AVERAGE(D12:F12)</f>
        <v>0.58888888888888891</v>
      </c>
      <c r="H12" s="38">
        <f>MMULT(D5:F5,G11:G13)/G12</f>
        <v>3.0943396226415092</v>
      </c>
    </row>
    <row r="13" spans="3:9" x14ac:dyDescent="0.3">
      <c r="C13" s="56" t="s">
        <v>4</v>
      </c>
      <c r="D13" s="38">
        <f t="shared" si="1"/>
        <v>0.33333333333333331</v>
      </c>
      <c r="E13" s="38">
        <f t="shared" si="2"/>
        <v>0.2</v>
      </c>
      <c r="F13" s="38">
        <f t="shared" si="3"/>
        <v>0.22222222222222221</v>
      </c>
      <c r="G13" s="71">
        <f t="shared" si="4"/>
        <v>0.25185185185185183</v>
      </c>
      <c r="H13" s="38">
        <f>MMULT(D6:F6,G11:G13)/G13</f>
        <v>3.0441176470588238</v>
      </c>
    </row>
    <row r="14" spans="3:9" x14ac:dyDescent="0.3">
      <c r="H14" s="68">
        <f>AVERAGE(H11:H13)</f>
        <v>3.0539043612179406</v>
      </c>
      <c r="I14" t="s">
        <v>33</v>
      </c>
    </row>
    <row r="15" spans="3:9" x14ac:dyDescent="0.3">
      <c r="H15" s="68"/>
    </row>
    <row r="16" spans="3:9" x14ac:dyDescent="0.3">
      <c r="F16" t="s">
        <v>34</v>
      </c>
      <c r="H16" s="68">
        <f>(H14-3)/(3-1)</f>
        <v>2.6952180608970311E-2</v>
      </c>
    </row>
    <row r="17" spans="6:9" x14ac:dyDescent="0.3">
      <c r="F17" t="s">
        <v>35</v>
      </c>
      <c r="H17" s="68">
        <f>H16/0.58</f>
        <v>4.6469276912017778E-2</v>
      </c>
      <c r="I17" t="s">
        <v>36</v>
      </c>
    </row>
    <row r="18" spans="6:9" x14ac:dyDescent="0.3">
      <c r="H18" s="68"/>
      <c r="I18" s="14"/>
    </row>
    <row r="19" spans="6:9" x14ac:dyDescent="0.3">
      <c r="H19" s="6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B9AF-ACDF-483B-AF6A-1E792B214DBB}">
  <dimension ref="C3:G18"/>
  <sheetViews>
    <sheetView workbookViewId="0">
      <selection activeCell="F10" sqref="F10"/>
    </sheetView>
  </sheetViews>
  <sheetFormatPr defaultRowHeight="14.4" x14ac:dyDescent="0.3"/>
  <cols>
    <col min="3" max="3" width="10.6640625" bestFit="1" customWidth="1"/>
    <col min="4" max="4" width="12.5546875" bestFit="1" customWidth="1"/>
    <col min="5" max="5" width="12.77734375" bestFit="1" customWidth="1"/>
    <col min="6" max="6" width="18.88671875" bestFit="1" customWidth="1"/>
    <col min="7" max="7" width="15.5546875" bestFit="1" customWidth="1"/>
  </cols>
  <sheetData>
    <row r="3" spans="3:7" ht="15" thickBot="1" x14ac:dyDescent="0.35">
      <c r="C3" s="4"/>
      <c r="D3" s="5" t="s">
        <v>2</v>
      </c>
      <c r="E3" s="5" t="s">
        <v>3</v>
      </c>
      <c r="F3" s="5" t="s">
        <v>4</v>
      </c>
    </row>
    <row r="4" spans="3:7" ht="15.6" x14ac:dyDescent="0.3">
      <c r="C4" s="6" t="s">
        <v>6</v>
      </c>
      <c r="D4" s="13">
        <v>0.60796221322537114</v>
      </c>
      <c r="E4" s="37">
        <v>0.27209851551956815</v>
      </c>
      <c r="F4" s="37">
        <v>0.11993927125506072</v>
      </c>
    </row>
    <row r="5" spans="3:7" ht="15.6" x14ac:dyDescent="0.3">
      <c r="C5" s="6" t="s">
        <v>23</v>
      </c>
      <c r="D5" s="9">
        <v>0.32377622377622378</v>
      </c>
      <c r="E5" s="10">
        <v>0.58694638694638701</v>
      </c>
      <c r="F5" s="10">
        <v>8.9277389277389263E-2</v>
      </c>
    </row>
    <row r="6" spans="3:7" ht="15.6" x14ac:dyDescent="0.3">
      <c r="C6" s="6" t="s">
        <v>12</v>
      </c>
      <c r="D6" s="9">
        <v>0.63203559510567298</v>
      </c>
      <c r="E6" s="10">
        <v>0.26640711902113462</v>
      </c>
      <c r="F6" s="10">
        <v>0.10155728587319245</v>
      </c>
    </row>
    <row r="7" spans="3:7" ht="15.6" x14ac:dyDescent="0.3">
      <c r="C7" s="33" t="s">
        <v>16</v>
      </c>
      <c r="D7" s="38">
        <v>0.65720241817802794</v>
      </c>
      <c r="E7" s="38">
        <v>0.24150510735876587</v>
      </c>
      <c r="F7" s="38">
        <v>0.10129247446320618</v>
      </c>
    </row>
    <row r="8" spans="3:7" ht="15.6" x14ac:dyDescent="0.3">
      <c r="C8" s="33" t="s">
        <v>9</v>
      </c>
      <c r="D8" s="39">
        <v>0.52369852369852377</v>
      </c>
      <c r="E8" s="39">
        <v>0.30419580419580422</v>
      </c>
      <c r="F8" s="39">
        <v>0.1721056721056721</v>
      </c>
    </row>
    <row r="12" spans="3:7" ht="15" thickBot="1" x14ac:dyDescent="0.35">
      <c r="C12" s="4"/>
      <c r="D12" s="5" t="s">
        <v>2</v>
      </c>
      <c r="E12" s="5" t="s">
        <v>3</v>
      </c>
      <c r="F12" s="5" t="s">
        <v>4</v>
      </c>
      <c r="G12" s="75" t="s">
        <v>39</v>
      </c>
    </row>
    <row r="13" spans="3:7" ht="16.2" thickBot="1" x14ac:dyDescent="0.35">
      <c r="C13" s="6" t="s">
        <v>6</v>
      </c>
      <c r="D13" s="13">
        <f>D4*G13</f>
        <v>0.10176218594878518</v>
      </c>
      <c r="E13" s="13">
        <f>E4*G13</f>
        <v>4.5544507751218224E-2</v>
      </c>
      <c r="F13" s="13">
        <f>F4*G13</f>
        <v>2.0075725363370215E-2</v>
      </c>
      <c r="G13" s="68">
        <f>Criteria!AB15</f>
        <v>0.16738241906337362</v>
      </c>
    </row>
    <row r="14" spans="3:7" ht="16.2" thickBot="1" x14ac:dyDescent="0.35">
      <c r="C14" s="6" t="s">
        <v>23</v>
      </c>
      <c r="D14" s="13">
        <f t="shared" ref="D14:D17" si="0">D5*G14</f>
        <v>1.4219496932001297E-2</v>
      </c>
      <c r="E14" s="13">
        <f t="shared" ref="E14:E17" si="1">E5*G14</f>
        <v>2.5777316972483276E-2</v>
      </c>
      <c r="F14" s="13">
        <f t="shared" ref="F14:F17" si="2">F5*G14</f>
        <v>3.9208548055842301E-3</v>
      </c>
      <c r="G14" s="68">
        <f>Criteria!AB16</f>
        <v>4.3917668710068802E-2</v>
      </c>
    </row>
    <row r="15" spans="3:7" ht="16.2" thickBot="1" x14ac:dyDescent="0.35">
      <c r="C15" s="6" t="s">
        <v>12</v>
      </c>
      <c r="D15" s="13">
        <f t="shared" si="0"/>
        <v>0.15546765947289801</v>
      </c>
      <c r="E15" s="13">
        <f t="shared" si="1"/>
        <v>6.5530630840829066E-2</v>
      </c>
      <c r="F15" s="13">
        <f t="shared" si="2"/>
        <v>2.4980987873769078E-2</v>
      </c>
      <c r="G15" s="68">
        <f>Criteria!AB17</f>
        <v>0.24597927818749615</v>
      </c>
    </row>
    <row r="16" spans="3:7" ht="16.2" thickBot="1" x14ac:dyDescent="0.35">
      <c r="C16" s="33" t="s">
        <v>16</v>
      </c>
      <c r="D16" s="13">
        <f t="shared" si="0"/>
        <v>0.289135744486618</v>
      </c>
      <c r="E16" s="13">
        <f t="shared" si="1"/>
        <v>0.10625000316809836</v>
      </c>
      <c r="F16" s="13">
        <f t="shared" si="2"/>
        <v>4.4563553335674577E-2</v>
      </c>
      <c r="G16" s="68">
        <f>Criteria!AB18</f>
        <v>0.43994930099039092</v>
      </c>
    </row>
    <row r="17" spans="3:7" ht="15.6" x14ac:dyDescent="0.3">
      <c r="C17" s="33" t="s">
        <v>9</v>
      </c>
      <c r="D17" s="13">
        <f t="shared" si="0"/>
        <v>5.3821195396117988E-2</v>
      </c>
      <c r="E17" s="13">
        <f t="shared" si="1"/>
        <v>3.1262608305015122E-2</v>
      </c>
      <c r="F17" s="13">
        <f t="shared" si="2"/>
        <v>1.7687529347537288E-2</v>
      </c>
      <c r="G17" s="68">
        <f>Criteria!AB19</f>
        <v>0.10277133304867039</v>
      </c>
    </row>
    <row r="18" spans="3:7" ht="15.6" x14ac:dyDescent="0.3">
      <c r="C18" s="35" t="s">
        <v>38</v>
      </c>
      <c r="D18" s="76">
        <f>SUM(D13:D17)</f>
        <v>0.61440628223642035</v>
      </c>
      <c r="E18" s="68">
        <f t="shared" ref="E18:F18" si="3">SUM(E13:E17)</f>
        <v>0.27436506703764407</v>
      </c>
      <c r="F18" s="68">
        <f t="shared" si="3"/>
        <v>0.11122865072593538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A1F7D-96A7-4FDA-B225-1DBCEA975DC5}">
  <dimension ref="C7:H26"/>
  <sheetViews>
    <sheetView workbookViewId="0">
      <selection activeCell="G9" sqref="G9"/>
    </sheetView>
  </sheetViews>
  <sheetFormatPr defaultRowHeight="14.4" x14ac:dyDescent="0.3"/>
  <cols>
    <col min="2" max="2" width="15.44140625" customWidth="1"/>
    <col min="3" max="3" width="17.88671875" bestFit="1" customWidth="1"/>
    <col min="4" max="4" width="12.6640625" bestFit="1" customWidth="1"/>
    <col min="5" max="6" width="18.77734375" bestFit="1" customWidth="1"/>
    <col min="7" max="7" width="9.44140625" bestFit="1" customWidth="1"/>
  </cols>
  <sheetData>
    <row r="7" spans="3:6" ht="15.6" x14ac:dyDescent="0.3">
      <c r="C7" s="41"/>
      <c r="D7" s="82" t="s">
        <v>27</v>
      </c>
      <c r="E7" s="82"/>
      <c r="F7" s="82"/>
    </row>
    <row r="8" spans="3:6" ht="16.2" thickBot="1" x14ac:dyDescent="0.35">
      <c r="C8" s="44" t="s">
        <v>26</v>
      </c>
      <c r="D8" s="45" t="s">
        <v>2</v>
      </c>
      <c r="E8" s="45" t="s">
        <v>3</v>
      </c>
      <c r="F8" s="45" t="s">
        <v>4</v>
      </c>
    </row>
    <row r="9" spans="3:6" ht="15.6" x14ac:dyDescent="0.3">
      <c r="C9" s="41" t="s">
        <v>6</v>
      </c>
      <c r="D9" s="42">
        <v>0.75</v>
      </c>
      <c r="E9" s="42">
        <v>0.75</v>
      </c>
      <c r="F9" s="42">
        <v>0.9</v>
      </c>
    </row>
    <row r="10" spans="3:6" ht="15.6" x14ac:dyDescent="0.3">
      <c r="C10" s="41" t="s">
        <v>5</v>
      </c>
      <c r="D10" s="42">
        <v>0.9</v>
      </c>
      <c r="E10" s="42">
        <v>0.85</v>
      </c>
      <c r="F10" s="42">
        <v>0.65</v>
      </c>
    </row>
    <row r="11" spans="3:6" ht="15.6" x14ac:dyDescent="0.3">
      <c r="C11" s="41" t="s">
        <v>12</v>
      </c>
      <c r="D11" s="42">
        <v>0.55000000000000004</v>
      </c>
      <c r="E11" s="42">
        <v>0.85</v>
      </c>
      <c r="F11" s="42">
        <v>0.7</v>
      </c>
    </row>
    <row r="12" spans="3:6" ht="15.6" x14ac:dyDescent="0.3">
      <c r="C12" s="41" t="s">
        <v>16</v>
      </c>
      <c r="D12" s="42">
        <v>0.75</v>
      </c>
      <c r="E12" s="42">
        <v>0.95</v>
      </c>
      <c r="F12" s="42">
        <v>0.8</v>
      </c>
    </row>
    <row r="13" spans="3:6" ht="16.2" thickBot="1" x14ac:dyDescent="0.35">
      <c r="C13" s="44" t="s">
        <v>9</v>
      </c>
      <c r="D13" s="46">
        <v>0.85</v>
      </c>
      <c r="E13" s="46">
        <v>0.95</v>
      </c>
      <c r="F13" s="46">
        <v>0.85</v>
      </c>
    </row>
    <row r="14" spans="3:6" x14ac:dyDescent="0.3">
      <c r="C14" s="43"/>
      <c r="D14" s="47">
        <f>AVERAGE(D9:D13)</f>
        <v>0.76</v>
      </c>
      <c r="E14" s="47">
        <f t="shared" ref="E14:F14" si="0">AVERAGE(E9:E13)</f>
        <v>0.87000000000000011</v>
      </c>
      <c r="F14" s="47">
        <f t="shared" si="0"/>
        <v>0.78</v>
      </c>
    </row>
    <row r="17" spans="3:8" x14ac:dyDescent="0.3">
      <c r="D17" s="82" t="s">
        <v>28</v>
      </c>
      <c r="E17" s="82"/>
      <c r="F17" s="82"/>
      <c r="G17" s="49" t="s">
        <v>26</v>
      </c>
    </row>
    <row r="18" spans="3:8" ht="16.2" thickBot="1" x14ac:dyDescent="0.35">
      <c r="C18" s="44" t="s">
        <v>26</v>
      </c>
      <c r="D18" s="45" t="s">
        <v>2</v>
      </c>
      <c r="E18" s="45" t="s">
        <v>3</v>
      </c>
      <c r="F18" s="45" t="s">
        <v>4</v>
      </c>
      <c r="G18" s="50" t="s">
        <v>30</v>
      </c>
    </row>
    <row r="19" spans="3:8" ht="15.6" x14ac:dyDescent="0.3">
      <c r="C19" s="41" t="s">
        <v>6</v>
      </c>
      <c r="D19" s="42">
        <f>D9*G19</f>
        <v>0.22499999999999998</v>
      </c>
      <c r="E19" s="42">
        <f>E9*G19</f>
        <v>0.22499999999999998</v>
      </c>
      <c r="F19" s="42">
        <f>F9*G19</f>
        <v>0.27</v>
      </c>
      <c r="G19" s="51">
        <v>0.3</v>
      </c>
    </row>
    <row r="20" spans="3:8" ht="15.6" x14ac:dyDescent="0.3">
      <c r="C20" s="41" t="s">
        <v>5</v>
      </c>
      <c r="D20" s="42">
        <f>D10*G20</f>
        <v>0.22500000000000001</v>
      </c>
      <c r="E20" s="42">
        <f>E10*G20</f>
        <v>0.21249999999999999</v>
      </c>
      <c r="F20" s="42">
        <f>F10*G20</f>
        <v>0.16250000000000001</v>
      </c>
      <c r="G20" s="51">
        <v>0.25</v>
      </c>
    </row>
    <row r="21" spans="3:8" ht="15.6" x14ac:dyDescent="0.3">
      <c r="C21" s="41" t="s">
        <v>12</v>
      </c>
      <c r="D21" s="42">
        <f>D11*G21</f>
        <v>0.13750000000000001</v>
      </c>
      <c r="E21" s="42">
        <f>E11*G21</f>
        <v>0.21249999999999999</v>
      </c>
      <c r="F21" s="42">
        <f>F11*G21</f>
        <v>0.17499999999999999</v>
      </c>
      <c r="G21" s="51">
        <v>0.25</v>
      </c>
    </row>
    <row r="22" spans="3:8" ht="15.6" x14ac:dyDescent="0.3">
      <c r="C22" s="41" t="s">
        <v>16</v>
      </c>
      <c r="D22" s="42">
        <f>D12*G22</f>
        <v>0.11249999999999999</v>
      </c>
      <c r="E22" s="42">
        <f>E12*G22</f>
        <v>0.14249999999999999</v>
      </c>
      <c r="F22" s="42">
        <f>F12*G22</f>
        <v>0.12</v>
      </c>
      <c r="G22" s="51">
        <v>0.15</v>
      </c>
    </row>
    <row r="23" spans="3:8" ht="16.2" thickBot="1" x14ac:dyDescent="0.35">
      <c r="C23" s="44" t="s">
        <v>9</v>
      </c>
      <c r="D23" s="46">
        <f>D13*G23</f>
        <v>4.2500000000000003E-2</v>
      </c>
      <c r="E23" s="46">
        <f>E13*G23</f>
        <v>4.7500000000000001E-2</v>
      </c>
      <c r="F23" s="46">
        <f>F13*G23</f>
        <v>4.2500000000000003E-2</v>
      </c>
      <c r="G23" s="46">
        <v>0.05</v>
      </c>
    </row>
    <row r="24" spans="3:8" ht="15.6" x14ac:dyDescent="0.3">
      <c r="C24" s="48" t="s">
        <v>29</v>
      </c>
      <c r="D24" s="51">
        <f t="shared" ref="D24:F24" si="1">SUM(D19:D23)</f>
        <v>0.74249999999999994</v>
      </c>
      <c r="E24" s="52">
        <f t="shared" si="1"/>
        <v>0.84</v>
      </c>
      <c r="F24" s="51">
        <f t="shared" si="1"/>
        <v>0.76999999999999991</v>
      </c>
      <c r="G24" s="51">
        <f>SUM(G19:G23)</f>
        <v>1</v>
      </c>
    </row>
    <row r="26" spans="3:8" x14ac:dyDescent="0.3">
      <c r="H26" s="15"/>
    </row>
  </sheetData>
  <mergeCells count="2">
    <mergeCell ref="D7:F7"/>
    <mergeCell ref="D17:F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81F5F-C8F6-430C-8C27-B39B635B76A6}">
  <dimension ref="A1"/>
  <sheetViews>
    <sheetView topLeftCell="A4" workbookViewId="0">
      <selection activeCell="C7" sqref="C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BF6A-108D-43D8-A26E-7E4EBECAD843}">
  <dimension ref="A1"/>
  <sheetViews>
    <sheetView topLeftCell="A5" workbookViewId="0">
      <selection activeCell="P12" sqref="P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B44F0-649F-421C-B031-590C7944C275}">
  <dimension ref="A3:AE24"/>
  <sheetViews>
    <sheetView topLeftCell="M1" workbookViewId="0">
      <selection activeCell="AC22" sqref="AC22"/>
    </sheetView>
  </sheetViews>
  <sheetFormatPr defaultRowHeight="14.4" x14ac:dyDescent="0.3"/>
  <cols>
    <col min="2" max="19" width="5.33203125" customWidth="1"/>
    <col min="20" max="20" width="17.33203125" bestFit="1" customWidth="1"/>
    <col min="22" max="22" width="10.6640625" bestFit="1" customWidth="1"/>
    <col min="23" max="23" width="8.44140625" bestFit="1" customWidth="1"/>
    <col min="24" max="24" width="7" bestFit="1" customWidth="1"/>
    <col min="25" max="25" width="10.21875" bestFit="1" customWidth="1"/>
    <col min="26" max="26" width="7.33203125" bestFit="1" customWidth="1"/>
    <col min="27" max="27" width="10.6640625" bestFit="1" customWidth="1"/>
    <col min="29" max="29" width="15.88671875" customWidth="1"/>
  </cols>
  <sheetData>
    <row r="3" spans="1:31" ht="24.6" x14ac:dyDescent="0.4">
      <c r="A3" s="16"/>
      <c r="B3" s="17" t="s">
        <v>20</v>
      </c>
      <c r="C3" s="18"/>
      <c r="D3" s="18"/>
      <c r="E3" s="18"/>
      <c r="F3" s="18"/>
      <c r="G3" s="18"/>
      <c r="H3" s="18"/>
      <c r="I3" s="18"/>
      <c r="J3" s="18" t="s">
        <v>21</v>
      </c>
      <c r="K3" s="18"/>
      <c r="L3" s="18"/>
      <c r="M3" s="18"/>
      <c r="N3" s="18"/>
      <c r="O3" s="18"/>
      <c r="P3" s="18"/>
      <c r="Q3" s="18"/>
      <c r="R3" s="19" t="s">
        <v>20</v>
      </c>
      <c r="S3" s="16"/>
      <c r="V3" s="54" t="s">
        <v>31</v>
      </c>
      <c r="AD3" s="77"/>
      <c r="AE3" s="78" t="s">
        <v>40</v>
      </c>
    </row>
    <row r="4" spans="1:31" ht="15.6" x14ac:dyDescent="0.3">
      <c r="A4" s="20"/>
      <c r="B4" s="21">
        <v>9</v>
      </c>
      <c r="C4" s="22">
        <v>8</v>
      </c>
      <c r="D4" s="22">
        <v>7</v>
      </c>
      <c r="E4" s="22">
        <v>6</v>
      </c>
      <c r="F4" s="22">
        <v>5</v>
      </c>
      <c r="G4" s="22">
        <v>4</v>
      </c>
      <c r="H4" s="22">
        <v>3</v>
      </c>
      <c r="I4" s="22">
        <v>2</v>
      </c>
      <c r="J4" s="22">
        <v>1</v>
      </c>
      <c r="K4" s="22">
        <v>2</v>
      </c>
      <c r="L4" s="22">
        <v>3</v>
      </c>
      <c r="M4" s="22">
        <v>4</v>
      </c>
      <c r="N4" s="22">
        <v>5</v>
      </c>
      <c r="O4" s="22">
        <v>6</v>
      </c>
      <c r="P4" s="22">
        <v>7</v>
      </c>
      <c r="Q4" s="22">
        <v>8</v>
      </c>
      <c r="R4" s="23">
        <v>9</v>
      </c>
      <c r="S4" s="20"/>
    </row>
    <row r="5" spans="1:31" ht="15.6" x14ac:dyDescent="0.3">
      <c r="A5" s="19" t="s">
        <v>6</v>
      </c>
      <c r="B5" s="26" t="s">
        <v>22</v>
      </c>
      <c r="C5" s="26" t="s">
        <v>22</v>
      </c>
      <c r="D5" s="26" t="s">
        <v>22</v>
      </c>
      <c r="E5" s="26" t="s">
        <v>22</v>
      </c>
      <c r="F5" s="26" t="s">
        <v>22</v>
      </c>
      <c r="G5" s="29" t="s">
        <v>22</v>
      </c>
      <c r="H5" s="26" t="s">
        <v>22</v>
      </c>
      <c r="I5" s="26" t="s">
        <v>22</v>
      </c>
      <c r="J5" s="26" t="s">
        <v>22</v>
      </c>
      <c r="K5" s="26" t="s">
        <v>22</v>
      </c>
      <c r="L5" s="26" t="s">
        <v>22</v>
      </c>
      <c r="M5" s="26" t="s">
        <v>22</v>
      </c>
      <c r="N5" s="26" t="s">
        <v>22</v>
      </c>
      <c r="O5" s="24" t="s">
        <v>22</v>
      </c>
      <c r="P5" s="24" t="s">
        <v>22</v>
      </c>
      <c r="Q5" s="24" t="s">
        <v>22</v>
      </c>
      <c r="R5" s="25" t="s">
        <v>22</v>
      </c>
      <c r="S5" s="17" t="s">
        <v>23</v>
      </c>
      <c r="V5" s="4"/>
      <c r="W5" s="30" t="s">
        <v>6</v>
      </c>
      <c r="X5" s="30" t="s">
        <v>5</v>
      </c>
      <c r="Y5" s="30" t="s">
        <v>12</v>
      </c>
      <c r="Z5" s="30" t="s">
        <v>16</v>
      </c>
      <c r="AA5" s="30" t="s">
        <v>9</v>
      </c>
      <c r="AD5" s="80" t="s">
        <v>41</v>
      </c>
      <c r="AE5" s="80" t="s">
        <v>42</v>
      </c>
    </row>
    <row r="6" spans="1:31" ht="15.6" x14ac:dyDescent="0.3">
      <c r="A6" s="19" t="s">
        <v>6</v>
      </c>
      <c r="B6" s="26" t="s">
        <v>22</v>
      </c>
      <c r="C6" s="26" t="s">
        <v>22</v>
      </c>
      <c r="D6" s="26" t="s">
        <v>22</v>
      </c>
      <c r="E6" s="26" t="s">
        <v>22</v>
      </c>
      <c r="F6" s="26" t="s">
        <v>22</v>
      </c>
      <c r="G6" s="26" t="s">
        <v>22</v>
      </c>
      <c r="H6" s="26" t="s">
        <v>22</v>
      </c>
      <c r="I6" s="26" t="s">
        <v>22</v>
      </c>
      <c r="J6" s="26" t="s">
        <v>22</v>
      </c>
      <c r="K6" s="26" t="s">
        <v>22</v>
      </c>
      <c r="L6" s="29" t="s">
        <v>22</v>
      </c>
      <c r="M6" s="26" t="s">
        <v>22</v>
      </c>
      <c r="N6" s="26" t="s">
        <v>22</v>
      </c>
      <c r="O6" s="24" t="s">
        <v>22</v>
      </c>
      <c r="P6" s="24" t="s">
        <v>22</v>
      </c>
      <c r="Q6" s="24" t="s">
        <v>22</v>
      </c>
      <c r="R6" s="25" t="s">
        <v>22</v>
      </c>
      <c r="S6" s="17" t="s">
        <v>12</v>
      </c>
      <c r="V6" s="6" t="s">
        <v>6</v>
      </c>
      <c r="W6" s="31">
        <v>1</v>
      </c>
      <c r="X6" s="31">
        <v>4</v>
      </c>
      <c r="Y6" s="32">
        <v>0.33333333333333331</v>
      </c>
      <c r="Z6" s="32">
        <v>0.5</v>
      </c>
      <c r="AA6" s="31">
        <v>2</v>
      </c>
      <c r="AD6" s="79">
        <v>2</v>
      </c>
      <c r="AE6" s="81">
        <v>0</v>
      </c>
    </row>
    <row r="7" spans="1:31" ht="15.6" x14ac:dyDescent="0.3">
      <c r="A7" s="19" t="s">
        <v>6</v>
      </c>
      <c r="B7" s="26" t="s">
        <v>22</v>
      </c>
      <c r="C7" s="26" t="s">
        <v>22</v>
      </c>
      <c r="D7" s="26" t="s">
        <v>22</v>
      </c>
      <c r="E7" s="26" t="s">
        <v>22</v>
      </c>
      <c r="F7" s="26" t="s">
        <v>22</v>
      </c>
      <c r="G7" s="26" t="s">
        <v>22</v>
      </c>
      <c r="H7" s="26" t="s">
        <v>22</v>
      </c>
      <c r="I7" s="26" t="s">
        <v>22</v>
      </c>
      <c r="J7" s="26" t="s">
        <v>22</v>
      </c>
      <c r="K7" s="29" t="s">
        <v>22</v>
      </c>
      <c r="L7" s="26" t="s">
        <v>22</v>
      </c>
      <c r="M7" s="26" t="s">
        <v>22</v>
      </c>
      <c r="N7" s="26" t="s">
        <v>22</v>
      </c>
      <c r="O7" s="26" t="s">
        <v>22</v>
      </c>
      <c r="P7" s="24" t="s">
        <v>22</v>
      </c>
      <c r="Q7" s="24" t="s">
        <v>22</v>
      </c>
      <c r="R7" s="25" t="s">
        <v>22</v>
      </c>
      <c r="S7" s="17" t="s">
        <v>16</v>
      </c>
      <c r="V7" s="33" t="s">
        <v>5</v>
      </c>
      <c r="W7" s="32">
        <v>0.25</v>
      </c>
      <c r="X7" s="31">
        <v>1</v>
      </c>
      <c r="Y7" s="32">
        <v>0.14285714285714285</v>
      </c>
      <c r="Z7" s="32">
        <v>0.16666666666666666</v>
      </c>
      <c r="AA7" s="32">
        <v>0.33333333333333331</v>
      </c>
      <c r="AD7" s="79">
        <v>3</v>
      </c>
      <c r="AE7" s="81">
        <v>0.57999999999999996</v>
      </c>
    </row>
    <row r="8" spans="1:31" ht="15.6" x14ac:dyDescent="0.3">
      <c r="A8" s="19" t="s">
        <v>6</v>
      </c>
      <c r="B8" s="26" t="s">
        <v>22</v>
      </c>
      <c r="C8" s="26" t="s">
        <v>22</v>
      </c>
      <c r="D8" s="26" t="s">
        <v>22</v>
      </c>
      <c r="E8" s="26" t="s">
        <v>22</v>
      </c>
      <c r="F8" s="26" t="s">
        <v>22</v>
      </c>
      <c r="G8" s="26" t="s">
        <v>22</v>
      </c>
      <c r="H8" s="26" t="s">
        <v>22</v>
      </c>
      <c r="I8" s="29" t="s">
        <v>22</v>
      </c>
      <c r="J8" s="26" t="s">
        <v>22</v>
      </c>
      <c r="K8" s="26" t="s">
        <v>22</v>
      </c>
      <c r="L8" s="26" t="s">
        <v>22</v>
      </c>
      <c r="M8" s="26" t="s">
        <v>22</v>
      </c>
      <c r="N8" s="26" t="s">
        <v>22</v>
      </c>
      <c r="O8" s="24" t="s">
        <v>22</v>
      </c>
      <c r="P8" s="24" t="s">
        <v>22</v>
      </c>
      <c r="Q8" s="24" t="s">
        <v>22</v>
      </c>
      <c r="R8" s="25" t="s">
        <v>22</v>
      </c>
      <c r="S8" s="17" t="s">
        <v>9</v>
      </c>
      <c r="V8" s="33" t="s">
        <v>12</v>
      </c>
      <c r="W8" s="31">
        <v>3</v>
      </c>
      <c r="X8" s="31">
        <v>7</v>
      </c>
      <c r="Y8" s="31">
        <v>1</v>
      </c>
      <c r="Z8" s="32">
        <v>0.2</v>
      </c>
      <c r="AA8" s="31">
        <v>2</v>
      </c>
      <c r="AD8" s="79">
        <v>4</v>
      </c>
      <c r="AE8" s="81">
        <v>0.9</v>
      </c>
    </row>
    <row r="9" spans="1:31" ht="15.6" x14ac:dyDescent="0.3">
      <c r="A9" s="19" t="s">
        <v>23</v>
      </c>
      <c r="B9" s="26" t="s">
        <v>22</v>
      </c>
      <c r="C9" s="26" t="s">
        <v>22</v>
      </c>
      <c r="D9" s="26" t="s">
        <v>22</v>
      </c>
      <c r="E9" s="26" t="s">
        <v>22</v>
      </c>
      <c r="F9" s="26" t="s">
        <v>22</v>
      </c>
      <c r="G9" s="26" t="s">
        <v>22</v>
      </c>
      <c r="H9" s="26" t="s">
        <v>22</v>
      </c>
      <c r="I9" s="26" t="s">
        <v>22</v>
      </c>
      <c r="J9" s="26" t="s">
        <v>22</v>
      </c>
      <c r="K9" s="26" t="s">
        <v>22</v>
      </c>
      <c r="L9" s="26" t="s">
        <v>22</v>
      </c>
      <c r="M9" s="26" t="s">
        <v>22</v>
      </c>
      <c r="N9" s="26" t="s">
        <v>22</v>
      </c>
      <c r="O9" s="24" t="s">
        <v>22</v>
      </c>
      <c r="P9" s="29" t="s">
        <v>22</v>
      </c>
      <c r="Q9" s="24" t="s">
        <v>22</v>
      </c>
      <c r="R9" s="25" t="s">
        <v>22</v>
      </c>
      <c r="S9" s="17" t="s">
        <v>12</v>
      </c>
      <c r="V9" s="33" t="s">
        <v>16</v>
      </c>
      <c r="W9" s="31">
        <v>2</v>
      </c>
      <c r="X9" s="31">
        <v>6</v>
      </c>
      <c r="Y9" s="32">
        <v>5</v>
      </c>
      <c r="Z9" s="31">
        <v>1</v>
      </c>
      <c r="AA9" s="32">
        <v>4</v>
      </c>
      <c r="AD9" s="79">
        <v>5</v>
      </c>
      <c r="AE9" s="81">
        <v>1.1200000000000001</v>
      </c>
    </row>
    <row r="10" spans="1:31" ht="15.6" x14ac:dyDescent="0.3">
      <c r="A10" s="19" t="s">
        <v>23</v>
      </c>
      <c r="B10" s="26" t="s">
        <v>22</v>
      </c>
      <c r="C10" s="26" t="s">
        <v>22</v>
      </c>
      <c r="D10" s="26" t="s">
        <v>22</v>
      </c>
      <c r="E10" s="26" t="s">
        <v>22</v>
      </c>
      <c r="F10" s="26" t="s">
        <v>22</v>
      </c>
      <c r="G10" s="26" t="s">
        <v>22</v>
      </c>
      <c r="H10" s="26" t="s">
        <v>22</v>
      </c>
      <c r="I10" s="26" t="s">
        <v>22</v>
      </c>
      <c r="J10" s="26" t="s">
        <v>22</v>
      </c>
      <c r="K10" s="26" t="s">
        <v>22</v>
      </c>
      <c r="L10" s="26" t="s">
        <v>22</v>
      </c>
      <c r="M10" s="26" t="s">
        <v>22</v>
      </c>
      <c r="N10" s="26" t="s">
        <v>22</v>
      </c>
      <c r="O10" s="29" t="s">
        <v>22</v>
      </c>
      <c r="P10" s="24" t="s">
        <v>22</v>
      </c>
      <c r="Q10" s="24" t="s">
        <v>22</v>
      </c>
      <c r="R10" s="25" t="s">
        <v>22</v>
      </c>
      <c r="S10" s="17" t="s">
        <v>16</v>
      </c>
      <c r="V10" s="33" t="s">
        <v>9</v>
      </c>
      <c r="W10" s="32">
        <v>0.5</v>
      </c>
      <c r="X10" s="32">
        <v>3</v>
      </c>
      <c r="Y10" s="32">
        <v>0.5</v>
      </c>
      <c r="Z10" s="32">
        <v>0.25</v>
      </c>
      <c r="AA10" s="31">
        <v>1</v>
      </c>
      <c r="AD10" s="79">
        <v>6</v>
      </c>
      <c r="AE10" s="81">
        <v>1.24</v>
      </c>
    </row>
    <row r="11" spans="1:31" ht="15.6" x14ac:dyDescent="0.3">
      <c r="A11" s="19" t="s">
        <v>23</v>
      </c>
      <c r="B11" s="26" t="s">
        <v>22</v>
      </c>
      <c r="C11" s="26" t="s">
        <v>22</v>
      </c>
      <c r="D11" s="26" t="s">
        <v>22</v>
      </c>
      <c r="E11" s="26" t="s">
        <v>22</v>
      </c>
      <c r="F11" s="26" t="s">
        <v>22</v>
      </c>
      <c r="G11" s="26" t="s">
        <v>22</v>
      </c>
      <c r="H11" s="26" t="s">
        <v>22</v>
      </c>
      <c r="I11" s="26" t="s">
        <v>22</v>
      </c>
      <c r="J11" s="26" t="s">
        <v>22</v>
      </c>
      <c r="K11" s="26" t="s">
        <v>22</v>
      </c>
      <c r="L11" s="29" t="s">
        <v>22</v>
      </c>
      <c r="M11" s="26" t="s">
        <v>22</v>
      </c>
      <c r="N11" s="26" t="s">
        <v>22</v>
      </c>
      <c r="O11" s="24" t="s">
        <v>22</v>
      </c>
      <c r="P11" s="24" t="s">
        <v>22</v>
      </c>
      <c r="Q11" s="24" t="s">
        <v>22</v>
      </c>
      <c r="R11" s="25" t="s">
        <v>22</v>
      </c>
      <c r="S11" s="17" t="s">
        <v>9</v>
      </c>
      <c r="V11" s="35" t="s">
        <v>24</v>
      </c>
      <c r="W11" s="55">
        <f>SUM(W6:W10)</f>
        <v>6.75</v>
      </c>
      <c r="X11" s="55">
        <f t="shared" ref="X11:AA11" si="0">SUM(X6:X10)</f>
        <v>21</v>
      </c>
      <c r="Y11" s="55">
        <f t="shared" si="0"/>
        <v>6.9761904761904763</v>
      </c>
      <c r="Z11" s="55">
        <f t="shared" si="0"/>
        <v>2.1166666666666667</v>
      </c>
      <c r="AA11" s="55">
        <f t="shared" si="0"/>
        <v>9.3333333333333339</v>
      </c>
      <c r="AD11" s="79">
        <v>7</v>
      </c>
      <c r="AE11" s="81">
        <v>1.32</v>
      </c>
    </row>
    <row r="12" spans="1:31" ht="15.6" x14ac:dyDescent="0.3">
      <c r="A12" s="19" t="s">
        <v>12</v>
      </c>
      <c r="B12" s="26" t="s">
        <v>22</v>
      </c>
      <c r="C12" s="26" t="s">
        <v>22</v>
      </c>
      <c r="D12" s="26" t="s">
        <v>22</v>
      </c>
      <c r="E12" s="26" t="s">
        <v>22</v>
      </c>
      <c r="F12" s="26" t="s">
        <v>22</v>
      </c>
      <c r="G12" s="26" t="s">
        <v>22</v>
      </c>
      <c r="H12" s="26" t="s">
        <v>22</v>
      </c>
      <c r="I12" s="26" t="s">
        <v>22</v>
      </c>
      <c r="J12" s="26" t="s">
        <v>22</v>
      </c>
      <c r="K12" s="26" t="s">
        <v>22</v>
      </c>
      <c r="L12" s="26" t="s">
        <v>22</v>
      </c>
      <c r="M12" s="26" t="s">
        <v>22</v>
      </c>
      <c r="N12" s="29" t="s">
        <v>22</v>
      </c>
      <c r="O12" s="24" t="s">
        <v>22</v>
      </c>
      <c r="P12" s="24" t="s">
        <v>22</v>
      </c>
      <c r="Q12" s="24" t="s">
        <v>22</v>
      </c>
      <c r="R12" s="25" t="s">
        <v>22</v>
      </c>
      <c r="S12" s="17" t="s">
        <v>16</v>
      </c>
      <c r="AD12" s="79">
        <v>8</v>
      </c>
      <c r="AE12" s="81">
        <v>1.41</v>
      </c>
    </row>
    <row r="13" spans="1:31" ht="15.6" x14ac:dyDescent="0.3">
      <c r="A13" s="19" t="s">
        <v>12</v>
      </c>
      <c r="B13" s="26" t="s">
        <v>22</v>
      </c>
      <c r="C13" s="26" t="s">
        <v>22</v>
      </c>
      <c r="D13" s="26" t="s">
        <v>22</v>
      </c>
      <c r="E13" s="26" t="s">
        <v>22</v>
      </c>
      <c r="F13" s="26" t="s">
        <v>22</v>
      </c>
      <c r="G13" s="26" t="s">
        <v>22</v>
      </c>
      <c r="H13" s="26" t="s">
        <v>22</v>
      </c>
      <c r="I13" s="29" t="s">
        <v>22</v>
      </c>
      <c r="J13" s="26" t="s">
        <v>22</v>
      </c>
      <c r="K13" s="26" t="s">
        <v>22</v>
      </c>
      <c r="L13" s="26" t="s">
        <v>22</v>
      </c>
      <c r="M13" s="26" t="s">
        <v>22</v>
      </c>
      <c r="N13" s="26" t="s">
        <v>22</v>
      </c>
      <c r="O13" s="24" t="s">
        <v>22</v>
      </c>
      <c r="P13" s="24" t="s">
        <v>22</v>
      </c>
      <c r="Q13" s="24" t="s">
        <v>22</v>
      </c>
      <c r="R13" s="25" t="s">
        <v>22</v>
      </c>
      <c r="S13" s="17" t="s">
        <v>9</v>
      </c>
      <c r="V13" s="53" t="s">
        <v>32</v>
      </c>
    </row>
    <row r="14" spans="1:31" ht="31.2" x14ac:dyDescent="0.3">
      <c r="A14" s="19" t="s">
        <v>16</v>
      </c>
      <c r="B14" s="26" t="s">
        <v>22</v>
      </c>
      <c r="C14" s="26" t="s">
        <v>22</v>
      </c>
      <c r="D14" s="26" t="s">
        <v>22</v>
      </c>
      <c r="E14" s="26" t="s">
        <v>22</v>
      </c>
      <c r="F14" s="26" t="s">
        <v>22</v>
      </c>
      <c r="G14" s="29" t="s">
        <v>22</v>
      </c>
      <c r="H14" s="26" t="s">
        <v>22</v>
      </c>
      <c r="I14" s="26" t="s">
        <v>22</v>
      </c>
      <c r="J14" s="26" t="s">
        <v>22</v>
      </c>
      <c r="K14" s="26" t="s">
        <v>22</v>
      </c>
      <c r="L14" s="26" t="s">
        <v>22</v>
      </c>
      <c r="M14" s="26" t="s">
        <v>22</v>
      </c>
      <c r="N14" s="26" t="s">
        <v>22</v>
      </c>
      <c r="O14" s="27" t="s">
        <v>22</v>
      </c>
      <c r="P14" s="27" t="s">
        <v>22</v>
      </c>
      <c r="Q14" s="27" t="s">
        <v>22</v>
      </c>
      <c r="R14" s="28" t="s">
        <v>22</v>
      </c>
      <c r="S14" s="17" t="s">
        <v>9</v>
      </c>
      <c r="V14" s="4"/>
      <c r="W14" s="30" t="s">
        <v>6</v>
      </c>
      <c r="X14" s="30" t="s">
        <v>5</v>
      </c>
      <c r="Y14" s="30" t="s">
        <v>12</v>
      </c>
      <c r="Z14" s="30" t="s">
        <v>16</v>
      </c>
      <c r="AA14" s="30" t="s">
        <v>9</v>
      </c>
      <c r="AB14" s="69" t="s">
        <v>25</v>
      </c>
      <c r="AC14" s="70" t="s">
        <v>37</v>
      </c>
    </row>
    <row r="15" spans="1:31" ht="15.6" x14ac:dyDescent="0.3">
      <c r="V15" s="6" t="s">
        <v>6</v>
      </c>
      <c r="W15" s="34">
        <f>W6/$W$11</f>
        <v>0.14814814814814814</v>
      </c>
      <c r="X15" s="34">
        <f>X6/$X$11</f>
        <v>0.19047619047619047</v>
      </c>
      <c r="Y15" s="34">
        <f>Y6/$Y$11</f>
        <v>4.7781569965870303E-2</v>
      </c>
      <c r="Z15" s="34">
        <f>Z6/$Z$11</f>
        <v>0.23622047244094488</v>
      </c>
      <c r="AA15" s="34">
        <f>AA6/$AA$11</f>
        <v>0.21428571428571427</v>
      </c>
      <c r="AB15" s="71">
        <f>AVERAGE(W15:AA15)</f>
        <v>0.16738241906337362</v>
      </c>
      <c r="AC15" s="38">
        <f>MMULT(W6:AA6,$AB$15:$AB$19)/AB15</f>
        <v>5.0815581946113095</v>
      </c>
    </row>
    <row r="16" spans="1:31" ht="15.6" x14ac:dyDescent="0.3">
      <c r="V16" s="33" t="s">
        <v>5</v>
      </c>
      <c r="W16" s="34">
        <f t="shared" ref="W16:W19" si="1">W7/$W$11</f>
        <v>3.7037037037037035E-2</v>
      </c>
      <c r="X16" s="34">
        <f t="shared" ref="X16:X19" si="2">X7/$X$11</f>
        <v>4.7619047619047616E-2</v>
      </c>
      <c r="Y16" s="34">
        <f t="shared" ref="Y16:Y19" si="3">Y7/$Y$11</f>
        <v>2.0477815699658702E-2</v>
      </c>
      <c r="Z16" s="34">
        <f t="shared" ref="Z16:Z19" si="4">Z7/$Z$11</f>
        <v>7.874015748031496E-2</v>
      </c>
      <c r="AA16" s="34">
        <f t="shared" ref="AA16:AA19" si="5">AA7/$AA$11</f>
        <v>3.5714285714285712E-2</v>
      </c>
      <c r="AB16" s="71">
        <f t="shared" ref="AB16:AB19" si="6">AVERAGE(W16:AA16)</f>
        <v>4.3917668710068802E-2</v>
      </c>
      <c r="AC16" s="38">
        <f t="shared" ref="AC16:AC19" si="7">MMULT(W7:AA7,$AB$15:$AB$19)/AB16</f>
        <v>5.2025795445302965</v>
      </c>
    </row>
    <row r="17" spans="22:30" ht="15.6" x14ac:dyDescent="0.3">
      <c r="V17" s="33" t="s">
        <v>12</v>
      </c>
      <c r="W17" s="34">
        <f t="shared" si="1"/>
        <v>0.44444444444444442</v>
      </c>
      <c r="X17" s="34">
        <f t="shared" si="2"/>
        <v>0.33333333333333331</v>
      </c>
      <c r="Y17" s="34">
        <f t="shared" si="3"/>
        <v>0.14334470989761092</v>
      </c>
      <c r="Z17" s="34">
        <f t="shared" si="4"/>
        <v>9.4488188976377951E-2</v>
      </c>
      <c r="AA17" s="34">
        <f t="shared" si="5"/>
        <v>0.21428571428571427</v>
      </c>
      <c r="AB17" s="71">
        <f t="shared" si="6"/>
        <v>0.24597927818749615</v>
      </c>
      <c r="AC17" s="38">
        <f t="shared" si="7"/>
        <v>5.4845381797371875</v>
      </c>
    </row>
    <row r="18" spans="22:30" ht="15.6" x14ac:dyDescent="0.3">
      <c r="V18" s="33" t="s">
        <v>16</v>
      </c>
      <c r="W18" s="34">
        <f t="shared" si="1"/>
        <v>0.29629629629629628</v>
      </c>
      <c r="X18" s="34">
        <f t="shared" si="2"/>
        <v>0.2857142857142857</v>
      </c>
      <c r="Y18" s="34">
        <f t="shared" si="3"/>
        <v>0.71672354948805461</v>
      </c>
      <c r="Z18" s="34">
        <f t="shared" si="4"/>
        <v>0.47244094488188976</v>
      </c>
      <c r="AA18" s="34">
        <f>AA9/$AA$11</f>
        <v>0.42857142857142855</v>
      </c>
      <c r="AB18" s="71">
        <f t="shared" si="6"/>
        <v>0.43994930099039092</v>
      </c>
      <c r="AC18" s="38">
        <f t="shared" si="7"/>
        <v>6.0897968663171724</v>
      </c>
    </row>
    <row r="19" spans="22:30" ht="15.6" x14ac:dyDescent="0.3">
      <c r="V19" s="33" t="s">
        <v>9</v>
      </c>
      <c r="W19" s="34">
        <f t="shared" si="1"/>
        <v>7.407407407407407E-2</v>
      </c>
      <c r="X19" s="34">
        <f t="shared" si="2"/>
        <v>0.14285714285714285</v>
      </c>
      <c r="Y19" s="34">
        <f t="shared" si="3"/>
        <v>7.1672354948805458E-2</v>
      </c>
      <c r="Z19" s="34">
        <f t="shared" si="4"/>
        <v>0.11811023622047244</v>
      </c>
      <c r="AA19" s="34">
        <f t="shared" si="5"/>
        <v>0.10714285714285714</v>
      </c>
      <c r="AB19" s="71">
        <f t="shared" si="6"/>
        <v>0.10277133304867039</v>
      </c>
      <c r="AC19" s="38">
        <f t="shared" si="7"/>
        <v>5.3632904887092971</v>
      </c>
    </row>
    <row r="20" spans="22:30" x14ac:dyDescent="0.3">
      <c r="AB20" s="40"/>
      <c r="AC20" s="68">
        <f>AVERAGE(AC15:AC19)</f>
        <v>5.4443526547810519</v>
      </c>
      <c r="AD20" t="s">
        <v>33</v>
      </c>
    </row>
    <row r="21" spans="22:30" x14ac:dyDescent="0.3">
      <c r="AC21" s="68"/>
    </row>
    <row r="22" spans="22:30" x14ac:dyDescent="0.3">
      <c r="AA22" t="s">
        <v>34</v>
      </c>
      <c r="AC22" s="68">
        <f>(AC20-5)/(5-1)</f>
        <v>0.11108816369526298</v>
      </c>
    </row>
    <row r="23" spans="22:30" x14ac:dyDescent="0.3">
      <c r="AA23" t="s">
        <v>35</v>
      </c>
      <c r="AC23" s="68">
        <f>AC22/1.12</f>
        <v>9.918586044219907E-2</v>
      </c>
      <c r="AD23" t="s">
        <v>36</v>
      </c>
    </row>
    <row r="24" spans="22:30" x14ac:dyDescent="0.3">
      <c r="AC24" s="6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A7FB-C9AD-41C1-A67E-40B592252673}">
  <dimension ref="C2:I17"/>
  <sheetViews>
    <sheetView workbookViewId="0">
      <selection activeCell="G19" sqref="G19"/>
    </sheetView>
  </sheetViews>
  <sheetFormatPr defaultRowHeight="14.4" x14ac:dyDescent="0.3"/>
  <cols>
    <col min="3" max="3" width="18.77734375" bestFit="1" customWidth="1"/>
    <col min="4" max="4" width="12.5546875" bestFit="1" customWidth="1"/>
    <col min="5" max="5" width="12.77734375" bestFit="1" customWidth="1"/>
    <col min="6" max="6" width="18.88671875" bestFit="1" customWidth="1"/>
    <col min="8" max="8" width="13.77734375" customWidth="1"/>
  </cols>
  <sheetData>
    <row r="2" spans="3:9" x14ac:dyDescent="0.3">
      <c r="C2" s="58"/>
      <c r="D2" s="57" t="s">
        <v>2</v>
      </c>
      <c r="E2" s="57" t="s">
        <v>3</v>
      </c>
      <c r="F2" s="57" t="s">
        <v>4</v>
      </c>
      <c r="G2" s="36"/>
      <c r="H2" s="36"/>
    </row>
    <row r="3" spans="3:9" x14ac:dyDescent="0.3">
      <c r="C3" s="57" t="s">
        <v>2</v>
      </c>
      <c r="D3" s="58">
        <v>1</v>
      </c>
      <c r="E3" s="58">
        <v>3</v>
      </c>
      <c r="F3" s="58">
        <v>4</v>
      </c>
      <c r="G3" s="36"/>
      <c r="H3" s="36"/>
    </row>
    <row r="4" spans="3:9" x14ac:dyDescent="0.3">
      <c r="C4" s="57" t="s">
        <v>3</v>
      </c>
      <c r="D4" s="32">
        <v>0.33333333333333331</v>
      </c>
      <c r="E4" s="58">
        <v>1</v>
      </c>
      <c r="F4" s="58">
        <v>3</v>
      </c>
      <c r="G4" s="36"/>
      <c r="H4" s="36"/>
    </row>
    <row r="5" spans="3:9" x14ac:dyDescent="0.3">
      <c r="C5" s="57" t="s">
        <v>4</v>
      </c>
      <c r="D5" s="32">
        <v>0.25</v>
      </c>
      <c r="E5" s="32">
        <v>0.33333333333333331</v>
      </c>
      <c r="F5" s="58">
        <v>1</v>
      </c>
      <c r="G5" s="36"/>
      <c r="H5" s="36"/>
    </row>
    <row r="6" spans="3:9" x14ac:dyDescent="0.3">
      <c r="C6" s="59" t="s">
        <v>24</v>
      </c>
      <c r="D6" s="60">
        <f>SUM(D3:D5)</f>
        <v>1.5833333333333333</v>
      </c>
      <c r="E6" s="60">
        <f t="shared" ref="E6:F6" si="0">SUM(E3:E5)</f>
        <v>4.333333333333333</v>
      </c>
      <c r="F6" s="60">
        <f t="shared" si="0"/>
        <v>8</v>
      </c>
      <c r="G6" s="36"/>
      <c r="H6" s="36"/>
    </row>
    <row r="7" spans="3:9" x14ac:dyDescent="0.3">
      <c r="C7" s="36"/>
      <c r="D7" s="36"/>
      <c r="E7" s="36"/>
      <c r="F7" s="36"/>
      <c r="G7" s="36"/>
      <c r="H7" s="36"/>
    </row>
    <row r="8" spans="3:9" x14ac:dyDescent="0.3">
      <c r="C8" s="36"/>
      <c r="D8" s="36"/>
      <c r="E8" s="36"/>
      <c r="F8" s="36"/>
      <c r="G8" s="36"/>
      <c r="H8" s="36"/>
    </row>
    <row r="9" spans="3:9" ht="28.2" x14ac:dyDescent="0.3">
      <c r="C9" s="58"/>
      <c r="D9" s="57" t="s">
        <v>2</v>
      </c>
      <c r="E9" s="57" t="s">
        <v>3</v>
      </c>
      <c r="F9" s="57" t="s">
        <v>4</v>
      </c>
      <c r="G9" s="65" t="s">
        <v>25</v>
      </c>
      <c r="H9" s="66" t="s">
        <v>37</v>
      </c>
      <c r="I9" s="40"/>
    </row>
    <row r="10" spans="3:9" x14ac:dyDescent="0.3">
      <c r="C10" s="57" t="s">
        <v>2</v>
      </c>
      <c r="D10" s="34">
        <f>D3/$D$6</f>
        <v>0.63157894736842113</v>
      </c>
      <c r="E10" s="34">
        <f>E3/$E$6</f>
        <v>0.6923076923076924</v>
      </c>
      <c r="F10" s="34">
        <f>F3/$F$6</f>
        <v>0.5</v>
      </c>
      <c r="G10" s="67">
        <f>AVERAGE(D10:F10)</f>
        <v>0.60796221322537114</v>
      </c>
      <c r="H10" s="34">
        <f>MMULT(D3:F3,G10:G12)/G10</f>
        <v>3.1317980022197554</v>
      </c>
      <c r="I10" s="40"/>
    </row>
    <row r="11" spans="3:9" x14ac:dyDescent="0.3">
      <c r="C11" s="57" t="s">
        <v>3</v>
      </c>
      <c r="D11" s="34">
        <f t="shared" ref="D11:D12" si="1">D4/$D$6</f>
        <v>0.21052631578947367</v>
      </c>
      <c r="E11" s="34">
        <f t="shared" ref="E11:E12" si="2">E4/$E$6</f>
        <v>0.23076923076923078</v>
      </c>
      <c r="F11" s="34">
        <f t="shared" ref="F11:F12" si="3">F4/$F$6</f>
        <v>0.375</v>
      </c>
      <c r="G11" s="67">
        <f t="shared" ref="G11:G12" si="4">AVERAGE(D11:F11)</f>
        <v>0.27209851551956815</v>
      </c>
      <c r="H11" s="34">
        <f>MMULT(D4:F4,G10:G12)/G11</f>
        <v>3.0671626369084524</v>
      </c>
      <c r="I11" s="40"/>
    </row>
    <row r="12" spans="3:9" x14ac:dyDescent="0.3">
      <c r="C12" s="57" t="s">
        <v>4</v>
      </c>
      <c r="D12" s="34">
        <f t="shared" si="1"/>
        <v>0.15789473684210528</v>
      </c>
      <c r="E12" s="34">
        <f t="shared" si="2"/>
        <v>7.6923076923076927E-2</v>
      </c>
      <c r="F12" s="34">
        <f t="shared" si="3"/>
        <v>0.125</v>
      </c>
      <c r="G12" s="67">
        <f t="shared" si="4"/>
        <v>0.11993927125506072</v>
      </c>
      <c r="H12" s="34">
        <f>MMULT(D5:F5,G10:G12)/G12</f>
        <v>3.0234411626816691</v>
      </c>
      <c r="I12" s="40"/>
    </row>
    <row r="13" spans="3:9" x14ac:dyDescent="0.3">
      <c r="C13" s="36"/>
      <c r="D13" s="61"/>
      <c r="E13" s="61"/>
      <c r="F13" s="61"/>
      <c r="G13" s="36"/>
      <c r="H13" s="61">
        <f>AVERAGE(H10:H12)</f>
        <v>3.0741339339366256</v>
      </c>
      <c r="I13" t="s">
        <v>33</v>
      </c>
    </row>
    <row r="14" spans="3:9" x14ac:dyDescent="0.3">
      <c r="C14" s="36"/>
      <c r="D14" s="36"/>
      <c r="E14" s="36"/>
      <c r="F14" s="36"/>
      <c r="G14" s="36"/>
      <c r="H14" s="61"/>
    </row>
    <row r="15" spans="3:9" x14ac:dyDescent="0.3">
      <c r="C15" s="36"/>
      <c r="D15" s="36"/>
      <c r="E15" s="36"/>
      <c r="F15" t="s">
        <v>34</v>
      </c>
      <c r="G15" s="36"/>
      <c r="H15" s="61">
        <f>(H13-3)/(3-1)</f>
        <v>3.7066966968312798E-2</v>
      </c>
    </row>
    <row r="16" spans="3:9" x14ac:dyDescent="0.3">
      <c r="C16" s="36"/>
      <c r="D16" s="36"/>
      <c r="E16" s="36"/>
      <c r="F16" t="s">
        <v>35</v>
      </c>
      <c r="G16" s="36"/>
      <c r="H16" s="61">
        <f>H15/0.58</f>
        <v>6.3908563738470342E-2</v>
      </c>
      <c r="I16" t="s">
        <v>36</v>
      </c>
    </row>
    <row r="17" spans="3:8" x14ac:dyDescent="0.3">
      <c r="C17" s="36"/>
      <c r="D17" s="36"/>
      <c r="E17" s="36"/>
      <c r="F17" s="36"/>
      <c r="G17" s="36"/>
      <c r="H17" s="3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B1D5-EBFB-4B17-8978-7FC643CB18B7}">
  <dimension ref="C3:I20"/>
  <sheetViews>
    <sheetView workbookViewId="0">
      <selection activeCell="F19" sqref="F19"/>
    </sheetView>
  </sheetViews>
  <sheetFormatPr defaultRowHeight="14.4" x14ac:dyDescent="0.3"/>
  <cols>
    <col min="3" max="3" width="18.77734375" bestFit="1" customWidth="1"/>
    <col min="4" max="4" width="12.33203125" bestFit="1" customWidth="1"/>
    <col min="5" max="5" width="12.6640625" bestFit="1" customWidth="1"/>
    <col min="6" max="6" width="18.77734375" bestFit="1" customWidth="1"/>
    <col min="7" max="7" width="9.21875" bestFit="1" customWidth="1"/>
    <col min="8" max="8" width="13.6640625" customWidth="1"/>
  </cols>
  <sheetData>
    <row r="3" spans="3:9" x14ac:dyDescent="0.3">
      <c r="C3" s="72"/>
      <c r="D3" s="56" t="s">
        <v>2</v>
      </c>
      <c r="E3" s="56" t="s">
        <v>3</v>
      </c>
      <c r="F3" s="56" t="s">
        <v>4</v>
      </c>
      <c r="G3" s="40"/>
      <c r="H3" s="40"/>
    </row>
    <row r="4" spans="3:9" x14ac:dyDescent="0.3">
      <c r="C4" s="56" t="s">
        <v>2</v>
      </c>
      <c r="D4" s="58">
        <v>1</v>
      </c>
      <c r="E4" s="32">
        <v>0.5</v>
      </c>
      <c r="F4" s="58">
        <v>4</v>
      </c>
      <c r="G4" s="40"/>
      <c r="H4" s="40"/>
    </row>
    <row r="5" spans="3:9" x14ac:dyDescent="0.3">
      <c r="C5" s="56" t="s">
        <v>3</v>
      </c>
      <c r="D5" s="58">
        <v>2</v>
      </c>
      <c r="E5" s="58">
        <v>1</v>
      </c>
      <c r="F5" s="58">
        <v>6</v>
      </c>
      <c r="G5" s="40"/>
      <c r="H5" s="40"/>
    </row>
    <row r="6" spans="3:9" x14ac:dyDescent="0.3">
      <c r="C6" s="56" t="s">
        <v>4</v>
      </c>
      <c r="D6" s="32">
        <v>0.25</v>
      </c>
      <c r="E6" s="32">
        <v>0.16666666666666666</v>
      </c>
      <c r="F6" s="58">
        <v>1</v>
      </c>
      <c r="G6" s="40"/>
      <c r="H6" s="40"/>
    </row>
    <row r="7" spans="3:9" x14ac:dyDescent="0.3">
      <c r="C7" s="73" t="s">
        <v>24</v>
      </c>
      <c r="D7" s="74">
        <f>SUM(D4:D6)</f>
        <v>3.25</v>
      </c>
      <c r="E7" s="74">
        <f t="shared" ref="E7:F7" si="0">SUM(E4:E6)</f>
        <v>1.6666666666666667</v>
      </c>
      <c r="F7" s="74">
        <f t="shared" si="0"/>
        <v>11</v>
      </c>
      <c r="G7" s="40"/>
      <c r="H7" s="40"/>
    </row>
    <row r="8" spans="3:9" x14ac:dyDescent="0.3">
      <c r="C8" s="40"/>
      <c r="D8" s="40"/>
      <c r="E8" s="40"/>
      <c r="F8" s="40"/>
      <c r="G8" s="40"/>
      <c r="H8" s="40"/>
    </row>
    <row r="9" spans="3:9" x14ac:dyDescent="0.3">
      <c r="C9" s="40"/>
      <c r="D9" s="40"/>
      <c r="E9" s="40"/>
      <c r="F9" s="40"/>
      <c r="G9" s="40"/>
      <c r="H9" s="40"/>
    </row>
    <row r="10" spans="3:9" ht="28.2" x14ac:dyDescent="0.3">
      <c r="C10" s="72"/>
      <c r="D10" s="56" t="s">
        <v>2</v>
      </c>
      <c r="E10" s="56" t="s">
        <v>3</v>
      </c>
      <c r="F10" s="56" t="s">
        <v>4</v>
      </c>
      <c r="G10" s="65" t="s">
        <v>25</v>
      </c>
      <c r="H10" s="66" t="s">
        <v>37</v>
      </c>
    </row>
    <row r="11" spans="3:9" x14ac:dyDescent="0.3">
      <c r="C11" s="56" t="s">
        <v>2</v>
      </c>
      <c r="D11" s="38">
        <f>D4/$D$7</f>
        <v>0.30769230769230771</v>
      </c>
      <c r="E11" s="38">
        <f>E4/$E$7</f>
        <v>0.3</v>
      </c>
      <c r="F11" s="38">
        <f>F4/$F$7</f>
        <v>0.36363636363636365</v>
      </c>
      <c r="G11" s="71">
        <f>AVERAGE(D11:F11)</f>
        <v>0.32377622377622378</v>
      </c>
      <c r="H11" s="38">
        <f>MMULT(D4:F4,G11:G13)/G11</f>
        <v>3.009359251259899</v>
      </c>
    </row>
    <row r="12" spans="3:9" x14ac:dyDescent="0.3">
      <c r="C12" s="56" t="s">
        <v>3</v>
      </c>
      <c r="D12" s="38">
        <f t="shared" ref="D12:D13" si="1">D5/$D$7</f>
        <v>0.61538461538461542</v>
      </c>
      <c r="E12" s="38">
        <f t="shared" ref="E12:E13" si="2">E5/$E$7</f>
        <v>0.6</v>
      </c>
      <c r="F12" s="38">
        <f t="shared" ref="F12:F13" si="3">F5/$F$7</f>
        <v>0.54545454545454541</v>
      </c>
      <c r="G12" s="71">
        <f t="shared" ref="G12:G13" si="4">AVERAGE(D12:F12)</f>
        <v>0.58694638694638701</v>
      </c>
      <c r="H12" s="38">
        <f>MMULT(D5:F5,G11:G13)/G12</f>
        <v>3.0158856235107225</v>
      </c>
    </row>
    <row r="13" spans="3:9" x14ac:dyDescent="0.3">
      <c r="C13" s="56" t="s">
        <v>4</v>
      </c>
      <c r="D13" s="38">
        <f t="shared" si="1"/>
        <v>7.6923076923076927E-2</v>
      </c>
      <c r="E13" s="38">
        <f t="shared" si="2"/>
        <v>9.9999999999999992E-2</v>
      </c>
      <c r="F13" s="38">
        <f t="shared" si="3"/>
        <v>9.0909090909090912E-2</v>
      </c>
      <c r="G13" s="71">
        <f t="shared" si="4"/>
        <v>8.9277389277389263E-2</v>
      </c>
      <c r="H13" s="38">
        <f>MMULT(D6:F6,G11:G13)/G13</f>
        <v>3.0023933855526552</v>
      </c>
    </row>
    <row r="14" spans="3:9" x14ac:dyDescent="0.3">
      <c r="C14" s="40"/>
      <c r="D14" s="40"/>
      <c r="E14" s="40"/>
      <c r="F14" s="40"/>
      <c r="G14" s="40"/>
      <c r="H14" s="68">
        <f>AVERAGE(H11:H13)</f>
        <v>3.009212753441092</v>
      </c>
      <c r="I14" t="s">
        <v>33</v>
      </c>
    </row>
    <row r="15" spans="3:9" x14ac:dyDescent="0.3">
      <c r="C15" s="40"/>
      <c r="D15" s="40"/>
      <c r="E15" s="40"/>
      <c r="F15" s="40"/>
      <c r="G15" s="40"/>
      <c r="H15" s="68"/>
    </row>
    <row r="16" spans="3:9" x14ac:dyDescent="0.3">
      <c r="C16" s="40"/>
      <c r="D16" s="40"/>
      <c r="E16" s="40"/>
      <c r="F16" t="s">
        <v>34</v>
      </c>
      <c r="G16" s="40"/>
      <c r="H16" s="68">
        <f>(H14-3)/(3-1)</f>
        <v>4.6063767205459794E-3</v>
      </c>
    </row>
    <row r="17" spans="3:9" x14ac:dyDescent="0.3">
      <c r="C17" s="40"/>
      <c r="D17" s="40"/>
      <c r="E17" s="40"/>
      <c r="F17" t="s">
        <v>35</v>
      </c>
      <c r="G17" s="40"/>
      <c r="H17" s="68">
        <f>H16/0.58</f>
        <v>7.9420288285275507E-3</v>
      </c>
      <c r="I17" t="s">
        <v>36</v>
      </c>
    </row>
    <row r="18" spans="3:9" x14ac:dyDescent="0.3">
      <c r="C18" s="40"/>
      <c r="D18" s="40"/>
      <c r="E18" s="40"/>
      <c r="F18" s="40"/>
      <c r="G18" s="40"/>
      <c r="H18" s="68"/>
    </row>
    <row r="19" spans="3:9" x14ac:dyDescent="0.3">
      <c r="C19" s="40"/>
      <c r="D19" s="40"/>
      <c r="E19" s="40"/>
      <c r="F19" s="40"/>
      <c r="G19" s="40"/>
      <c r="H19" s="68"/>
    </row>
    <row r="20" spans="3:9" x14ac:dyDescent="0.3">
      <c r="C20" s="40"/>
      <c r="D20" s="40"/>
      <c r="E20" s="40"/>
      <c r="F20" s="40"/>
      <c r="G20" s="40"/>
      <c r="H20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32C2-889D-4E76-B086-AB445DE5E63E}">
  <dimension ref="C3:J20"/>
  <sheetViews>
    <sheetView workbookViewId="0">
      <selection activeCell="G17" sqref="G17"/>
    </sheetView>
  </sheetViews>
  <sheetFormatPr defaultRowHeight="14.4" x14ac:dyDescent="0.3"/>
  <cols>
    <col min="3" max="3" width="18.77734375" bestFit="1" customWidth="1"/>
    <col min="4" max="4" width="12.33203125" bestFit="1" customWidth="1"/>
    <col min="5" max="5" width="12.6640625" bestFit="1" customWidth="1"/>
    <col min="6" max="6" width="18.77734375" bestFit="1" customWidth="1"/>
    <col min="7" max="7" width="9.21875" bestFit="1" customWidth="1"/>
    <col min="8" max="8" width="14.109375" customWidth="1"/>
  </cols>
  <sheetData>
    <row r="3" spans="3:10" x14ac:dyDescent="0.3">
      <c r="C3" s="72"/>
      <c r="D3" s="56" t="s">
        <v>2</v>
      </c>
      <c r="E3" s="56" t="s">
        <v>3</v>
      </c>
      <c r="F3" s="56" t="s">
        <v>4</v>
      </c>
      <c r="G3" s="40"/>
      <c r="H3" s="40"/>
    </row>
    <row r="4" spans="3:10" x14ac:dyDescent="0.3">
      <c r="C4" s="56" t="s">
        <v>2</v>
      </c>
      <c r="D4" s="58">
        <v>1</v>
      </c>
      <c r="E4" s="32">
        <v>0.2</v>
      </c>
      <c r="F4" s="32">
        <v>0.25</v>
      </c>
      <c r="G4" s="40"/>
      <c r="H4" s="40"/>
    </row>
    <row r="5" spans="3:10" x14ac:dyDescent="0.3">
      <c r="C5" s="56" t="s">
        <v>3</v>
      </c>
      <c r="D5" s="32">
        <v>5</v>
      </c>
      <c r="E5" s="58">
        <v>1</v>
      </c>
      <c r="F5" s="58">
        <v>3</v>
      </c>
      <c r="G5" s="40"/>
      <c r="H5" s="40"/>
    </row>
    <row r="6" spans="3:10" x14ac:dyDescent="0.3">
      <c r="C6" s="56" t="s">
        <v>4</v>
      </c>
      <c r="D6" s="32">
        <v>4</v>
      </c>
      <c r="E6" s="32">
        <v>0.33333333333333331</v>
      </c>
      <c r="F6" s="58">
        <v>1</v>
      </c>
      <c r="G6" s="40"/>
      <c r="H6" s="40"/>
    </row>
    <row r="7" spans="3:10" x14ac:dyDescent="0.3">
      <c r="C7" s="56" t="s">
        <v>24</v>
      </c>
      <c r="D7" s="74">
        <f>SUM(D4:D6)</f>
        <v>10</v>
      </c>
      <c r="E7" s="74">
        <f t="shared" ref="E7:F7" si="0">SUM(E4:E6)</f>
        <v>1.5333333333333332</v>
      </c>
      <c r="F7" s="74">
        <f t="shared" si="0"/>
        <v>4.25</v>
      </c>
      <c r="G7" s="40"/>
      <c r="H7" s="40"/>
    </row>
    <row r="8" spans="3:10" x14ac:dyDescent="0.3">
      <c r="C8" s="40"/>
      <c r="D8" s="40"/>
      <c r="E8" s="40"/>
      <c r="F8" s="40"/>
      <c r="G8" s="40"/>
      <c r="H8" s="40"/>
    </row>
    <row r="9" spans="3:10" x14ac:dyDescent="0.3">
      <c r="C9" s="40"/>
      <c r="D9" s="40"/>
      <c r="E9" s="40"/>
      <c r="F9" s="40"/>
      <c r="G9" s="40"/>
      <c r="H9" s="40"/>
    </row>
    <row r="10" spans="3:10" ht="28.2" x14ac:dyDescent="0.3">
      <c r="C10" s="72"/>
      <c r="D10" s="56" t="s">
        <v>2</v>
      </c>
      <c r="E10" s="56" t="s">
        <v>3</v>
      </c>
      <c r="F10" s="56" t="s">
        <v>4</v>
      </c>
      <c r="G10" s="62" t="s">
        <v>25</v>
      </c>
      <c r="H10" s="63" t="s">
        <v>37</v>
      </c>
      <c r="I10" s="64"/>
      <c r="J10" s="64"/>
    </row>
    <row r="11" spans="3:10" x14ac:dyDescent="0.3">
      <c r="C11" s="56" t="s">
        <v>2</v>
      </c>
      <c r="D11" s="38">
        <f>D4/$D$7</f>
        <v>0.1</v>
      </c>
      <c r="E11" s="38">
        <f>E4/$E$7</f>
        <v>0.13043478260869568</v>
      </c>
      <c r="F11" s="38">
        <f>F4/$F$7</f>
        <v>5.8823529411764705E-2</v>
      </c>
      <c r="G11" s="71">
        <f>AVERAGE(D11:F11)</f>
        <v>9.6419437340153458E-2</v>
      </c>
      <c r="H11" s="38">
        <f>MMULT(D4:F4,G11:G13)/G11</f>
        <v>3.0216622458001772</v>
      </c>
    </row>
    <row r="12" spans="3:10" x14ac:dyDescent="0.3">
      <c r="C12" s="56" t="s">
        <v>3</v>
      </c>
      <c r="D12" s="38">
        <f t="shared" ref="D12:D13" si="1">D5/$D$7</f>
        <v>0.5</v>
      </c>
      <c r="E12" s="38">
        <f t="shared" ref="E12:E13" si="2">E5/$E$7</f>
        <v>0.65217391304347827</v>
      </c>
      <c r="F12" s="38">
        <f t="shared" ref="F12:F13" si="3">F5/$F$7</f>
        <v>0.70588235294117652</v>
      </c>
      <c r="G12" s="71">
        <f t="shared" ref="G12:G13" si="4">AVERAGE(D12:F12)</f>
        <v>0.61935208866155156</v>
      </c>
      <c r="H12" s="38">
        <f>MMULT(D5:F5,G11:G13)/G12</f>
        <v>3.1551273227804546</v>
      </c>
    </row>
    <row r="13" spans="3:10" x14ac:dyDescent="0.3">
      <c r="C13" s="56" t="s">
        <v>4</v>
      </c>
      <c r="D13" s="38">
        <f t="shared" si="1"/>
        <v>0.4</v>
      </c>
      <c r="E13" s="38">
        <f t="shared" si="2"/>
        <v>0.21739130434782608</v>
      </c>
      <c r="F13" s="38">
        <f t="shared" si="3"/>
        <v>0.23529411764705882</v>
      </c>
      <c r="G13" s="71">
        <f t="shared" si="4"/>
        <v>0.28422847399829498</v>
      </c>
      <c r="H13" s="38">
        <f>MMULT(D6:F6,G11:G13)/G13</f>
        <v>3.0832833433313334</v>
      </c>
    </row>
    <row r="14" spans="3:10" x14ac:dyDescent="0.3">
      <c r="C14" s="40"/>
      <c r="D14" s="40"/>
      <c r="E14" s="40"/>
      <c r="F14" s="40"/>
      <c r="G14" s="40"/>
      <c r="H14" s="68">
        <f>AVERAGE(H11:H13)</f>
        <v>3.086690970637322</v>
      </c>
      <c r="I14" t="s">
        <v>33</v>
      </c>
    </row>
    <row r="15" spans="3:10" x14ac:dyDescent="0.3">
      <c r="C15" s="40"/>
      <c r="D15" s="40"/>
      <c r="E15" s="40"/>
      <c r="F15" s="40"/>
      <c r="G15" s="40"/>
      <c r="H15" s="68"/>
    </row>
    <row r="16" spans="3:10" x14ac:dyDescent="0.3">
      <c r="C16" s="40"/>
      <c r="D16" s="40"/>
      <c r="E16" s="40"/>
      <c r="F16" t="s">
        <v>34</v>
      </c>
      <c r="G16" s="40"/>
      <c r="H16" s="68">
        <f>(H14-3)/(3-1)</f>
        <v>4.3345485318661003E-2</v>
      </c>
    </row>
    <row r="17" spans="3:9" x14ac:dyDescent="0.3">
      <c r="C17" s="40"/>
      <c r="D17" s="40"/>
      <c r="E17" s="40"/>
      <c r="F17" t="s">
        <v>35</v>
      </c>
      <c r="G17" s="40"/>
      <c r="H17" s="68">
        <f>H16/0.58</f>
        <v>7.4733595377001735E-2</v>
      </c>
      <c r="I17" t="s">
        <v>36</v>
      </c>
    </row>
    <row r="18" spans="3:9" x14ac:dyDescent="0.3">
      <c r="C18" s="40"/>
      <c r="D18" s="40"/>
      <c r="E18" s="40"/>
      <c r="F18" s="40"/>
      <c r="G18" s="40"/>
      <c r="H18" s="68"/>
    </row>
    <row r="19" spans="3:9" x14ac:dyDescent="0.3">
      <c r="C19" s="40"/>
      <c r="D19" s="40"/>
      <c r="E19" s="40"/>
      <c r="F19" s="40"/>
      <c r="G19" s="40"/>
      <c r="H19" s="68"/>
    </row>
    <row r="20" spans="3:9" x14ac:dyDescent="0.3">
      <c r="C20" s="40"/>
      <c r="D20" s="40"/>
      <c r="E20" s="40"/>
      <c r="F20" s="40"/>
      <c r="G20" s="40"/>
      <c r="H20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D5DD8-5731-49E9-A622-90DD8C275A25}">
  <dimension ref="C3:I20"/>
  <sheetViews>
    <sheetView workbookViewId="0">
      <selection activeCell="G18" sqref="G18"/>
    </sheetView>
  </sheetViews>
  <sheetFormatPr defaultRowHeight="14.4" x14ac:dyDescent="0.3"/>
  <cols>
    <col min="3" max="3" width="18.77734375" bestFit="1" customWidth="1"/>
    <col min="4" max="4" width="12.33203125" bestFit="1" customWidth="1"/>
    <col min="5" max="5" width="12.6640625" bestFit="1" customWidth="1"/>
    <col min="6" max="6" width="18.77734375" bestFit="1" customWidth="1"/>
    <col min="8" max="8" width="13.77734375" customWidth="1"/>
  </cols>
  <sheetData>
    <row r="3" spans="3:9" x14ac:dyDescent="0.3">
      <c r="C3" s="72"/>
      <c r="D3" s="56" t="s">
        <v>2</v>
      </c>
      <c r="E3" s="56" t="s">
        <v>3</v>
      </c>
      <c r="F3" s="56" t="s">
        <v>4</v>
      </c>
      <c r="G3" s="40"/>
      <c r="H3" s="40"/>
    </row>
    <row r="4" spans="3:9" x14ac:dyDescent="0.3">
      <c r="C4" s="56" t="s">
        <v>2</v>
      </c>
      <c r="D4" s="58">
        <v>1</v>
      </c>
      <c r="E4" s="32">
        <v>0.14285714285714285</v>
      </c>
      <c r="F4" s="32">
        <v>0.25</v>
      </c>
      <c r="G4" s="40"/>
      <c r="H4" s="40"/>
    </row>
    <row r="5" spans="3:9" x14ac:dyDescent="0.3">
      <c r="C5" s="56" t="s">
        <v>3</v>
      </c>
      <c r="D5" s="32">
        <v>7</v>
      </c>
      <c r="E5" s="58">
        <v>1</v>
      </c>
      <c r="F5" s="58">
        <v>4</v>
      </c>
      <c r="G5" s="40"/>
      <c r="H5" s="40"/>
    </row>
    <row r="6" spans="3:9" x14ac:dyDescent="0.3">
      <c r="C6" s="56" t="s">
        <v>4</v>
      </c>
      <c r="D6" s="32">
        <v>4</v>
      </c>
      <c r="E6" s="32">
        <v>0.25</v>
      </c>
      <c r="F6" s="58">
        <v>1</v>
      </c>
      <c r="G6" s="40"/>
      <c r="H6" s="40"/>
    </row>
    <row r="7" spans="3:9" x14ac:dyDescent="0.3">
      <c r="C7" s="56" t="s">
        <v>24</v>
      </c>
      <c r="D7" s="38">
        <f>SUM(D4:D6)</f>
        <v>12</v>
      </c>
      <c r="E7" s="38">
        <f t="shared" ref="E7:F7" si="0">SUM(E4:E6)</f>
        <v>1.3928571428571428</v>
      </c>
      <c r="F7" s="38">
        <f t="shared" si="0"/>
        <v>5.25</v>
      </c>
      <c r="G7" s="40"/>
      <c r="H7" s="40"/>
    </row>
    <row r="8" spans="3:9" x14ac:dyDescent="0.3">
      <c r="C8" s="40"/>
      <c r="D8" s="40"/>
      <c r="E8" s="40"/>
      <c r="F8" s="40"/>
      <c r="G8" s="40"/>
      <c r="H8" s="40"/>
    </row>
    <row r="9" spans="3:9" x14ac:dyDescent="0.3">
      <c r="C9" s="40"/>
      <c r="D9" s="40"/>
      <c r="E9" s="40"/>
      <c r="F9" s="40"/>
      <c r="G9" s="40"/>
      <c r="H9" s="40"/>
    </row>
    <row r="10" spans="3:9" ht="28.2" x14ac:dyDescent="0.3">
      <c r="C10" s="72"/>
      <c r="D10" s="56" t="s">
        <v>2</v>
      </c>
      <c r="E10" s="56" t="s">
        <v>3</v>
      </c>
      <c r="F10" s="56" t="s">
        <v>4</v>
      </c>
      <c r="G10" s="65" t="s">
        <v>25</v>
      </c>
      <c r="H10" s="66" t="s">
        <v>37</v>
      </c>
    </row>
    <row r="11" spans="3:9" x14ac:dyDescent="0.3">
      <c r="C11" s="56" t="s">
        <v>2</v>
      </c>
      <c r="D11" s="38">
        <f>D4/$D$7</f>
        <v>8.3333333333333329E-2</v>
      </c>
      <c r="E11" s="38">
        <f>E4/$E$7</f>
        <v>0.10256410256410256</v>
      </c>
      <c r="F11" s="38">
        <f>F4/$F$7</f>
        <v>4.7619047619047616E-2</v>
      </c>
      <c r="G11" s="71">
        <f>AVERAGE(D11:F11)</f>
        <v>7.783882783882784E-2</v>
      </c>
      <c r="H11" s="38">
        <f>MMULT(D4:F4,G11:G13)/G11</f>
        <v>3.0151260504201676</v>
      </c>
      <c r="I11" s="14"/>
    </row>
    <row r="12" spans="3:9" x14ac:dyDescent="0.3">
      <c r="C12" s="56" t="s">
        <v>3</v>
      </c>
      <c r="D12" s="38">
        <f t="shared" ref="D12:D13" si="1">D5/$D$7</f>
        <v>0.58333333333333337</v>
      </c>
      <c r="E12" s="38">
        <f t="shared" ref="E12:E13" si="2">E5/$E$7</f>
        <v>0.71794871794871795</v>
      </c>
      <c r="F12" s="38">
        <f t="shared" ref="F12:F13" si="3">F5/$F$7</f>
        <v>0.76190476190476186</v>
      </c>
      <c r="G12" s="71">
        <f t="shared" ref="G12:G13" si="4">AVERAGE(D12:F12)</f>
        <v>0.68772893772893762</v>
      </c>
      <c r="H12" s="38">
        <f>MMULT(D5:F5,G11:G13)/G12</f>
        <v>3.1557922769640481</v>
      </c>
      <c r="I12" s="14"/>
    </row>
    <row r="13" spans="3:9" x14ac:dyDescent="0.3">
      <c r="C13" s="56" t="s">
        <v>4</v>
      </c>
      <c r="D13" s="38">
        <f t="shared" si="1"/>
        <v>0.33333333333333331</v>
      </c>
      <c r="E13" s="38">
        <f t="shared" si="2"/>
        <v>0.17948717948717949</v>
      </c>
      <c r="F13" s="38">
        <f t="shared" si="3"/>
        <v>0.19047619047619047</v>
      </c>
      <c r="G13" s="71">
        <f t="shared" si="4"/>
        <v>0.2344322344322344</v>
      </c>
      <c r="H13" s="38">
        <f>MMULT(D6:F6,G11:G13)/G13</f>
        <v>3.0615234375</v>
      </c>
      <c r="I13" s="14"/>
    </row>
    <row r="14" spans="3:9" x14ac:dyDescent="0.3">
      <c r="C14" s="40"/>
      <c r="D14" s="40"/>
      <c r="E14" s="40"/>
      <c r="F14" s="40"/>
      <c r="G14" s="40"/>
      <c r="H14" s="68">
        <f>AVERAGE(H11:H13)</f>
        <v>3.0774805882947387</v>
      </c>
      <c r="I14" t="s">
        <v>33</v>
      </c>
    </row>
    <row r="15" spans="3:9" x14ac:dyDescent="0.3">
      <c r="C15" s="40"/>
      <c r="D15" s="40"/>
      <c r="E15" s="40"/>
      <c r="F15" s="40"/>
      <c r="G15" s="40"/>
      <c r="H15" s="68"/>
    </row>
    <row r="16" spans="3:9" x14ac:dyDescent="0.3">
      <c r="C16" s="40"/>
      <c r="D16" s="40"/>
      <c r="E16" s="40"/>
      <c r="F16" t="s">
        <v>34</v>
      </c>
      <c r="G16" s="40"/>
      <c r="H16" s="68">
        <f>(H14-3)/(3-1)</f>
        <v>3.8740294147369347E-2</v>
      </c>
    </row>
    <row r="17" spans="3:9" x14ac:dyDescent="0.3">
      <c r="C17" s="40"/>
      <c r="D17" s="40"/>
      <c r="E17" s="40"/>
      <c r="F17" t="s">
        <v>35</v>
      </c>
      <c r="G17" s="40"/>
      <c r="H17" s="68">
        <f>H16/0.58</f>
        <v>6.6793610598912673E-2</v>
      </c>
      <c r="I17" t="s">
        <v>36</v>
      </c>
    </row>
    <row r="18" spans="3:9" x14ac:dyDescent="0.3">
      <c r="C18" s="40"/>
      <c r="D18" s="40"/>
      <c r="E18" s="40"/>
      <c r="F18" s="40"/>
      <c r="G18" s="40"/>
      <c r="H18" s="68"/>
      <c r="I18" s="14"/>
    </row>
    <row r="19" spans="3:9" x14ac:dyDescent="0.3">
      <c r="C19" s="40"/>
      <c r="D19" s="40"/>
      <c r="E19" s="40"/>
      <c r="F19" s="40"/>
      <c r="G19" s="40"/>
      <c r="H19" s="68"/>
      <c r="I19" s="14"/>
    </row>
    <row r="20" spans="3:9" x14ac:dyDescent="0.3">
      <c r="H20" s="14"/>
      <c r="I2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Problem Statement</vt:lpstr>
      <vt:lpstr>Data</vt:lpstr>
      <vt:lpstr>Radar Chart-Raw Scores</vt:lpstr>
      <vt:lpstr>Radar Chart-Weighted Scores</vt:lpstr>
      <vt:lpstr>Criteria</vt:lpstr>
      <vt:lpstr>Quality</vt:lpstr>
      <vt:lpstr>Price</vt:lpstr>
      <vt:lpstr>Features</vt:lpstr>
      <vt:lpstr>Brand</vt:lpstr>
      <vt:lpstr>Warranty</vt:lpstr>
      <vt:lpstr>Multicriterion weighted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Adike</dc:creator>
  <cp:lastModifiedBy>Swetha Adike</cp:lastModifiedBy>
  <dcterms:created xsi:type="dcterms:W3CDTF">2022-04-25T20:33:10Z</dcterms:created>
  <dcterms:modified xsi:type="dcterms:W3CDTF">2022-04-27T02:29:31Z</dcterms:modified>
</cp:coreProperties>
</file>