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91759\Desktop\ENTRI\DSML\"/>
    </mc:Choice>
  </mc:AlternateContent>
  <xr:revisionPtr revIDLastSave="0" documentId="13_ncr:1_{AB020391-28C3-4040-8C5B-AF2BC7DA019B}" xr6:coauthVersionLast="47" xr6:coauthVersionMax="47" xr10:uidLastSave="{00000000-0000-0000-0000-000000000000}"/>
  <bookViews>
    <workbookView xWindow="-110" yWindow="-110" windowWidth="19420" windowHeight="10300" activeTab="2" xr2:uid="{B8D37FDB-EF51-4531-986A-70BDBC598D5E}"/>
  </bookViews>
  <sheets>
    <sheet name="Master_data" sheetId="1" r:id="rId1"/>
    <sheet name="Forecasting" sheetId="10" state="hidden" r:id="rId2"/>
    <sheet name="Visualizations" sheetId="4" r:id="rId3"/>
  </sheets>
  <definedNames>
    <definedName name="_xlnm._FilterDatabase" localSheetId="0" hidden="1">Master_data!$U$8:$V$8</definedName>
    <definedName name="_xlchart.v1.0" hidden="1">Master_data!$M$2:$M$263</definedName>
    <definedName name="Slicer_City">#N/A</definedName>
    <definedName name="Slicer_Payment_Method">#N/A</definedName>
    <definedName name="Slicer_Purchase_Mod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65" i="1" l="1"/>
  <c r="O265" i="1" s="1"/>
  <c r="M265" i="1"/>
  <c r="N264" i="1"/>
  <c r="O264" i="1" s="1"/>
  <c r="M264" i="1"/>
  <c r="M2" i="1"/>
  <c r="N2" i="1"/>
  <c r="O2" i="1" s="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C66" i="10"/>
  <c r="C67" i="10"/>
  <c r="C74" i="10"/>
  <c r="C68" i="10"/>
  <c r="C78" i="10"/>
  <c r="C63" i="10"/>
  <c r="C72" i="10"/>
  <c r="C77" i="10"/>
  <c r="C65" i="10"/>
  <c r="C70" i="10"/>
  <c r="C76" i="10"/>
  <c r="C73" i="10"/>
  <c r="C71" i="10"/>
  <c r="C64" i="10"/>
  <c r="C75" i="10"/>
  <c r="C69" i="10"/>
  <c r="P264" i="1" l="1"/>
  <c r="P265" i="1"/>
  <c r="U11" i="1"/>
  <c r="U10" i="1"/>
  <c r="U15" i="1"/>
  <c r="U14" i="1"/>
  <c r="U13" i="1"/>
  <c r="U12" i="1"/>
  <c r="P251" i="1"/>
  <c r="P235" i="1"/>
  <c r="P219" i="1"/>
  <c r="P195" i="1"/>
  <c r="P179" i="1"/>
  <c r="P155" i="1"/>
  <c r="P139" i="1"/>
  <c r="P123" i="1"/>
  <c r="P107" i="1"/>
  <c r="P91" i="1"/>
  <c r="P67" i="1"/>
  <c r="P59" i="1"/>
  <c r="P43" i="1"/>
  <c r="P27" i="1"/>
  <c r="P11" i="1"/>
  <c r="P259" i="1"/>
  <c r="P243" i="1"/>
  <c r="P227" i="1"/>
  <c r="P211" i="1"/>
  <c r="P203" i="1"/>
  <c r="P187" i="1"/>
  <c r="P171" i="1"/>
  <c r="P163" i="1"/>
  <c r="P147" i="1"/>
  <c r="P131" i="1"/>
  <c r="P115" i="1"/>
  <c r="P99" i="1"/>
  <c r="P83" i="1"/>
  <c r="P51" i="1"/>
  <c r="P35" i="1"/>
  <c r="P19" i="1"/>
  <c r="P3" i="1"/>
  <c r="P261" i="1"/>
  <c r="P253" i="1"/>
  <c r="P245" i="1"/>
  <c r="P237" i="1"/>
  <c r="P229" i="1"/>
  <c r="P221" i="1"/>
  <c r="P213" i="1"/>
  <c r="P205" i="1"/>
  <c r="P197" i="1"/>
  <c r="P189" i="1"/>
  <c r="P181" i="1"/>
  <c r="P173" i="1"/>
  <c r="P165" i="1"/>
  <c r="P157" i="1"/>
  <c r="P149" i="1"/>
  <c r="P141" i="1"/>
  <c r="P133" i="1"/>
  <c r="P125" i="1"/>
  <c r="P117" i="1"/>
  <c r="P109" i="1"/>
  <c r="P101" i="1"/>
  <c r="P93" i="1"/>
  <c r="P85" i="1"/>
  <c r="P77" i="1"/>
  <c r="P69" i="1"/>
  <c r="P61" i="1"/>
  <c r="P212" i="1"/>
  <c r="P140" i="1"/>
  <c r="P100" i="1"/>
  <c r="P52" i="1"/>
  <c r="P44" i="1"/>
  <c r="P36" i="1"/>
  <c r="P28" i="1"/>
  <c r="P20" i="1"/>
  <c r="P12" i="1"/>
  <c r="P4" i="1"/>
  <c r="P228" i="1"/>
  <c r="P148" i="1"/>
  <c r="P92" i="1"/>
  <c r="P260" i="1"/>
  <c r="P220" i="1"/>
  <c r="P180" i="1"/>
  <c r="P132" i="1"/>
  <c r="P84" i="1"/>
  <c r="P244" i="1"/>
  <c r="P204" i="1"/>
  <c r="P172" i="1"/>
  <c r="P108" i="1"/>
  <c r="P60" i="1"/>
  <c r="P252" i="1"/>
  <c r="P196" i="1"/>
  <c r="P164" i="1"/>
  <c r="P116" i="1"/>
  <c r="P68" i="1"/>
  <c r="P236" i="1"/>
  <c r="P188" i="1"/>
  <c r="P156" i="1"/>
  <c r="P124" i="1"/>
  <c r="P76" i="1"/>
  <c r="P242" i="1"/>
  <c r="P210" i="1"/>
  <c r="P178" i="1"/>
  <c r="P146" i="1"/>
  <c r="P122" i="1"/>
  <c r="P106" i="1"/>
  <c r="P98" i="1"/>
  <c r="P66" i="1"/>
  <c r="P58" i="1"/>
  <c r="P50" i="1"/>
  <c r="P42" i="1"/>
  <c r="P34" i="1"/>
  <c r="P26" i="1"/>
  <c r="P18" i="1"/>
  <c r="P10" i="1"/>
  <c r="P2" i="1"/>
  <c r="P258" i="1"/>
  <c r="P218" i="1"/>
  <c r="P186" i="1"/>
  <c r="P154" i="1"/>
  <c r="P90" i="1"/>
  <c r="P234" i="1"/>
  <c r="P202" i="1"/>
  <c r="P170" i="1"/>
  <c r="P130" i="1"/>
  <c r="P82" i="1"/>
  <c r="P250" i="1"/>
  <c r="P226" i="1"/>
  <c r="P194" i="1"/>
  <c r="P162" i="1"/>
  <c r="P138" i="1"/>
  <c r="P114" i="1"/>
  <c r="P74" i="1"/>
  <c r="P53" i="1"/>
  <c r="P45" i="1"/>
  <c r="P37" i="1"/>
  <c r="P29" i="1"/>
  <c r="P21" i="1"/>
  <c r="P13" i="1"/>
  <c r="P5" i="1"/>
  <c r="P241" i="1"/>
  <c r="P225" i="1"/>
  <c r="P209" i="1"/>
  <c r="P185" i="1"/>
  <c r="P153" i="1"/>
  <c r="P73" i="1"/>
  <c r="P208" i="1"/>
  <c r="P64" i="1"/>
  <c r="P233" i="1"/>
  <c r="P201" i="1"/>
  <c r="P177" i="1"/>
  <c r="P161" i="1"/>
  <c r="P137" i="1"/>
  <c r="P121" i="1"/>
  <c r="P105" i="1"/>
  <c r="P89" i="1"/>
  <c r="P65" i="1"/>
  <c r="P49" i="1"/>
  <c r="P33" i="1"/>
  <c r="P17" i="1"/>
  <c r="P248" i="1"/>
  <c r="P232" i="1"/>
  <c r="P216" i="1"/>
  <c r="P192" i="1"/>
  <c r="P176" i="1"/>
  <c r="P160" i="1"/>
  <c r="P144" i="1"/>
  <c r="P128" i="1"/>
  <c r="P112" i="1"/>
  <c r="P96" i="1"/>
  <c r="P80" i="1"/>
  <c r="P56" i="1"/>
  <c r="P40" i="1"/>
  <c r="P24" i="1"/>
  <c r="P8" i="1"/>
  <c r="P263" i="1"/>
  <c r="P255" i="1"/>
  <c r="P247" i="1"/>
  <c r="P239" i="1"/>
  <c r="P231" i="1"/>
  <c r="P223" i="1"/>
  <c r="P215" i="1"/>
  <c r="P207" i="1"/>
  <c r="P199" i="1"/>
  <c r="P191" i="1"/>
  <c r="P183" i="1"/>
  <c r="P175" i="1"/>
  <c r="P167" i="1"/>
  <c r="P159" i="1"/>
  <c r="P151" i="1"/>
  <c r="P143" i="1"/>
  <c r="P135" i="1"/>
  <c r="P127" i="1"/>
  <c r="P119" i="1"/>
  <c r="P111" i="1"/>
  <c r="P103" i="1"/>
  <c r="P95" i="1"/>
  <c r="P87" i="1"/>
  <c r="P79" i="1"/>
  <c r="P71" i="1"/>
  <c r="P63" i="1"/>
  <c r="P55" i="1"/>
  <c r="P47" i="1"/>
  <c r="P39" i="1"/>
  <c r="P31" i="1"/>
  <c r="P23" i="1"/>
  <c r="P15" i="1"/>
  <c r="P7" i="1"/>
  <c r="P257" i="1"/>
  <c r="P217" i="1"/>
  <c r="P193" i="1"/>
  <c r="P169" i="1"/>
  <c r="P145" i="1"/>
  <c r="P129" i="1"/>
  <c r="P113" i="1"/>
  <c r="P97" i="1"/>
  <c r="P81" i="1"/>
  <c r="P57" i="1"/>
  <c r="P41" i="1"/>
  <c r="P25" i="1"/>
  <c r="P256" i="1"/>
  <c r="P240" i="1"/>
  <c r="P224" i="1"/>
  <c r="P200" i="1"/>
  <c r="P184" i="1"/>
  <c r="P168" i="1"/>
  <c r="P152" i="1"/>
  <c r="P136" i="1"/>
  <c r="P120" i="1"/>
  <c r="P104" i="1"/>
  <c r="P88" i="1"/>
  <c r="P72" i="1"/>
  <c r="P48" i="1"/>
  <c r="P32" i="1"/>
  <c r="P16" i="1"/>
  <c r="P262" i="1"/>
  <c r="P254" i="1"/>
  <c r="P246" i="1"/>
  <c r="P238" i="1"/>
  <c r="P230" i="1"/>
  <c r="P222" i="1"/>
  <c r="P214" i="1"/>
  <c r="P206" i="1"/>
  <c r="P198" i="1"/>
  <c r="P190" i="1"/>
  <c r="P182" i="1"/>
  <c r="P174" i="1"/>
  <c r="P166" i="1"/>
  <c r="P158" i="1"/>
  <c r="P150" i="1"/>
  <c r="P142" i="1"/>
  <c r="P134" i="1"/>
  <c r="P126" i="1"/>
  <c r="P118" i="1"/>
  <c r="P110" i="1"/>
  <c r="P102" i="1"/>
  <c r="P94" i="1"/>
  <c r="P86" i="1"/>
  <c r="P78" i="1"/>
  <c r="P70" i="1"/>
  <c r="P62" i="1"/>
  <c r="P54" i="1"/>
  <c r="P46" i="1"/>
  <c r="P38" i="1"/>
  <c r="P30" i="1"/>
  <c r="P22" i="1"/>
  <c r="P14" i="1"/>
  <c r="P249" i="1"/>
  <c r="P75" i="1"/>
  <c r="P9" i="1"/>
  <c r="P6" i="1"/>
  <c r="E65" i="10"/>
  <c r="E71" i="10"/>
  <c r="D68" i="10"/>
  <c r="E78" i="10"/>
  <c r="D73" i="10"/>
  <c r="E73" i="10"/>
  <c r="D72" i="10"/>
  <c r="E68" i="10"/>
  <c r="D70" i="10"/>
  <c r="E70" i="10"/>
  <c r="D74" i="10"/>
  <c r="D63" i="10"/>
  <c r="D78" i="10"/>
  <c r="D71" i="10"/>
  <c r="D77" i="10"/>
  <c r="E77" i="10"/>
  <c r="D69" i="10"/>
  <c r="E64" i="10"/>
  <c r="E75" i="10"/>
  <c r="D67" i="10"/>
  <c r="D76" i="10"/>
  <c r="E74" i="10"/>
  <c r="E72" i="10"/>
  <c r="E66" i="10"/>
  <c r="E67" i="10"/>
  <c r="D75" i="10"/>
  <c r="E69" i="10"/>
  <c r="D66" i="10"/>
  <c r="E76" i="10"/>
  <c r="E63" i="10"/>
  <c r="D64" i="10"/>
  <c r="D65" i="10"/>
</calcChain>
</file>

<file path=xl/sharedStrings.xml><?xml version="1.0" encoding="utf-8"?>
<sst xmlns="http://schemas.openxmlformats.org/spreadsheetml/2006/main" count="1922" uniqueCount="340">
  <si>
    <t>Quantity</t>
  </si>
  <si>
    <t>City</t>
  </si>
  <si>
    <t>EI10332</t>
  </si>
  <si>
    <t>Soft Drinks</t>
  </si>
  <si>
    <t>Offline</t>
  </si>
  <si>
    <t>Credit Card</t>
  </si>
  <si>
    <t>Sandeep Joshy</t>
  </si>
  <si>
    <t>Chennai</t>
  </si>
  <si>
    <t>EI10333</t>
  </si>
  <si>
    <t>UPI</t>
  </si>
  <si>
    <t>Cochin</t>
  </si>
  <si>
    <t>EI10334</t>
  </si>
  <si>
    <t>Rahul John</t>
  </si>
  <si>
    <t>Delhi</t>
  </si>
  <si>
    <t>EI10335</t>
  </si>
  <si>
    <t>Mumbai</t>
  </si>
  <si>
    <t>EI10336</t>
  </si>
  <si>
    <t>Akshay</t>
  </si>
  <si>
    <t>Banglore</t>
  </si>
  <si>
    <t>EI10337</t>
  </si>
  <si>
    <t>Online</t>
  </si>
  <si>
    <t>EI10338</t>
  </si>
  <si>
    <t>EI10339</t>
  </si>
  <si>
    <t>EI10340</t>
  </si>
  <si>
    <t>Cash</t>
  </si>
  <si>
    <t>EI10341</t>
  </si>
  <si>
    <t>Soniya</t>
  </si>
  <si>
    <t>EI10342</t>
  </si>
  <si>
    <t>EI10343</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</si>
  <si>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</si>
  <si>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</si>
  <si>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</si>
  <si>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</si>
  <si>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</si>
  <si>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</si>
  <si>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</si>
  <si>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</si>
  <si>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</si>
  <si>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</si>
  <si>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</si>
  <si>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</si>
  <si>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</si>
  <si>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</si>
  <si>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</si>
  <si>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</si>
  <si>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</si>
  <si>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</si>
  <si>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</si>
  <si>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</si>
  <si>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</si>
  <si>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</si>
  <si>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</si>
  <si>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</si>
  <si>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</si>
  <si>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</si>
  <si>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</si>
  <si>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</si>
  <si>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</si>
  <si>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</si>
  <si>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</si>
  <si>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</si>
  <si>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</si>
  <si>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</si>
  <si>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</si>
  <si>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</si>
  <si>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</si>
  <si>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</si>
  <si>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</si>
  <si>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</si>
  <si>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</si>
  <si>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</si>
  <si>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EI10386</t>
  </si>
  <si>
    <t>EI10387</t>
  </si>
  <si>
    <t>EI10388</t>
  </si>
  <si>
    <t>EI10389</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</si>
  <si>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</si>
  <si>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</si>
  <si>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</si>
  <si>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</si>
  <si>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</si>
  <si>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</si>
  <si>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</si>
  <si>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</si>
  <si>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</si>
  <si>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</si>
  <si>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</si>
  <si>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</si>
  <si>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</si>
  <si>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</si>
  <si>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</si>
  <si>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</si>
  <si>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</si>
  <si>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</si>
  <si>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</si>
  <si>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</si>
  <si>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</si>
  <si>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</si>
  <si>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</si>
  <si>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</si>
  <si>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</si>
  <si>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</si>
  <si>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</si>
  <si>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</si>
  <si>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</si>
  <si>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</si>
  <si>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</si>
  <si>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</si>
  <si>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</si>
  <si>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</si>
  <si>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</si>
  <si>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</si>
  <si>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</si>
  <si>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</si>
  <si>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</si>
  <si>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EI10429</t>
  </si>
  <si>
    <t>EI10430</t>
  </si>
  <si>
    <t>EI10431</t>
  </si>
  <si>
    <t>EI10432</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</si>
  <si>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</si>
  <si>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</si>
  <si>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</si>
  <si>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</si>
  <si>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</si>
  <si>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</si>
  <si>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</si>
  <si>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</si>
  <si>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</si>
  <si>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</si>
  <si>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</si>
  <si>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</si>
  <si>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</si>
  <si>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</si>
  <si>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</si>
  <si>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</si>
  <si>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</si>
  <si>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</si>
  <si>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</si>
  <si>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</si>
  <si>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</si>
  <si>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</si>
  <si>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</si>
  <si>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</si>
  <si>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</si>
  <si>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</si>
  <si>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</si>
  <si>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</si>
  <si>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</si>
  <si>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</si>
  <si>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</si>
  <si>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</si>
  <si>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</si>
  <si>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</si>
  <si>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</si>
  <si>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</si>
  <si>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</si>
  <si>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</si>
  <si>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</si>
  <si>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</si>
  <si>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</si>
  <si>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</si>
  <si>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</si>
  <si>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</si>
  <si>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</si>
  <si>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</si>
  <si>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</si>
  <si>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</si>
  <si>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</si>
  <si>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</si>
  <si>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</si>
  <si>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</si>
  <si>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</si>
  <si>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</si>
  <si>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</si>
  <si>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</si>
  <si>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</si>
  <si>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</si>
  <si>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</si>
  <si>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</si>
  <si>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</si>
  <si>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</si>
  <si>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</si>
  <si>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</si>
  <si>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</si>
  <si>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</si>
  <si>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</si>
  <si>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</si>
  <si>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</si>
  <si>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</si>
  <si>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</si>
  <si>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</si>
  <si>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</si>
  <si>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</si>
  <si>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</si>
  <si>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</si>
  <si>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</si>
  <si>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</si>
  <si>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</si>
  <si>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</si>
  <si>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</si>
  <si>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</si>
  <si>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</si>
  <si>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</si>
  <si>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</si>
  <si>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</si>
  <si>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</si>
  <si>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</si>
  <si>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</si>
  <si>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</si>
  <si>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</si>
  <si>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</si>
  <si>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</si>
  <si>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</si>
  <si>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</si>
  <si>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</si>
  <si>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</si>
  <si>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</si>
  <si>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</si>
  <si>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</si>
  <si>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</si>
  <si>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</si>
  <si>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</si>
  <si>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</si>
  <si>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</si>
  <si>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</si>
  <si>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</si>
  <si>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</si>
  <si>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</si>
  <si>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</si>
  <si>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</si>
  <si>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</si>
  <si>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</si>
  <si>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</si>
  <si>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</si>
  <si>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</si>
  <si>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</si>
  <si>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</si>
  <si>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</si>
  <si>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</si>
  <si>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</si>
  <si>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</si>
  <si>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</si>
  <si>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</si>
  <si>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</si>
  <si>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</si>
  <si>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</si>
  <si>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</si>
  <si>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</si>
  <si>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</si>
  <si>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</si>
  <si>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</si>
  <si>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</si>
  <si>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</si>
  <si>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</si>
  <si>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</si>
  <si>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</si>
  <si>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</si>
  <si>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</si>
  <si>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</si>
  <si>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</si>
  <si>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</si>
  <si>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</si>
  <si>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</si>
  <si>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</si>
  <si>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</si>
  <si>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</si>
  <si>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</si>
  <si>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</si>
  <si>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</si>
  <si>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</si>
  <si>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</si>
  <si>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</si>
  <si>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</si>
  <si>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</si>
  <si>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</si>
  <si>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</si>
  <si>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</si>
  <si>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</si>
  <si>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</si>
  <si>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</si>
  <si>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Dealer</t>
  </si>
  <si>
    <t>Santhi Bakers</t>
  </si>
  <si>
    <t>Williams &amp; Sons</t>
  </si>
  <si>
    <t>Easy Food Delivery</t>
  </si>
  <si>
    <t>Akbar Agencies</t>
  </si>
  <si>
    <t>ABC Service Providers</t>
  </si>
  <si>
    <t>Swaraj Foods</t>
  </si>
  <si>
    <t>Dark Chocolate</t>
  </si>
  <si>
    <t>Ketchup</t>
  </si>
  <si>
    <t>Total_sales</t>
  </si>
  <si>
    <t>Unit_cost</t>
  </si>
  <si>
    <t>Total_cost</t>
  </si>
  <si>
    <t>Contact_Code</t>
  </si>
  <si>
    <t xml:space="preserve">Customer_Contact </t>
  </si>
  <si>
    <t>Payment_Method</t>
  </si>
  <si>
    <t>Purchase_Mode</t>
  </si>
  <si>
    <t>Item_Purchased</t>
  </si>
  <si>
    <t>Date_of_Purchase</t>
  </si>
  <si>
    <t>Order_ID</t>
  </si>
  <si>
    <t>Profit</t>
  </si>
  <si>
    <t>Unit_Price</t>
  </si>
  <si>
    <t>Column1</t>
  </si>
  <si>
    <t>Retailer_name</t>
  </si>
  <si>
    <t>Sales_status</t>
  </si>
  <si>
    <t>average:</t>
  </si>
  <si>
    <t>median:</t>
  </si>
  <si>
    <t>variance:</t>
  </si>
  <si>
    <t>sd:</t>
  </si>
  <si>
    <t>max:</t>
  </si>
  <si>
    <t>min:</t>
  </si>
  <si>
    <t>central tendencies</t>
  </si>
  <si>
    <t>data analysis</t>
  </si>
  <si>
    <t>Mean</t>
  </si>
  <si>
    <t>Standard Error</t>
  </si>
  <si>
    <t>Median</t>
  </si>
  <si>
    <t>Mode</t>
  </si>
  <si>
    <t>Standard Deviation</t>
  </si>
  <si>
    <t>Sample Variance</t>
  </si>
  <si>
    <t>Kurtosis</t>
  </si>
  <si>
    <t>Skewness</t>
  </si>
  <si>
    <t>Range</t>
  </si>
  <si>
    <t>Minimum</t>
  </si>
  <si>
    <t>Maximum</t>
  </si>
  <si>
    <t>Sum</t>
  </si>
  <si>
    <t>Count</t>
  </si>
  <si>
    <t>Summarize master table</t>
  </si>
  <si>
    <t>Grand Total</t>
  </si>
  <si>
    <t>TotalSales</t>
  </si>
  <si>
    <t>ItemsPurchased</t>
  </si>
  <si>
    <t>EI10594</t>
  </si>
  <si>
    <t>Biriyani</t>
  </si>
  <si>
    <t>Pizza</t>
  </si>
  <si>
    <t>EI10595</t>
  </si>
  <si>
    <t>Row Labels</t>
  </si>
  <si>
    <t>Sum of Total_sales</t>
  </si>
  <si>
    <t>Sum of Profit</t>
  </si>
  <si>
    <t>Sum of Total_sales2</t>
  </si>
  <si>
    <t>Sum of quantity</t>
  </si>
  <si>
    <t>Forecast(Column1)</t>
  </si>
  <si>
    <t>Lower Confidence Bound(Column1)</t>
  </si>
  <si>
    <t>Upper Confidence Bound(Column1)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</si>
</sst>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4" formatCode="[$-14009]dd/mm/yyyy;@"/>
    <numFmt numFmtId="165" formatCode="&quot;₹&quot;\ #,##0.00;[Red]&quot;₹&quot;\ #,##0.00"/>
    <numFmt numFmtId="166" formatCode="\ &quot;₹&quot;\ 0.00"/>
  </numFmts>
  <fonts count="5" x14ac:knownFonts="1">
    <font>
      <sz val="11"/>
      <color theme="1"/>
      <name val="Calibri"/>
      <family val="2"/>
      <scheme val="minor"/>
    </font>
    <font>
      <sz val="8"/>
      <name val="Calibri"/>
      <family val="2"/>
      <scheme val="minor"/>
    </font>
    <font>
      <sz val="11"/>
      <color theme="0"/>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164" fontId="0" fillId="0" borderId="0" xfId="0" applyNumberFormat="1"/>
    <xf numFmtId="165" fontId="0" fillId="0" borderId="0" xfId="0" applyNumberFormat="1"/>
    <xf numFmtId="165" fontId="2" fillId="0" borderId="0" xfId="0" applyNumberFormat="1" applyFont="1"/>
    <xf numFmtId="166" fontId="0" fillId="0" borderId="0" xfId="0" applyNumberFormat="1"/>
    <xf numFmtId="44" fontId="0" fillId="0" borderId="0" xfId="1" applyFont="1"/>
    <xf numFmtId="43" fontId="0" fillId="0" borderId="0" xfId="0" applyNumberFormat="1"/>
    <xf numFmtId="0" fontId="0" fillId="0" borderId="1" xfId="0" applyBorder="1"/>
    <xf numFmtId="0" fontId="4" fillId="0" borderId="2" xfId="0" applyFont="1" applyBorder="1" applyAlignment="1">
      <alignment horizontal="centerContinuous"/>
    </xf>
    <xf numFmtId="43" fontId="0" fillId="2" borderId="0" xfId="0" applyNumberFormat="1" applyFill="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applyAlignment="1">
      <alignment horizontal="left"/>
    </xf>
    <xf numFmtId="43" fontId="0" fillId="2" borderId="0" xfId="0" applyNumberFormat="1" applyFill="1" applyAlignment="1">
      <alignment horizontal="center"/>
    </xf>
    <xf numFmtId="0" fontId="0" fillId="0" borderId="0" xfId="0" applyAlignment="1">
      <alignment horizontal="center"/>
    </xf>
    <xf numFmtId="0" fontId="0" fillId="0" borderId="0" xfId="0" applyNumberFormat="1"/>
  </cellXfs>
  <cellStyles count="2">
    <cellStyle name="Currency" xfId="1" builtinId="4"/>
    <cellStyle name="Normal" xfId="0" builtinId="0"/>
  </cellStyles>
  <dxfs count="28">
    <dxf>
      <fill>
        <patternFill>
          <bgColor theme="7" tint="-0.24994659260841701"/>
        </patternFill>
      </fill>
    </dxf>
    <dxf>
      <font>
        <color rgb="FF9C0006"/>
      </font>
      <fill>
        <patternFill>
          <bgColor rgb="FFFFC7CE"/>
        </patternFill>
      </fill>
    </dxf>
    <dxf>
      <fill>
        <patternFill>
          <bgColor rgb="FF00B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2" tint="-9.9948118533890809E-2"/>
        </patternFill>
      </fill>
    </dxf>
    <dxf>
      <fill>
        <patternFill>
          <bgColor theme="7"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35" formatCode="_ * #,##0.00_ ;_ * \-#,##0.00_ ;_ * &quot;-&quot;??_ ;_ @_ "/>
    </dxf>
    <dxf>
      <numFmt numFmtId="35" formatCode="_ * #,##0.00_ ;_ * \-#,##0.00_ ;_ * &quot;-&quot;??_ ;_ @_ "/>
    </dxf>
    <dxf>
      <numFmt numFmtId="35" formatCode="_ * #,##0.00_ ;_ * \-#,##0.00_ ;_ * &quot;-&quot;??_ ;_ @_ "/>
    </dxf>
    <dxf>
      <numFmt numFmtId="164" formatCode="[$-14009]dd/mm/yyyy;@"/>
    </dxf>
    <dxf>
      <numFmt numFmtId="35" formatCode="_ * #,##0.00_ ;_ * \-#,##0.00_ ;_ * &quot;-&quot;??_ ;_ @_ "/>
    </dxf>
    <dxf>
      <numFmt numFmtId="35" formatCode="_ * #,##0.00_ ;_ * \-#,##0.00_ ;_ * &quot;-&quot;??_ ;_ @_ "/>
    </dxf>
    <dxf>
      <numFmt numFmtId="165" formatCode="&quot;₹&quot;\ #,##0.00;[Red]&quot;₹&quot;\ #,##0.00"/>
    </dxf>
    <dxf>
      <numFmt numFmtId="165" formatCode="&quot;₹&quot;\ #,##0.00;[Red]&quot;₹&quot;\ #,##0.00"/>
    </dxf>
    <dxf>
      <numFmt numFmtId="165" formatCode="&quot;₹&quot;\ #,##0.00;[Red]&quot;₹&quot;\ #,##0.00"/>
    </dxf>
    <dxf>
      <numFmt numFmtId="166" formatCode="\ &quot;₹&quot;\ 0.00"/>
    </dxf>
    <dxf>
      <numFmt numFmtId="165" formatCode="&quot;₹&quot;\ #,##0.00;[Red]&quot;₹&quot;\ #,##0.00"/>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Forecasting!$B$1</c:f>
              <c:strCache>
                <c:ptCount val="1"/>
                <c:pt idx="0">
                  <c:v>Column1</c:v>
                </c:pt>
              </c:strCache>
            </c:strRef>
          </c:tx>
          <c:spPr>
            <a:ln w="28575" cap="rnd">
              <a:solidFill>
                <a:schemeClr val="accent1"/>
              </a:solidFill>
              <a:round/>
            </a:ln>
            <a:effectLst/>
          </c:spPr>
          <c:marker>
            <c:symbol val="none"/>
          </c:marker>
          <c:val>
            <c:numRef>
              <c:f>Forecasting!$B$2:$B$78</c:f>
              <c:numCache>
                <c:formatCode>_(* #,##0.00_);_(* \(#,##0.00\);_(* "-"??_);_(@_)</c:formatCode>
                <c:ptCount val="77"/>
                <c:pt idx="0">
                  <c:v>443.33333333333331</c:v>
                </c:pt>
                <c:pt idx="1">
                  <c:v>940</c:v>
                </c:pt>
                <c:pt idx="2">
                  <c:v>725.83333333333337</c:v>
                </c:pt>
                <c:pt idx="3">
                  <c:v>290</c:v>
                </c:pt>
                <c:pt idx="4">
                  <c:v>688</c:v>
                </c:pt>
                <c:pt idx="5">
                  <c:v>1166.6666666666667</c:v>
                </c:pt>
                <c:pt idx="6">
                  <c:v>638.75</c:v>
                </c:pt>
                <c:pt idx="7">
                  <c:v>746.25</c:v>
                </c:pt>
                <c:pt idx="8">
                  <c:v>505.55555555555554</c:v>
                </c:pt>
                <c:pt idx="9">
                  <c:v>515</c:v>
                </c:pt>
                <c:pt idx="10">
                  <c:v>410</c:v>
                </c:pt>
                <c:pt idx="11">
                  <c:v>526.66666666666674</c:v>
                </c:pt>
                <c:pt idx="12">
                  <c:v>643.33333333333337</c:v>
                </c:pt>
                <c:pt idx="13">
                  <c:v>573</c:v>
                </c:pt>
                <c:pt idx="14">
                  <c:v>721.66666666666663</c:v>
                </c:pt>
                <c:pt idx="15">
                  <c:v>495</c:v>
                </c:pt>
                <c:pt idx="16">
                  <c:v>3635</c:v>
                </c:pt>
                <c:pt idx="17">
                  <c:v>416.66666666666669</c:v>
                </c:pt>
                <c:pt idx="18">
                  <c:v>273.33333333333331</c:v>
                </c:pt>
                <c:pt idx="19">
                  <c:v>460</c:v>
                </c:pt>
                <c:pt idx="20">
                  <c:v>912.14285714285711</c:v>
                </c:pt>
                <c:pt idx="21">
                  <c:v>512.14285714285711</c:v>
                </c:pt>
                <c:pt idx="22">
                  <c:v>637</c:v>
                </c:pt>
                <c:pt idx="23">
                  <c:v>675</c:v>
                </c:pt>
                <c:pt idx="24">
                  <c:v>322.5</c:v>
                </c:pt>
                <c:pt idx="25">
                  <c:v>352.5</c:v>
                </c:pt>
                <c:pt idx="26">
                  <c:v>849.28571428571433</c:v>
                </c:pt>
                <c:pt idx="27">
                  <c:v>420</c:v>
                </c:pt>
                <c:pt idx="28">
                  <c:v>645</c:v>
                </c:pt>
                <c:pt idx="29">
                  <c:v>713.75</c:v>
                </c:pt>
                <c:pt idx="30">
                  <c:v>830</c:v>
                </c:pt>
                <c:pt idx="31">
                  <c:v>1246</c:v>
                </c:pt>
                <c:pt idx="32">
                  <c:v>247.5</c:v>
                </c:pt>
                <c:pt idx="33">
                  <c:v>487.85714285714283</c:v>
                </c:pt>
                <c:pt idx="34">
                  <c:v>494.44444444444446</c:v>
                </c:pt>
                <c:pt idx="35">
                  <c:v>800</c:v>
                </c:pt>
                <c:pt idx="36">
                  <c:v>603.57142857142856</c:v>
                </c:pt>
                <c:pt idx="37">
                  <c:v>643.33333333333337</c:v>
                </c:pt>
                <c:pt idx="38">
                  <c:v>646.66666666666663</c:v>
                </c:pt>
                <c:pt idx="39">
                  <c:v>1129.375</c:v>
                </c:pt>
                <c:pt idx="40">
                  <c:v>480</c:v>
                </c:pt>
                <c:pt idx="41">
                  <c:v>960</c:v>
                </c:pt>
                <c:pt idx="42">
                  <c:v>485.83333333333331</c:v>
                </c:pt>
                <c:pt idx="43">
                  <c:v>654</c:v>
                </c:pt>
                <c:pt idx="44">
                  <c:v>435</c:v>
                </c:pt>
                <c:pt idx="45">
                  <c:v>385.83333333333331</c:v>
                </c:pt>
                <c:pt idx="46">
                  <c:v>336</c:v>
                </c:pt>
                <c:pt idx="47">
                  <c:v>1084</c:v>
                </c:pt>
                <c:pt idx="48">
                  <c:v>990</c:v>
                </c:pt>
                <c:pt idx="49">
                  <c:v>388.75</c:v>
                </c:pt>
                <c:pt idx="50">
                  <c:v>352.5</c:v>
                </c:pt>
                <c:pt idx="51">
                  <c:v>407.5</c:v>
                </c:pt>
                <c:pt idx="52">
                  <c:v>723.33333333333337</c:v>
                </c:pt>
                <c:pt idx="53">
                  <c:v>400</c:v>
                </c:pt>
                <c:pt idx="54">
                  <c:v>232.5</c:v>
                </c:pt>
                <c:pt idx="55">
                  <c:v>990</c:v>
                </c:pt>
                <c:pt idx="56">
                  <c:v>741.66666666666663</c:v>
                </c:pt>
                <c:pt idx="57">
                  <c:v>452.5</c:v>
                </c:pt>
                <c:pt idx="58">
                  <c:v>4402.5</c:v>
                </c:pt>
                <c:pt idx="59">
                  <c:v>750</c:v>
                </c:pt>
                <c:pt idx="60">
                  <c:v>2507</c:v>
                </c:pt>
              </c:numCache>
            </c:numRef>
          </c:val>
          <c:smooth val="0"/>
          <c:extLst>
            <c:ext xmlns:c16="http://schemas.microsoft.com/office/drawing/2014/chart" uri="{C3380CC4-5D6E-409C-BE32-E72D297353CC}">
              <c16:uniqueId val="{00000000-1932-422A-B629-0BB81C230CFD}"/>
            </c:ext>
          </c:extLst>
        </c:ser>
        <c:ser>
          <c:idx val="1"/>
          <c:order val="1"/>
          <c:tx>
            <c:strRef>
              <c:f>Forecasting!$C$1</c:f>
              <c:strCache>
                <c:ptCount val="1"/>
                <c:pt idx="0">
                  <c:v>Forecast(Column1)</c:v>
                </c:pt>
              </c:strCache>
            </c:strRef>
          </c:tx>
          <c:spPr>
            <a:ln w="25400" cap="rnd">
              <a:solidFill>
                <a:schemeClr val="accent2"/>
              </a:solidFill>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Forecasting!$C$2:$C$78</c:f>
              <c:numCache>
                <c:formatCode>General</c:formatCode>
                <c:ptCount val="77"/>
                <c:pt idx="60" formatCode="_(* #,##0.00_);_(* \(#,##0.00\);_(* &quot;-&quot;??_);_(@_)">
                  <c:v>2507</c:v>
                </c:pt>
                <c:pt idx="61" formatCode="_(* #,##0.00_);_(* \(#,##0.00\);_(* &quot;-&quot;??_);_(@_)">
                  <c:v>967.44846345505971</c:v>
                </c:pt>
                <c:pt idx="62" formatCode="_(* #,##0.00_);_(* \(#,##0.00\);_(* &quot;-&quot;??_);_(@_)">
                  <c:v>976.39645675531767</c:v>
                </c:pt>
                <c:pt idx="63" formatCode="_(* #,##0.00_);_(* \(#,##0.00\);_(* &quot;-&quot;??_);_(@_)">
                  <c:v>985.34445005557302</c:v>
                </c:pt>
                <c:pt idx="64" formatCode="_(* #,##0.00_);_(* \(#,##0.00\);_(* &quot;-&quot;??_);_(@_)">
                  <c:v>994.29244335583098</c:v>
                </c:pt>
                <c:pt idx="65" formatCode="_(* #,##0.00_);_(* \(#,##0.00\);_(* &quot;-&quot;??_);_(@_)">
                  <c:v>1003.2404366560863</c:v>
                </c:pt>
                <c:pt idx="66" formatCode="_(* #,##0.00_);_(* \(#,##0.00\);_(* &quot;-&quot;??_);_(@_)">
                  <c:v>1012.1884299563443</c:v>
                </c:pt>
                <c:pt idx="67" formatCode="_(* #,##0.00_);_(* \(#,##0.00\);_(* &quot;-&quot;??_);_(@_)">
                  <c:v>1021.1364232565996</c:v>
                </c:pt>
                <c:pt idx="68" formatCode="_(* #,##0.00_);_(* \(#,##0.00\);_(* &quot;-&quot;??_);_(@_)">
                  <c:v>1030.0844165568576</c:v>
                </c:pt>
                <c:pt idx="69" formatCode="_(* #,##0.00_);_(* \(#,##0.00\);_(* &quot;-&quot;??_);_(@_)">
                  <c:v>1039.032409857113</c:v>
                </c:pt>
                <c:pt idx="70" formatCode="_(* #,##0.00_);_(* \(#,##0.00\);_(* &quot;-&quot;??_);_(@_)">
                  <c:v>1047.980403157371</c:v>
                </c:pt>
                <c:pt idx="71" formatCode="_(* #,##0.00_);_(* \(#,##0.00\);_(* &quot;-&quot;??_);_(@_)">
                  <c:v>1056.9283964576261</c:v>
                </c:pt>
                <c:pt idx="72" formatCode="_(* #,##0.00_);_(* \(#,##0.00\);_(* &quot;-&quot;??_);_(@_)">
                  <c:v>1065.8763897578842</c:v>
                </c:pt>
                <c:pt idx="73" formatCode="_(* #,##0.00_);_(* \(#,##0.00\);_(* &quot;-&quot;??_);_(@_)">
                  <c:v>1074.8243830581396</c:v>
                </c:pt>
                <c:pt idx="74" formatCode="_(* #,##0.00_);_(* \(#,##0.00\);_(* &quot;-&quot;??_);_(@_)">
                  <c:v>1083.7723763583977</c:v>
                </c:pt>
                <c:pt idx="75" formatCode="_(* #,##0.00_);_(* \(#,##0.00\);_(* &quot;-&quot;??_);_(@_)">
                  <c:v>1092.7203696586528</c:v>
                </c:pt>
                <c:pt idx="76" formatCode="_(* #,##0.00_);_(* \(#,##0.00\);_(* &quot;-&quot;??_);_(@_)">
                  <c:v>1101.6683629589108</c:v>
                </c:pt>
              </c:numCache>
            </c:numRef>
          </c:val>
          <c:smooth val="0"/>
          <c:extLst>
            <c:ext xmlns:c16="http://schemas.microsoft.com/office/drawing/2014/chart" uri="{C3380CC4-5D6E-409C-BE32-E72D297353CC}">
              <c16:uniqueId val="{00000001-1932-422A-B629-0BB81C230CFD}"/>
            </c:ext>
          </c:extLst>
        </c:ser>
        <c:ser>
          <c:idx val="2"/>
          <c:order val="2"/>
          <c:tx>
            <c:strRef>
              <c:f>Forecasting!$D$1</c:f>
              <c:strCache>
                <c:ptCount val="1"/>
                <c:pt idx="0">
                  <c:v>Lower Confidence Bound(Column1)</c:v>
                </c:pt>
              </c:strCache>
            </c:strRef>
          </c:tx>
          <c:spPr>
            <a:ln w="12700" cap="rnd">
              <a:solidFill>
                <a:srgbClr val="9B2D1F"/>
              </a:solidFill>
              <a:prstDash val="solid"/>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Forecasting!$D$2:$D$78</c:f>
              <c:numCache>
                <c:formatCode>General</c:formatCode>
                <c:ptCount val="77"/>
                <c:pt idx="60" formatCode="_(* #,##0.00_);_(* \(#,##0.00\);_(* &quot;-&quot;??_);_(@_)">
                  <c:v>2507</c:v>
                </c:pt>
                <c:pt idx="61" formatCode="_(* #,##0.00_);_(* \(#,##0.00\);_(* &quot;-&quot;??_);_(@_)">
                  <c:v>-387.95402074691128</c:v>
                </c:pt>
                <c:pt idx="62" formatCode="_(* #,##0.00_);_(* \(#,##0.00\);_(* &quot;-&quot;??_);_(@_)">
                  <c:v>-379.01212674410897</c:v>
                </c:pt>
                <c:pt idx="63" formatCode="_(* #,##0.00_);_(* \(#,##0.00\);_(* &quot;-&quot;??_);_(@_)">
                  <c:v>-370.07497657156102</c:v>
                </c:pt>
                <c:pt idx="64" formatCode="_(* #,##0.00_);_(* \(#,##0.00\);_(* &quot;-&quot;??_);_(@_)">
                  <c:v>-361.14392548469255</c:v>
                </c:pt>
                <c:pt idx="65" formatCode="_(* #,##0.00_);_(* \(#,##0.00\);_(* &quot;-&quot;??_);_(@_)">
                  <c:v>-352.22032859968976</c:v>
                </c:pt>
                <c:pt idx="66" formatCode="_(* #,##0.00_);_(* \(#,##0.00\);_(* &quot;-&quot;??_);_(@_)">
                  <c:v>-343.30554082574247</c:v>
                </c:pt>
                <c:pt idx="67" formatCode="_(* #,##0.00_);_(* \(#,##0.00\);_(* &quot;-&quot;??_);_(@_)">
                  <c:v>-334.4009167838052</c:v>
                </c:pt>
                <c:pt idx="68" formatCode="_(* #,##0.00_);_(* \(#,##0.00\);_(* &quot;-&quot;??_);_(@_)">
                  <c:v>-325.50781071181677</c:v>
                </c:pt>
                <c:pt idx="69" formatCode="_(* #,##0.00_);_(* \(#,##0.00\);_(* &quot;-&quot;??_);_(@_)">
                  <c:v>-316.62757635648882</c:v>
                </c:pt>
                <c:pt idx="70" formatCode="_(* #,##0.00_);_(* \(#,##0.00\);_(* &quot;-&quot;??_);_(@_)">
                  <c:v>-307.76156685161959</c:v>
                </c:pt>
                <c:pt idx="71" formatCode="_(* #,##0.00_);_(* \(#,##0.00\);_(* &quot;-&quot;??_);_(@_)">
                  <c:v>-298.91113458305745</c:v>
                </c:pt>
                <c:pt idx="72" formatCode="_(* #,##0.00_);_(* \(#,##0.00\);_(* &quot;-&quot;??_);_(@_)">
                  <c:v>-290.07763104029073</c:v>
                </c:pt>
                <c:pt idx="73" formatCode="_(* #,##0.00_);_(* \(#,##0.00\);_(* &quot;-&quot;??_);_(@_)">
                  <c:v>-281.26240665481873</c:v>
                </c:pt>
                <c:pt idx="74" formatCode="_(* #,##0.00_);_(* \(#,##0.00\);_(* &quot;-&quot;??_);_(@_)">
                  <c:v>-272.46681062529501</c:v>
                </c:pt>
                <c:pt idx="75" formatCode="_(* #,##0.00_);_(* \(#,##0.00\);_(* &quot;-&quot;??_);_(@_)">
                  <c:v>-263.69219072963028</c:v>
                </c:pt>
                <c:pt idx="76" formatCode="_(* #,##0.00_);_(* \(#,##0.00\);_(* &quot;-&quot;??_);_(@_)">
                  <c:v>-254.93989312407348</c:v>
                </c:pt>
              </c:numCache>
            </c:numRef>
          </c:val>
          <c:smooth val="0"/>
          <c:extLst>
            <c:ext xmlns:c16="http://schemas.microsoft.com/office/drawing/2014/chart" uri="{C3380CC4-5D6E-409C-BE32-E72D297353CC}">
              <c16:uniqueId val="{00000002-1932-422A-B629-0BB81C230CFD}"/>
            </c:ext>
          </c:extLst>
        </c:ser>
        <c:ser>
          <c:idx val="3"/>
          <c:order val="3"/>
          <c:tx>
            <c:strRef>
              <c:f>Forecasting!$E$1</c:f>
              <c:strCache>
                <c:ptCount val="1"/>
                <c:pt idx="0">
                  <c:v>Upper Confidence Bound(Column1)</c:v>
                </c:pt>
              </c:strCache>
            </c:strRef>
          </c:tx>
          <c:spPr>
            <a:ln w="12700" cap="rnd">
              <a:solidFill>
                <a:srgbClr val="9B2D1F"/>
              </a:solidFill>
              <a:prstDash val="solid"/>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Forecasting!$E$2:$E$78</c:f>
              <c:numCache>
                <c:formatCode>General</c:formatCode>
                <c:ptCount val="77"/>
                <c:pt idx="60" formatCode="_(* #,##0.00_);_(* \(#,##0.00\);_(* &quot;-&quot;??_);_(@_)">
                  <c:v>2507</c:v>
                </c:pt>
                <c:pt idx="61" formatCode="_(* #,##0.00_);_(* \(#,##0.00\);_(* &quot;-&quot;??_);_(@_)">
                  <c:v>2322.8509476570307</c:v>
                </c:pt>
                <c:pt idx="62" formatCode="_(* #,##0.00_);_(* \(#,##0.00\);_(* &quot;-&quot;??_);_(@_)">
                  <c:v>2331.8050402547442</c:v>
                </c:pt>
                <c:pt idx="63" formatCode="_(* #,##0.00_);_(* \(#,##0.00\);_(* &quot;-&quot;??_);_(@_)">
                  <c:v>2340.7638766827072</c:v>
                </c:pt>
                <c:pt idx="64" formatCode="_(* #,##0.00_);_(* \(#,##0.00\);_(* &quot;-&quot;??_);_(@_)">
                  <c:v>2349.7288121963547</c:v>
                </c:pt>
                <c:pt idx="65" formatCode="_(* #,##0.00_);_(* \(#,##0.00\);_(* &quot;-&quot;??_);_(@_)">
                  <c:v>2358.7012019118624</c:v>
                </c:pt>
                <c:pt idx="66" formatCode="_(* #,##0.00_);_(* \(#,##0.00\);_(* &quot;-&quot;??_);_(@_)">
                  <c:v>2367.6824007384312</c:v>
                </c:pt>
                <c:pt idx="67" formatCode="_(* #,##0.00_);_(* \(#,##0.00\);_(* &quot;-&quot;??_);_(@_)">
                  <c:v>2376.6737632970044</c:v>
                </c:pt>
                <c:pt idx="68" formatCode="_(* #,##0.00_);_(* \(#,##0.00\);_(* &quot;-&quot;??_);_(@_)">
                  <c:v>2385.6766438255318</c:v>
                </c:pt>
                <c:pt idx="69" formatCode="_(* #,##0.00_);_(* \(#,##0.00\);_(* &quot;-&quot;??_);_(@_)">
                  <c:v>2394.6923960707145</c:v>
                </c:pt>
                <c:pt idx="70" formatCode="_(* #,##0.00_);_(* \(#,##0.00\);_(* &quot;-&quot;??_);_(@_)">
                  <c:v>2403.7223731663616</c:v>
                </c:pt>
                <c:pt idx="71" formatCode="_(* #,##0.00_);_(* \(#,##0.00\);_(* &quot;-&quot;??_);_(@_)">
                  <c:v>2412.7679274983097</c:v>
                </c:pt>
                <c:pt idx="72" formatCode="_(* #,##0.00_);_(* \(#,##0.00\);_(* &quot;-&quot;??_);_(@_)">
                  <c:v>2421.8304105560592</c:v>
                </c:pt>
                <c:pt idx="73" formatCode="_(* #,##0.00_);_(* \(#,##0.00\);_(* &quot;-&quot;??_);_(@_)">
                  <c:v>2430.9111727710979</c:v>
                </c:pt>
                <c:pt idx="74" formatCode="_(* #,##0.00_);_(* \(#,##0.00\);_(* &quot;-&quot;??_);_(@_)">
                  <c:v>2440.0115633420901</c:v>
                </c:pt>
                <c:pt idx="75" formatCode="_(* #,##0.00_);_(* \(#,##0.00\);_(* &quot;-&quot;??_);_(@_)">
                  <c:v>2449.1329300469361</c:v>
                </c:pt>
                <c:pt idx="76" formatCode="_(* #,##0.00_);_(* \(#,##0.00\);_(* &quot;-&quot;??_);_(@_)">
                  <c:v>2458.2766190418952</c:v>
                </c:pt>
              </c:numCache>
            </c:numRef>
          </c:val>
          <c:smooth val="0"/>
          <c:extLst>
            <c:ext xmlns:c16="http://schemas.microsoft.com/office/drawing/2014/chart" uri="{C3380CC4-5D6E-409C-BE32-E72D297353CC}">
              <c16:uniqueId val="{00000003-1932-422A-B629-0BB81C230CFD}"/>
            </c:ext>
          </c:extLst>
        </c:ser>
        <c:dLbls>
          <c:showLegendKey val="0"/>
          <c:showVal val="0"/>
          <c:showCatName val="0"/>
          <c:showSerName val="0"/>
          <c:showPercent val="0"/>
          <c:showBubbleSize val="0"/>
        </c:dLbls>
        <c:smooth val="0"/>
        <c:axId val="980655567"/>
        <c:axId val="980656047"/>
      </c:lineChart>
      <c:catAx>
        <c:axId val="98065556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56047"/>
        <c:crosses val="autoZero"/>
        <c:auto val="1"/>
        <c:lblAlgn val="ctr"/>
        <c:lblOffset val="100"/>
        <c:noMultiLvlLbl val="0"/>
      </c:catAx>
      <c:valAx>
        <c:axId val="9806560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55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[Excel_Set1_Practice - Copy.xlsx]Visualizations!PivotTable1</c:name>
    <c:fmtId val="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Visualizations!$C$3:$C$4</c:f>
              <c:strCache>
                <c:ptCount val="1"/>
                <c:pt idx="0">
                  <c:v>Dark Chocolate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Visualizations!$B$5:$B$9</c:f>
              <c:strCache>
                <c:ptCount val="5"/>
                <c:pt idx="0">
                  <c:v>Banglore</c:v>
                </c:pt>
                <c:pt idx="1">
                  <c:v>Chennai</c:v>
                </c:pt>
                <c:pt idx="2">
                  <c:v>Cochin</c:v>
                </c:pt>
                <c:pt idx="3">
                  <c:v>Delhi</c:v>
                </c:pt>
                <c:pt idx="4">
                  <c:v>Mumbai</c:v>
                </c:pt>
              </c:strCache>
            </c:strRef>
          </c:cat>
          <c:val>
            <c:numRef>
              <c:f>Visualizations!$C$5:$C$9</c:f>
              <c:numCache>
                <c:formatCode>General</c:formatCode>
                <c:ptCount val="5"/>
                <c:pt idx="0">
                  <c:v>33110</c:v>
                </c:pt>
                <c:pt idx="1">
                  <c:v>15470</c:v>
                </c:pt>
                <c:pt idx="2">
                  <c:v>32760</c:v>
                </c:pt>
                <c:pt idx="3">
                  <c:v>26950</c:v>
                </c:pt>
                <c:pt idx="4">
                  <c:v>14840</c:v>
                </c:pt>
              </c:numCache>
            </c:numRef>
          </c:val>
          <c:extLst>
            <c:ext xmlns:c16="http://schemas.microsoft.com/office/drawing/2014/chart" uri="{C3380CC4-5D6E-409C-BE32-E72D297353CC}">
              <c16:uniqueId val="{0000001C-AA5E-4A17-B328-9E2D44200D86}"/>
            </c:ext>
          </c:extLst>
        </c:ser>
        <c:ser>
          <c:idx val="1"/>
          <c:order val="1"/>
          <c:tx>
            <c:strRef>
              <c:f>Visualizations!$D$3:$D$4</c:f>
              <c:strCache>
                <c:ptCount val="1"/>
                <c:pt idx="0">
                  <c:v>Ketchup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Visualizations!$B$5:$B$9</c:f>
              <c:strCache>
                <c:ptCount val="5"/>
                <c:pt idx="0">
                  <c:v>Banglore</c:v>
                </c:pt>
                <c:pt idx="1">
                  <c:v>Chennai</c:v>
                </c:pt>
                <c:pt idx="2">
                  <c:v>Cochin</c:v>
                </c:pt>
                <c:pt idx="3">
                  <c:v>Delhi</c:v>
                </c:pt>
                <c:pt idx="4">
                  <c:v>Mumbai</c:v>
                </c:pt>
              </c:strCache>
            </c:strRef>
          </c:cat>
          <c:val>
            <c:numRef>
              <c:f>Visualizations!$D$5:$D$9</c:f>
              <c:numCache>
                <c:formatCode>General</c:formatCode>
                <c:ptCount val="5"/>
                <c:pt idx="0">
                  <c:v>4590</c:v>
                </c:pt>
                <c:pt idx="1">
                  <c:v>5550</c:v>
                </c:pt>
                <c:pt idx="2">
                  <c:v>6405</c:v>
                </c:pt>
                <c:pt idx="3">
                  <c:v>3765</c:v>
                </c:pt>
                <c:pt idx="4">
                  <c:v>4620</c:v>
                </c:pt>
              </c:numCache>
            </c:numRef>
          </c:val>
          <c:extLst>
            <c:ext xmlns:c16="http://schemas.microsoft.com/office/drawing/2014/chart" uri="{C3380CC4-5D6E-409C-BE32-E72D297353CC}">
              <c16:uniqueId val="{0000001D-AA5E-4A17-B328-9E2D44200D86}"/>
            </c:ext>
          </c:extLst>
        </c:ser>
        <c:ser>
          <c:idx val="2"/>
          <c:order val="2"/>
          <c:tx>
            <c:strRef>
              <c:f>Visualizations!$E$3:$E$4</c:f>
              <c:strCache>
                <c:ptCount val="1"/>
                <c:pt idx="0">
                  <c:v>Soft Drinks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Visualizations!$B$5:$B$9</c:f>
              <c:strCache>
                <c:ptCount val="5"/>
                <c:pt idx="0">
                  <c:v>Banglore</c:v>
                </c:pt>
                <c:pt idx="1">
                  <c:v>Chennai</c:v>
                </c:pt>
                <c:pt idx="2">
                  <c:v>Cochin</c:v>
                </c:pt>
                <c:pt idx="3">
                  <c:v>Delhi</c:v>
                </c:pt>
                <c:pt idx="4">
                  <c:v>Mumbai</c:v>
                </c:pt>
              </c:strCache>
            </c:strRef>
          </c:cat>
          <c:val>
            <c:numRef>
              <c:f>Visualizations!$E$5:$E$9</c:f>
              <c:numCache>
                <c:formatCode>General</c:formatCode>
                <c:ptCount val="5"/>
                <c:pt idx="0">
                  <c:v>6680</c:v>
                </c:pt>
                <c:pt idx="1">
                  <c:v>12760</c:v>
                </c:pt>
                <c:pt idx="2">
                  <c:v>5720</c:v>
                </c:pt>
                <c:pt idx="3">
                  <c:v>6380</c:v>
                </c:pt>
                <c:pt idx="4">
                  <c:v>4900</c:v>
                </c:pt>
              </c:numCache>
            </c:numRef>
          </c:val>
          <c:extLst>
            <c:ext xmlns:c16="http://schemas.microsoft.com/office/drawing/2014/chart" uri="{C3380CC4-5D6E-409C-BE32-E72D297353CC}">
              <c16:uniqueId val="{0000001E-AA5E-4A17-B328-9E2D44200D86}"/>
            </c:ext>
          </c:extLst>
        </c:ser>
        <c:ser>
          <c:idx val="3"/>
          <c:order val="3"/>
          <c:tx>
            <c:strRef>
              <c:f>Visualizations!$F$3:$F$4</c:f>
              <c:strCache>
                <c:ptCount val="1"/>
                <c:pt idx="0">
                  <c:v>Biriyani</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Visualizations!$B$5:$B$9</c:f>
              <c:strCache>
                <c:ptCount val="5"/>
                <c:pt idx="0">
                  <c:v>Banglore</c:v>
                </c:pt>
                <c:pt idx="1">
                  <c:v>Chennai</c:v>
                </c:pt>
                <c:pt idx="2">
                  <c:v>Cochin</c:v>
                </c:pt>
                <c:pt idx="3">
                  <c:v>Delhi</c:v>
                </c:pt>
                <c:pt idx="4">
                  <c:v>Mumbai</c:v>
                </c:pt>
              </c:strCache>
            </c:strRef>
          </c:cat>
          <c:val>
            <c:numRef>
              <c:f>Visualizations!$F$5:$F$9</c:f>
              <c:numCache>
                <c:formatCode>General</c:formatCode>
                <c:ptCount val="5"/>
                <c:pt idx="1">
                  <c:v>120</c:v>
                </c:pt>
              </c:numCache>
            </c:numRef>
          </c:val>
          <c:extLst>
            <c:ext xmlns:c16="http://schemas.microsoft.com/office/drawing/2014/chart" uri="{C3380CC4-5D6E-409C-BE32-E72D297353CC}">
              <c16:uniqueId val="{0000001F-AA5E-4A17-B328-9E2D44200D86}"/>
            </c:ext>
          </c:extLst>
        </c:ser>
        <c:ser>
          <c:idx val="4"/>
          <c:order val="4"/>
          <c:tx>
            <c:strRef>
              <c:f>Visualizations!$G$3:$G$4</c:f>
              <c:strCache>
                <c:ptCount val="1"/>
                <c:pt idx="0">
                  <c:v>Pizza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Visualizations!$B$5:$B$9</c:f>
              <c:strCache>
                <c:ptCount val="5"/>
                <c:pt idx="0">
                  <c:v>Banglore</c:v>
                </c:pt>
                <c:pt idx="1">
                  <c:v>Chennai</c:v>
                </c:pt>
                <c:pt idx="2">
                  <c:v>Cochin</c:v>
                </c:pt>
                <c:pt idx="3">
                  <c:v>Delhi</c:v>
                </c:pt>
                <c:pt idx="4">
                  <c:v>Mumbai</c:v>
                </c:pt>
              </c:strCache>
            </c:strRef>
          </c:cat>
          <c:val>
            <c:numRef>
              <c:f>Visualizations!$G$5:$G$9</c:f>
              <c:numCache>
                <c:formatCode>General</c:formatCode>
                <c:ptCount val="5"/>
                <c:pt idx="1">
                  <c:v>4000</c:v>
                </c:pt>
              </c:numCache>
            </c:numRef>
          </c:val>
          <c:extLst>
            <c:ext xmlns:c16="http://schemas.microsoft.com/office/drawing/2014/chart" uri="{C3380CC4-5D6E-409C-BE32-E72D297353CC}">
              <c16:uniqueId val="{00000020-AA5E-4A17-B328-9E2D44200D86}"/>
            </c:ext>
          </c:extLst>
        </c:ser>
        <c:dLbls>
          <c:dLblPos val="outEnd"/>
          <c:showLegendKey val="0"/>
          <c:showVal val="1"/>
          <c:showCatName val="0"/>
          <c:showSerName val="0"/>
          <c:showPercent val="0"/>
          <c:showBubbleSize val="0"/>
        </c:dLbls>
        <c:gapWidth val="315"/>
        <c:overlap val="-40"/>
        <c:axId val="792689327"/>
        <c:axId val="792694127"/>
      </c:barChart>
      <c:catAx>
        <c:axId val="79268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2694127"/>
        <c:crosses val="autoZero"/>
        <c:auto val="1"/>
        <c:lblAlgn val="ctr"/>
        <c:lblOffset val="100"/>
        <c:noMultiLvlLbl val="0"/>
      </c:catAx>
      <c:valAx>
        <c:axId val="792694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268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[Excel_Set1_Practice - Copy.xlsx]Visualizations!PivotTable2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Total_sales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Visualizations!$C$38</c:f>
              <c:strCache>
                <c:ptCount val="1"/>
                <c:pt idx="0">
                  <c:v>Sum of Total_sales2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1A-44C2-8911-35E612A68047}"/>
              </c:ext>
            </c:extLst>
          </c:dPt>
          <c:dPt>
            <c:idx val="1"/>
            <c:bubble3D val="0"/>
            <c:explosion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6E6-4B38-97BF-9497114F4BF0}"/>
              </c:ext>
            </c:extLst>
          </c:dPt>
          <c:dPt>
            <c:idx val="2"/>
            <c:bubble3D val="0"/>
            <c:explosion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6E6-4B38-97BF-9497114F4B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1A-44C2-8911-35E612A680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1A-44C2-8911-35E612A680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11A-44C2-8911-35E612A68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Visualizations!$B$39:$B$45</c:f>
              <c:strCache>
                <c:ptCount val="6"/>
                <c:pt idx="0">
                  <c:v>ABC Service Providers</c:v>
                </c:pt>
                <c:pt idx="1">
                  <c:v>Akbar Agencies</c:v>
                </c:pt>
                <c:pt idx="2">
                  <c:v>Easy Food Delivery</c:v>
                </c:pt>
                <c:pt idx="3">
                  <c:v>Santhi Bakers</c:v>
                </c:pt>
                <c:pt idx="4">
                  <c:v>Swaraj Foods</c:v>
                </c:pt>
                <c:pt idx="5">
                  <c:v>Williams &amp; Sons</c:v>
                </c:pt>
              </c:strCache>
            </c:strRef>
          </c:cat>
          <c:val>
            <c:numRef>
              <c:f>Visualizations!$C$39:$C$45</c:f>
              <c:numCache>
                <c:formatCode>0.00%</c:formatCode>
                <c:ptCount val="6"/>
                <c:pt idx="0">
                  <c:v>0.15422542678401019</c:v>
                </c:pt>
                <c:pt idx="1">
                  <c:v>0.22582440886438343</c:v>
                </c:pt>
                <c:pt idx="2">
                  <c:v>0.13773724949634186</c:v>
                </c:pt>
                <c:pt idx="3">
                  <c:v>0.16008376630261903</c:v>
                </c:pt>
                <c:pt idx="4">
                  <c:v>0.13991093203265825</c:v>
                </c:pt>
                <c:pt idx="5">
                  <c:v>0.18221821651998726</c:v>
                </c:pt>
              </c:numCache>
            </c:numRef>
          </c:val>
          <c:extLst>
            <c:ext xmlns:c16="http://schemas.microsoft.com/office/drawing/2014/chart" uri="{C3380CC4-5D6E-409C-BE32-E72D297353CC}">
              <c16:uniqueId val="{00000000-96E6-4B38-97BF-9497114F4BF0}"/>
            </c:ext>
          </c:extLst>
        </c:ser>
        <c:ser>
          <c:idx val="1"/>
          <c:order val="1"/>
          <c:tx>
            <c:strRef>
              <c:f>Visualizations!$D$38</c:f>
              <c:strCache>
                <c:ptCount val="1"/>
                <c:pt idx="0">
                  <c:v>Sum of Total_sales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11A-44C2-8911-35E612A680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11A-44C2-8911-35E612A680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11A-44C2-8911-35E612A680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11A-44C2-8911-35E612A680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11A-44C2-8911-35E612A680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11A-44C2-8911-35E612A68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Visualizations!$B$39:$B$45</c:f>
              <c:strCache>
                <c:ptCount val="6"/>
                <c:pt idx="0">
                  <c:v>ABC Service Providers</c:v>
                </c:pt>
                <c:pt idx="1">
                  <c:v>Akbar Agencies</c:v>
                </c:pt>
                <c:pt idx="2">
                  <c:v>Easy Food Delivery</c:v>
                </c:pt>
                <c:pt idx="3">
                  <c:v>Santhi Bakers</c:v>
                </c:pt>
                <c:pt idx="4">
                  <c:v>Swaraj Foods</c:v>
                </c:pt>
                <c:pt idx="5">
                  <c:v>Williams &amp; Sons</c:v>
                </c:pt>
              </c:strCache>
            </c:strRef>
          </c:cat>
          <c:val>
            <c:numRef>
              <c:f>Visualizations!$D$39:$D$45</c:f>
              <c:numCache>
                <c:formatCode>General</c:formatCode>
                <c:ptCount val="6"/>
                <c:pt idx="0">
                  <c:v>29090</c:v>
                </c:pt>
                <c:pt idx="1">
                  <c:v>42595</c:v>
                </c:pt>
                <c:pt idx="2">
                  <c:v>25980</c:v>
                </c:pt>
                <c:pt idx="3">
                  <c:v>30195</c:v>
                </c:pt>
                <c:pt idx="4">
                  <c:v>26390</c:v>
                </c:pt>
                <c:pt idx="5">
                  <c:v>34370</c:v>
                </c:pt>
              </c:numCache>
            </c:numRef>
          </c:val>
          <c:extLst>
            <c:ext xmlns:c16="http://schemas.microsoft.com/office/drawing/2014/chart" uri="{C3380CC4-5D6E-409C-BE32-E72D297353CC}">
              <c16:uniqueId val="{00000001-96E6-4B38-97BF-9497114F4BF0}"/>
            </c:ext>
          </c:extLst>
        </c:ser>
        <c:ser>
          <c:idx val="2"/>
          <c:order val="2"/>
          <c:tx>
            <c:strRef>
              <c:f>Visualizations!$E$38</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11A-44C2-8911-35E612A680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11A-44C2-8911-35E612A680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11A-44C2-8911-35E612A680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11A-44C2-8911-35E612A680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11A-44C2-8911-35E612A680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111A-44C2-8911-35E612A68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Visualizations!$B$39:$B$45</c:f>
              <c:strCache>
                <c:ptCount val="6"/>
                <c:pt idx="0">
                  <c:v>ABC Service Providers</c:v>
                </c:pt>
                <c:pt idx="1">
                  <c:v>Akbar Agencies</c:v>
                </c:pt>
                <c:pt idx="2">
                  <c:v>Easy Food Delivery</c:v>
                </c:pt>
                <c:pt idx="3">
                  <c:v>Santhi Bakers</c:v>
                </c:pt>
                <c:pt idx="4">
                  <c:v>Swaraj Foods</c:v>
                </c:pt>
                <c:pt idx="5">
                  <c:v>Williams &amp; Sons</c:v>
                </c:pt>
              </c:strCache>
            </c:strRef>
          </c:cat>
          <c:val>
            <c:numRef>
              <c:f>Visualizations!$E$39:$E$45</c:f>
              <c:numCache>
                <c:formatCode>General</c:formatCode>
                <c:ptCount val="6"/>
                <c:pt idx="0">
                  <c:v>2607</c:v>
                </c:pt>
                <c:pt idx="1">
                  <c:v>3366</c:v>
                </c:pt>
                <c:pt idx="2">
                  <c:v>2334</c:v>
                </c:pt>
                <c:pt idx="3">
                  <c:v>2190</c:v>
                </c:pt>
                <c:pt idx="4">
                  <c:v>2433</c:v>
                </c:pt>
                <c:pt idx="5">
                  <c:v>3417</c:v>
                </c:pt>
              </c:numCache>
            </c:numRef>
          </c:val>
          <c:extLst>
            <c:ext xmlns:c16="http://schemas.microsoft.com/office/drawing/2014/chart" uri="{C3380CC4-5D6E-409C-BE32-E72D297353CC}">
              <c16:uniqueId val="{00000002-96E6-4B38-97BF-9497114F4BF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[Excel_Set1_Practice - Copy.xlsx]Visualizations!PivotTable4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Visualizations!$C$59</c:f>
              <c:strCache>
                <c:ptCount val="1"/>
                <c:pt idx="0">
                  <c:v>Total</c:v>
                </c:pt>
              </c:strCache>
            </c:strRef>
          </c:tx>
          <c:spPr>
            <a:solidFill>
              <a:schemeClr val="accent1"/>
            </a:solidFill>
            <a:ln>
              <a:noFill/>
            </a:ln>
            <a:effectLst/>
          </c:spPr>
          <c:invertIfNegative val="0"/>
          <c:cat>
            <c:strRef>
              <c:f>Visualizations!$B$60:$B$64</c:f>
              <c:strCache>
                <c:ptCount val="4"/>
                <c:pt idx="0">
                  <c:v>01-10-2023</c:v>
                </c:pt>
                <c:pt idx="1">
                  <c:v>02-10-2023</c:v>
                </c:pt>
                <c:pt idx="2">
                  <c:v>03-10-2023</c:v>
                </c:pt>
                <c:pt idx="3">
                  <c:v>04-10-2023</c:v>
                </c:pt>
              </c:strCache>
            </c:strRef>
          </c:cat>
          <c:val>
            <c:numRef>
              <c:f>Visualizations!$C$60:$C$64</c:f>
              <c:numCache>
                <c:formatCode>General</c:formatCode>
                <c:ptCount val="4"/>
                <c:pt idx="0">
                  <c:v>97</c:v>
                </c:pt>
                <c:pt idx="1">
                  <c:v>83</c:v>
                </c:pt>
                <c:pt idx="2">
                  <c:v>100</c:v>
                </c:pt>
                <c:pt idx="3">
                  <c:v>29</c:v>
                </c:pt>
              </c:numCache>
            </c:numRef>
          </c:val>
          <c:extLst>
            <c:ext xmlns:c16="http://schemas.microsoft.com/office/drawing/2014/chart" uri="{C3380CC4-5D6E-409C-BE32-E72D297353CC}">
              <c16:uniqueId val="{00000000-29B7-4EFA-8DF5-F2CD2620C4D4}"/>
            </c:ext>
          </c:extLst>
        </c:ser>
        <c:dLbls>
          <c:showLegendKey val="0"/>
          <c:showVal val="0"/>
          <c:showCatName val="0"/>
          <c:showSerName val="0"/>
          <c:showPercent val="0"/>
          <c:showBubbleSize val="0"/>
        </c:dLbls>
        <c:gapWidth val="219"/>
        <c:overlap val="-27"/>
        <c:axId val="416671343"/>
        <c:axId val="416672783"/>
      </c:barChart>
      <c:catAx>
        <c:axId val="4166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72783"/>
        <c:crosses val="autoZero"/>
        <c:auto val="1"/>
        <c:lblAlgn val="ctr"/>
        <c:lblOffset val="100"/>
        <c:noMultiLvlLbl val="0"/>
      </c:catAx>
      <c:valAx>
        <c:axId val="4166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7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Forecasting!$B$1</c:f>
              <c:strCache>
                <c:ptCount val="1"/>
                <c:pt idx="0">
                  <c:v>Column1</c:v>
                </c:pt>
              </c:strCache>
            </c:strRef>
          </c:tx>
          <c:spPr>
            <a:ln w="28575" cap="rnd">
              <a:solidFill>
                <a:schemeClr val="accent1"/>
              </a:solidFill>
              <a:round/>
            </a:ln>
            <a:effectLst/>
          </c:spPr>
          <c:marker>
            <c:symbol val="none"/>
          </c:marker>
          <c:val>
            <c:numRef>
              <c:f>Forecasting!$B$2:$B$78</c:f>
              <c:numCache>
                <c:formatCode>_(* #,##0.00_);_(* \(#,##0.00\);_(* "-"??_);_(@_)</c:formatCode>
                <c:ptCount val="77"/>
                <c:pt idx="0">
                  <c:v>443.33333333333331</c:v>
                </c:pt>
                <c:pt idx="1">
                  <c:v>940</c:v>
                </c:pt>
                <c:pt idx="2">
                  <c:v>725.83333333333337</c:v>
                </c:pt>
                <c:pt idx="3">
                  <c:v>290</c:v>
                </c:pt>
                <c:pt idx="4">
                  <c:v>688</c:v>
                </c:pt>
                <c:pt idx="5">
                  <c:v>1166.6666666666667</c:v>
                </c:pt>
                <c:pt idx="6">
                  <c:v>638.75</c:v>
                </c:pt>
                <c:pt idx="7">
                  <c:v>746.25</c:v>
                </c:pt>
                <c:pt idx="8">
                  <c:v>505.55555555555554</c:v>
                </c:pt>
                <c:pt idx="9">
                  <c:v>515</c:v>
                </c:pt>
                <c:pt idx="10">
                  <c:v>410</c:v>
                </c:pt>
                <c:pt idx="11">
                  <c:v>526.66666666666674</c:v>
                </c:pt>
                <c:pt idx="12">
                  <c:v>643.33333333333337</c:v>
                </c:pt>
                <c:pt idx="13">
                  <c:v>573</c:v>
                </c:pt>
                <c:pt idx="14">
                  <c:v>721.66666666666663</c:v>
                </c:pt>
                <c:pt idx="15">
                  <c:v>495</c:v>
                </c:pt>
                <c:pt idx="16">
                  <c:v>3635</c:v>
                </c:pt>
                <c:pt idx="17">
                  <c:v>416.66666666666669</c:v>
                </c:pt>
                <c:pt idx="18">
                  <c:v>273.33333333333331</c:v>
                </c:pt>
                <c:pt idx="19">
                  <c:v>460</c:v>
                </c:pt>
                <c:pt idx="20">
                  <c:v>912.14285714285711</c:v>
                </c:pt>
                <c:pt idx="21">
                  <c:v>512.14285714285711</c:v>
                </c:pt>
                <c:pt idx="22">
                  <c:v>637</c:v>
                </c:pt>
                <c:pt idx="23">
                  <c:v>675</c:v>
                </c:pt>
                <c:pt idx="24">
                  <c:v>322.5</c:v>
                </c:pt>
                <c:pt idx="25">
                  <c:v>352.5</c:v>
                </c:pt>
                <c:pt idx="26">
                  <c:v>849.28571428571433</c:v>
                </c:pt>
                <c:pt idx="27">
                  <c:v>420</c:v>
                </c:pt>
                <c:pt idx="28">
                  <c:v>645</c:v>
                </c:pt>
                <c:pt idx="29">
                  <c:v>713.75</c:v>
                </c:pt>
                <c:pt idx="30">
                  <c:v>830</c:v>
                </c:pt>
                <c:pt idx="31">
                  <c:v>1246</c:v>
                </c:pt>
                <c:pt idx="32">
                  <c:v>247.5</c:v>
                </c:pt>
                <c:pt idx="33">
                  <c:v>487.85714285714283</c:v>
                </c:pt>
                <c:pt idx="34">
                  <c:v>494.44444444444446</c:v>
                </c:pt>
                <c:pt idx="35">
                  <c:v>800</c:v>
                </c:pt>
                <c:pt idx="36">
                  <c:v>603.57142857142856</c:v>
                </c:pt>
                <c:pt idx="37">
                  <c:v>643.33333333333337</c:v>
                </c:pt>
                <c:pt idx="38">
                  <c:v>646.66666666666663</c:v>
                </c:pt>
                <c:pt idx="39">
                  <c:v>1129.375</c:v>
                </c:pt>
                <c:pt idx="40">
                  <c:v>480</c:v>
                </c:pt>
                <c:pt idx="41">
                  <c:v>960</c:v>
                </c:pt>
                <c:pt idx="42">
                  <c:v>485.83333333333331</c:v>
                </c:pt>
                <c:pt idx="43">
                  <c:v>654</c:v>
                </c:pt>
                <c:pt idx="44">
                  <c:v>435</c:v>
                </c:pt>
                <c:pt idx="45">
                  <c:v>385.83333333333331</c:v>
                </c:pt>
                <c:pt idx="46">
                  <c:v>336</c:v>
                </c:pt>
                <c:pt idx="47">
                  <c:v>1084</c:v>
                </c:pt>
                <c:pt idx="48">
                  <c:v>990</c:v>
                </c:pt>
                <c:pt idx="49">
                  <c:v>388.75</c:v>
                </c:pt>
                <c:pt idx="50">
                  <c:v>352.5</c:v>
                </c:pt>
                <c:pt idx="51">
                  <c:v>407.5</c:v>
                </c:pt>
                <c:pt idx="52">
                  <c:v>723.33333333333337</c:v>
                </c:pt>
                <c:pt idx="53">
                  <c:v>400</c:v>
                </c:pt>
                <c:pt idx="54">
                  <c:v>232.5</c:v>
                </c:pt>
                <c:pt idx="55">
                  <c:v>990</c:v>
                </c:pt>
                <c:pt idx="56">
                  <c:v>741.66666666666663</c:v>
                </c:pt>
                <c:pt idx="57">
                  <c:v>452.5</c:v>
                </c:pt>
                <c:pt idx="58">
                  <c:v>4402.5</c:v>
                </c:pt>
                <c:pt idx="59">
                  <c:v>750</c:v>
                </c:pt>
                <c:pt idx="60">
                  <c:v>2507</c:v>
                </c:pt>
              </c:numCache>
            </c:numRef>
          </c:val>
          <c:smooth val="0"/>
          <c:extLst>
            <c:ext xmlns:c16="http://schemas.microsoft.com/office/drawing/2014/chart" uri="{C3380CC4-5D6E-409C-BE32-E72D297353CC}">
              <c16:uniqueId val="{00000000-447E-4FDC-8194-F3EEBBCA85B3}"/>
            </c:ext>
          </c:extLst>
        </c:ser>
        <c:ser>
          <c:idx val="1"/>
          <c:order val="1"/>
          <c:tx>
            <c:strRef>
              <c:f>Forecasting!$C$1</c:f>
              <c:strCache>
                <c:ptCount val="1"/>
                <c:pt idx="0">
                  <c:v>Forecast(Column1)</c:v>
                </c:pt>
              </c:strCache>
            </c:strRef>
          </c:tx>
          <c:spPr>
            <a:ln w="25400" cap="rnd">
              <a:solidFill>
                <a:schemeClr val="accent2"/>
              </a:solidFill>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Forecasting!$C$2:$C$78</c:f>
              <c:numCache>
                <c:formatCode>General</c:formatCode>
                <c:ptCount val="77"/>
                <c:pt idx="60" formatCode="_(* #,##0.00_);_(* \(#,##0.00\);_(* &quot;-&quot;??_);_(@_)">
                  <c:v>2507</c:v>
                </c:pt>
                <c:pt idx="61" formatCode="_(* #,##0.00_);_(* \(#,##0.00\);_(* &quot;-&quot;??_);_(@_)">
                  <c:v>967.44846345505971</c:v>
                </c:pt>
                <c:pt idx="62" formatCode="_(* #,##0.00_);_(* \(#,##0.00\);_(* &quot;-&quot;??_);_(@_)">
                  <c:v>976.39645675531767</c:v>
                </c:pt>
                <c:pt idx="63" formatCode="_(* #,##0.00_);_(* \(#,##0.00\);_(* &quot;-&quot;??_);_(@_)">
                  <c:v>985.34445005557302</c:v>
                </c:pt>
                <c:pt idx="64" formatCode="_(* #,##0.00_);_(* \(#,##0.00\);_(* &quot;-&quot;??_);_(@_)">
                  <c:v>994.29244335583098</c:v>
                </c:pt>
                <c:pt idx="65" formatCode="_(* #,##0.00_);_(* \(#,##0.00\);_(* &quot;-&quot;??_);_(@_)">
                  <c:v>1003.2404366560863</c:v>
                </c:pt>
                <c:pt idx="66" formatCode="_(* #,##0.00_);_(* \(#,##0.00\);_(* &quot;-&quot;??_);_(@_)">
                  <c:v>1012.1884299563443</c:v>
                </c:pt>
                <c:pt idx="67" formatCode="_(* #,##0.00_);_(* \(#,##0.00\);_(* &quot;-&quot;??_);_(@_)">
                  <c:v>1021.1364232565996</c:v>
                </c:pt>
                <c:pt idx="68" formatCode="_(* #,##0.00_);_(* \(#,##0.00\);_(* &quot;-&quot;??_);_(@_)">
                  <c:v>1030.0844165568576</c:v>
                </c:pt>
                <c:pt idx="69" formatCode="_(* #,##0.00_);_(* \(#,##0.00\);_(* &quot;-&quot;??_);_(@_)">
                  <c:v>1039.032409857113</c:v>
                </c:pt>
                <c:pt idx="70" formatCode="_(* #,##0.00_);_(* \(#,##0.00\);_(* &quot;-&quot;??_);_(@_)">
                  <c:v>1047.980403157371</c:v>
                </c:pt>
                <c:pt idx="71" formatCode="_(* #,##0.00_);_(* \(#,##0.00\);_(* &quot;-&quot;??_);_(@_)">
                  <c:v>1056.9283964576261</c:v>
                </c:pt>
                <c:pt idx="72" formatCode="_(* #,##0.00_);_(* \(#,##0.00\);_(* &quot;-&quot;??_);_(@_)">
                  <c:v>1065.8763897578842</c:v>
                </c:pt>
                <c:pt idx="73" formatCode="_(* #,##0.00_);_(* \(#,##0.00\);_(* &quot;-&quot;??_);_(@_)">
                  <c:v>1074.8243830581396</c:v>
                </c:pt>
                <c:pt idx="74" formatCode="_(* #,##0.00_);_(* \(#,##0.00\);_(* &quot;-&quot;??_);_(@_)">
                  <c:v>1083.7723763583977</c:v>
                </c:pt>
                <c:pt idx="75" formatCode="_(* #,##0.00_);_(* \(#,##0.00\);_(* &quot;-&quot;??_);_(@_)">
                  <c:v>1092.7203696586528</c:v>
                </c:pt>
                <c:pt idx="76" formatCode="_(* #,##0.00_);_(* \(#,##0.00\);_(* &quot;-&quot;??_);_(@_)">
                  <c:v>1101.6683629589108</c:v>
                </c:pt>
              </c:numCache>
            </c:numRef>
          </c:val>
          <c:smooth val="0"/>
          <c:extLst>
            <c:ext xmlns:c16="http://schemas.microsoft.com/office/drawing/2014/chart" uri="{C3380CC4-5D6E-409C-BE32-E72D297353CC}">
              <c16:uniqueId val="{00000001-447E-4FDC-8194-F3EEBBCA85B3}"/>
            </c:ext>
          </c:extLst>
        </c:ser>
        <c:ser>
          <c:idx val="2"/>
          <c:order val="2"/>
          <c:tx>
            <c:strRef>
              <c:f>Forecasting!$D$1</c:f>
              <c:strCache>
                <c:ptCount val="1"/>
                <c:pt idx="0">
                  <c:v>Lower Confidence Bound(Column1)</c:v>
                </c:pt>
              </c:strCache>
            </c:strRef>
          </c:tx>
          <c:spPr>
            <a:ln w="12700" cap="rnd">
              <a:solidFill>
                <a:srgbClr val="9B2D1F"/>
              </a:solidFill>
              <a:prstDash val="solid"/>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Forecasting!$D$2:$D$78</c:f>
              <c:numCache>
                <c:formatCode>General</c:formatCode>
                <c:ptCount val="77"/>
                <c:pt idx="60" formatCode="_(* #,##0.00_);_(* \(#,##0.00\);_(* &quot;-&quot;??_);_(@_)">
                  <c:v>2507</c:v>
                </c:pt>
                <c:pt idx="61" formatCode="_(* #,##0.00_);_(* \(#,##0.00\);_(* &quot;-&quot;??_);_(@_)">
                  <c:v>-387.95402074691128</c:v>
                </c:pt>
                <c:pt idx="62" formatCode="_(* #,##0.00_);_(* \(#,##0.00\);_(* &quot;-&quot;??_);_(@_)">
                  <c:v>-379.01212674410897</c:v>
                </c:pt>
                <c:pt idx="63" formatCode="_(* #,##0.00_);_(* \(#,##0.00\);_(* &quot;-&quot;??_);_(@_)">
                  <c:v>-370.07497657156102</c:v>
                </c:pt>
                <c:pt idx="64" formatCode="_(* #,##0.00_);_(* \(#,##0.00\);_(* &quot;-&quot;??_);_(@_)">
                  <c:v>-361.14392548469255</c:v>
                </c:pt>
                <c:pt idx="65" formatCode="_(* #,##0.00_);_(* \(#,##0.00\);_(* &quot;-&quot;??_);_(@_)">
                  <c:v>-352.22032859968976</c:v>
                </c:pt>
                <c:pt idx="66" formatCode="_(* #,##0.00_);_(* \(#,##0.00\);_(* &quot;-&quot;??_);_(@_)">
                  <c:v>-343.30554082574247</c:v>
                </c:pt>
                <c:pt idx="67" formatCode="_(* #,##0.00_);_(* \(#,##0.00\);_(* &quot;-&quot;??_);_(@_)">
                  <c:v>-334.4009167838052</c:v>
                </c:pt>
                <c:pt idx="68" formatCode="_(* #,##0.00_);_(* \(#,##0.00\);_(* &quot;-&quot;??_);_(@_)">
                  <c:v>-325.50781071181677</c:v>
                </c:pt>
                <c:pt idx="69" formatCode="_(* #,##0.00_);_(* \(#,##0.00\);_(* &quot;-&quot;??_);_(@_)">
                  <c:v>-316.62757635648882</c:v>
                </c:pt>
                <c:pt idx="70" formatCode="_(* #,##0.00_);_(* \(#,##0.00\);_(* &quot;-&quot;??_);_(@_)">
                  <c:v>-307.76156685161959</c:v>
                </c:pt>
                <c:pt idx="71" formatCode="_(* #,##0.00_);_(* \(#,##0.00\);_(* &quot;-&quot;??_);_(@_)">
                  <c:v>-298.91113458305745</c:v>
                </c:pt>
                <c:pt idx="72" formatCode="_(* #,##0.00_);_(* \(#,##0.00\);_(* &quot;-&quot;??_);_(@_)">
                  <c:v>-290.07763104029073</c:v>
                </c:pt>
                <c:pt idx="73" formatCode="_(* #,##0.00_);_(* \(#,##0.00\);_(* &quot;-&quot;??_);_(@_)">
                  <c:v>-281.26240665481873</c:v>
                </c:pt>
                <c:pt idx="74" formatCode="_(* #,##0.00_);_(* \(#,##0.00\);_(* &quot;-&quot;??_);_(@_)">
                  <c:v>-272.46681062529501</c:v>
                </c:pt>
                <c:pt idx="75" formatCode="_(* #,##0.00_);_(* \(#,##0.00\);_(* &quot;-&quot;??_);_(@_)">
                  <c:v>-263.69219072963028</c:v>
                </c:pt>
                <c:pt idx="76" formatCode="_(* #,##0.00_);_(* \(#,##0.00\);_(* &quot;-&quot;??_);_(@_)">
                  <c:v>-254.93989312407348</c:v>
                </c:pt>
              </c:numCache>
            </c:numRef>
          </c:val>
          <c:smooth val="0"/>
          <c:extLst>
            <c:ext xmlns:c16="http://schemas.microsoft.com/office/drawing/2014/chart" uri="{C3380CC4-5D6E-409C-BE32-E72D297353CC}">
              <c16:uniqueId val="{00000002-447E-4FDC-8194-F3EEBBCA85B3}"/>
            </c:ext>
          </c:extLst>
        </c:ser>
        <c:ser>
          <c:idx val="3"/>
          <c:order val="3"/>
          <c:tx>
            <c:strRef>
              <c:f>Forecasting!$E$1</c:f>
              <c:strCache>
                <c:ptCount val="1"/>
                <c:pt idx="0">
                  <c:v>Upper Confidence Bound(Column1)</c:v>
                </c:pt>
              </c:strCache>
            </c:strRef>
          </c:tx>
          <c:spPr>
            <a:ln w="12700" cap="rnd">
              <a:solidFill>
                <a:srgbClr val="9B2D1F"/>
              </a:solidFill>
              <a:prstDash val="solid"/>
              <a:round/>
            </a:ln>
            <a:effectLst/>
          </c:spPr>
          <c:marker>
            <c:symbol val="none"/>
          </c:marker>
          <c:cat>
            <c:numRef>
              <c:f>Forecasting!$A$2:$A$78</c:f>
              <c:numCache>
                <c:formatCode>[$-14009]dd/mm/yyyy;@</c:formatCode>
                <c:ptCount val="77"/>
                <c:pt idx="0">
                  <c:v>45200</c:v>
                </c:pt>
                <c:pt idx="1">
                  <c:v>45201</c:v>
                </c:pt>
                <c:pt idx="2">
                  <c:v>45202</c:v>
                </c:pt>
                <c:pt idx="3">
                  <c:v>45203</c:v>
                </c:pt>
                <c:pt idx="4">
                  <c:v>45204</c:v>
                </c:pt>
                <c:pt idx="5">
                  <c:v>45205</c:v>
                </c:pt>
                <c:pt idx="6">
                  <c:v>45206</c:v>
                </c:pt>
                <c:pt idx="7">
                  <c:v>45207</c:v>
                </c:pt>
                <c:pt idx="8">
                  <c:v>45208</c:v>
                </c:pt>
                <c:pt idx="9">
                  <c:v>45209</c:v>
                </c:pt>
                <c:pt idx="10">
                  <c:v>45210</c:v>
                </c:pt>
                <c:pt idx="11">
                  <c:v>45211</c:v>
                </c:pt>
                <c:pt idx="12">
                  <c:v>45212</c:v>
                </c:pt>
                <c:pt idx="13">
                  <c:v>45213</c:v>
                </c:pt>
                <c:pt idx="14">
                  <c:v>45214</c:v>
                </c:pt>
                <c:pt idx="15">
                  <c:v>45215</c:v>
                </c:pt>
                <c:pt idx="16">
                  <c:v>45216</c:v>
                </c:pt>
                <c:pt idx="17">
                  <c:v>45217</c:v>
                </c:pt>
                <c:pt idx="18">
                  <c:v>45218</c:v>
                </c:pt>
                <c:pt idx="19">
                  <c:v>45219</c:v>
                </c:pt>
                <c:pt idx="20">
                  <c:v>45220</c:v>
                </c:pt>
                <c:pt idx="21">
                  <c:v>45221</c:v>
                </c:pt>
                <c:pt idx="22">
                  <c:v>45222</c:v>
                </c:pt>
                <c:pt idx="23">
                  <c:v>45223</c:v>
                </c:pt>
                <c:pt idx="24">
                  <c:v>45224</c:v>
                </c:pt>
                <c:pt idx="25">
                  <c:v>45225</c:v>
                </c:pt>
                <c:pt idx="26">
                  <c:v>45226</c:v>
                </c:pt>
                <c:pt idx="27">
                  <c:v>45227</c:v>
                </c:pt>
                <c:pt idx="28">
                  <c:v>45228</c:v>
                </c:pt>
                <c:pt idx="29">
                  <c:v>45229</c:v>
                </c:pt>
                <c:pt idx="30">
                  <c:v>45230</c:v>
                </c:pt>
                <c:pt idx="31">
                  <c:v>45231</c:v>
                </c:pt>
                <c:pt idx="32">
                  <c:v>45232</c:v>
                </c:pt>
                <c:pt idx="33">
                  <c:v>45233</c:v>
                </c:pt>
                <c:pt idx="34">
                  <c:v>45234</c:v>
                </c:pt>
                <c:pt idx="35">
                  <c:v>45235</c:v>
                </c:pt>
                <c:pt idx="36">
                  <c:v>45236</c:v>
                </c:pt>
                <c:pt idx="37">
                  <c:v>45237</c:v>
                </c:pt>
                <c:pt idx="38">
                  <c:v>45238</c:v>
                </c:pt>
                <c:pt idx="39">
                  <c:v>45239</c:v>
                </c:pt>
                <c:pt idx="40">
                  <c:v>45240</c:v>
                </c:pt>
                <c:pt idx="41">
                  <c:v>45241</c:v>
                </c:pt>
                <c:pt idx="42">
                  <c:v>45242</c:v>
                </c:pt>
                <c:pt idx="43">
                  <c:v>45243</c:v>
                </c:pt>
                <c:pt idx="44">
                  <c:v>45244</c:v>
                </c:pt>
                <c:pt idx="45">
                  <c:v>45245</c:v>
                </c:pt>
                <c:pt idx="46">
                  <c:v>45246</c:v>
                </c:pt>
                <c:pt idx="47">
                  <c:v>45247</c:v>
                </c:pt>
                <c:pt idx="48">
                  <c:v>45248</c:v>
                </c:pt>
                <c:pt idx="49">
                  <c:v>45249</c:v>
                </c:pt>
                <c:pt idx="50">
                  <c:v>45250</c:v>
                </c:pt>
                <c:pt idx="51">
                  <c:v>45251</c:v>
                </c:pt>
                <c:pt idx="52">
                  <c:v>45252</c:v>
                </c:pt>
                <c:pt idx="53">
                  <c:v>45253</c:v>
                </c:pt>
                <c:pt idx="54">
                  <c:v>45254</c:v>
                </c:pt>
                <c:pt idx="55">
                  <c:v>45255</c:v>
                </c:pt>
                <c:pt idx="56">
                  <c:v>45256</c:v>
                </c:pt>
                <c:pt idx="57">
                  <c:v>45257</c:v>
                </c:pt>
                <c:pt idx="58">
                  <c:v>45258</c:v>
                </c:pt>
                <c:pt idx="59">
                  <c:v>45259</c:v>
                </c:pt>
                <c:pt idx="60">
                  <c:v>45260</c:v>
                </c:pt>
                <c:pt idx="61">
                  <c:v>45261</c:v>
                </c:pt>
                <c:pt idx="62">
                  <c:v>45262</c:v>
                </c:pt>
                <c:pt idx="63">
                  <c:v>45263</c:v>
                </c:pt>
                <c:pt idx="64">
                  <c:v>45264</c:v>
                </c:pt>
                <c:pt idx="65">
                  <c:v>45265</c:v>
                </c:pt>
                <c:pt idx="66">
                  <c:v>45266</c:v>
                </c:pt>
                <c:pt idx="67">
                  <c:v>45267</c:v>
                </c:pt>
                <c:pt idx="68">
                  <c:v>45268</c:v>
                </c:pt>
                <c:pt idx="69">
                  <c:v>45269</c:v>
                </c:pt>
                <c:pt idx="70">
                  <c:v>45270</c:v>
                </c:pt>
                <c:pt idx="71">
                  <c:v>45271</c:v>
                </c:pt>
                <c:pt idx="72">
                  <c:v>45272</c:v>
                </c:pt>
                <c:pt idx="73">
                  <c:v>45273</c:v>
                </c:pt>
                <c:pt idx="74">
                  <c:v>45274</c:v>
                </c:pt>
                <c:pt idx="75">
                  <c:v>45275</c:v>
                </c:pt>
                <c:pt idx="76">
                  <c:v>45276</c:v>
                </c:pt>
              </c:numCache>
            </c:numRef>
          </c:cat>
          <c:val>
            <c:numRef>
              <c:f>Forecasting!$E$2:$E$78</c:f>
              <c:numCache>
                <c:formatCode>General</c:formatCode>
                <c:ptCount val="77"/>
                <c:pt idx="60" formatCode="_(* #,##0.00_);_(* \(#,##0.00\);_(* &quot;-&quot;??_);_(@_)">
                  <c:v>2507</c:v>
                </c:pt>
                <c:pt idx="61" formatCode="_(* #,##0.00_);_(* \(#,##0.00\);_(* &quot;-&quot;??_);_(@_)">
                  <c:v>2322.8509476570307</c:v>
                </c:pt>
                <c:pt idx="62" formatCode="_(* #,##0.00_);_(* \(#,##0.00\);_(* &quot;-&quot;??_);_(@_)">
                  <c:v>2331.8050402547442</c:v>
                </c:pt>
                <c:pt idx="63" formatCode="_(* #,##0.00_);_(* \(#,##0.00\);_(* &quot;-&quot;??_);_(@_)">
                  <c:v>2340.7638766827072</c:v>
                </c:pt>
                <c:pt idx="64" formatCode="_(* #,##0.00_);_(* \(#,##0.00\);_(* &quot;-&quot;??_);_(@_)">
                  <c:v>2349.7288121963547</c:v>
                </c:pt>
                <c:pt idx="65" formatCode="_(* #,##0.00_);_(* \(#,##0.00\);_(* &quot;-&quot;??_);_(@_)">
                  <c:v>2358.7012019118624</c:v>
                </c:pt>
                <c:pt idx="66" formatCode="_(* #,##0.00_);_(* \(#,##0.00\);_(* &quot;-&quot;??_);_(@_)">
                  <c:v>2367.6824007384312</c:v>
                </c:pt>
                <c:pt idx="67" formatCode="_(* #,##0.00_);_(* \(#,##0.00\);_(* &quot;-&quot;??_);_(@_)">
                  <c:v>2376.6737632970044</c:v>
                </c:pt>
                <c:pt idx="68" formatCode="_(* #,##0.00_);_(* \(#,##0.00\);_(* &quot;-&quot;??_);_(@_)">
                  <c:v>2385.6766438255318</c:v>
                </c:pt>
                <c:pt idx="69" formatCode="_(* #,##0.00_);_(* \(#,##0.00\);_(* &quot;-&quot;??_);_(@_)">
                  <c:v>2394.6923960707145</c:v>
                </c:pt>
                <c:pt idx="70" formatCode="_(* #,##0.00_);_(* \(#,##0.00\);_(* &quot;-&quot;??_);_(@_)">
                  <c:v>2403.7223731663616</c:v>
                </c:pt>
                <c:pt idx="71" formatCode="_(* #,##0.00_);_(* \(#,##0.00\);_(* &quot;-&quot;??_);_(@_)">
                  <c:v>2412.7679274983097</c:v>
                </c:pt>
                <c:pt idx="72" formatCode="_(* #,##0.00_);_(* \(#,##0.00\);_(* &quot;-&quot;??_);_(@_)">
                  <c:v>2421.8304105560592</c:v>
                </c:pt>
                <c:pt idx="73" formatCode="_(* #,##0.00_);_(* \(#,##0.00\);_(* &quot;-&quot;??_);_(@_)">
                  <c:v>2430.9111727710979</c:v>
                </c:pt>
                <c:pt idx="74" formatCode="_(* #,##0.00_);_(* \(#,##0.00\);_(* &quot;-&quot;??_);_(@_)">
                  <c:v>2440.0115633420901</c:v>
                </c:pt>
                <c:pt idx="75" formatCode="_(* #,##0.00_);_(* \(#,##0.00\);_(* &quot;-&quot;??_);_(@_)">
                  <c:v>2449.1329300469361</c:v>
                </c:pt>
                <c:pt idx="76" formatCode="_(* #,##0.00_);_(* \(#,##0.00\);_(* &quot;-&quot;??_);_(@_)">
                  <c:v>2458.2766190418952</c:v>
                </c:pt>
              </c:numCache>
            </c:numRef>
          </c:val>
          <c:smooth val="0"/>
          <c:extLst>
            <c:ext xmlns:c16="http://schemas.microsoft.com/office/drawing/2014/chart" uri="{C3380CC4-5D6E-409C-BE32-E72D297353CC}">
              <c16:uniqueId val="{00000003-447E-4FDC-8194-F3EEBBCA85B3}"/>
            </c:ext>
          </c:extLst>
        </c:ser>
        <c:dLbls>
          <c:showLegendKey val="0"/>
          <c:showVal val="0"/>
          <c:showCatName val="0"/>
          <c:showSerName val="0"/>
          <c:showPercent val="0"/>
          <c:showBubbleSize val="0"/>
        </c:dLbls>
        <c:smooth val="0"/>
        <c:axId val="980655567"/>
        <c:axId val="980656047"/>
      </c:lineChart>
      <c:catAx>
        <c:axId val="98065556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56047"/>
        <c:crosses val="autoZero"/>
        <c:auto val="1"/>
        <c:lblAlgn val="ctr"/>
        <c:lblOffset val="100"/>
        <c:noMultiLvlLbl val="0"/>
      </c:catAx>
      <c:valAx>
        <c:axId val="98065604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55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Total_sales</cx:v>
        </cx:txData>
      </cx:tx>
      <cx:spPr>
        <a:solidFill>
          <a:schemeClr val="accent5">
            <a:lumMod val="40000"/>
            <a:lumOff val="6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Total_sales</a:t>
          </a:r>
        </a:p>
      </cx:txPr>
    </cx:title>
    <cx:plotArea>
      <cx:plotAreaRegion>
        <cx:series layoutId="clusteredColumn" uniqueId="{4A3B1F78-75E6-4AF5-82F9-B8AE1614C1FD}">
          <cx:dataLabels>
            <cx:spPr>
              <a:solidFill>
                <a:schemeClr val="tx1"/>
              </a:solidFill>
            </cx:spPr>
            <cx:visibility seriesName="0" categoryName="0" value="1"/>
          </cx:dataLabels>
          <cx:dataId val="0"/>
          <cx:layoutPr>
            <cx:binning intervalClosed="r">
              <cx:binSize val="5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microsoft.com/office/2014/relationships/chartEx" Target="../charts/chartEx1.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295275</xdr:colOff>
      <xdr:row>3</xdr:row>
      <xdr:rowOff>22225</xdr:rowOff>
    </xdr:from>
    <xdr:to>
      <xdr:col>13</xdr:col>
      <xdr:colOff>92075</xdr:colOff>
      <xdr:row>27</xdr:row>
      <xdr:rowOff>3175</xdr:rowOff>
    </xdr:to>
    <xdr:graphicFrame macro="">
      <xdr:nvGraphicFramePr>
        <xdr:cNvPr id="2" name="Chart 1">
          <a:extLst>
            <a:ext uri="{FF2B5EF4-FFF2-40B4-BE49-F238E27FC236}">
              <a16:creationId xmlns:a16="http://schemas.microsoft.com/office/drawing/2014/main" id="{BC7BC08C-0ACB-CF00-A635-622EE0DAD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228600</xdr:colOff>
      <xdr:row>2</xdr:row>
      <xdr:rowOff>0</xdr:rowOff>
    </xdr:from>
    <xdr:to>
      <xdr:col>11</xdr:col>
      <xdr:colOff>228601</xdr:colOff>
      <xdr:row>15</xdr:row>
      <xdr:rowOff>130175</xdr:rowOff>
    </xdr:to>
    <mc:AlternateContent xmlns:mc="http://schemas.openxmlformats.org/markup-compatibility/2006" xmlns:a14="http://schemas.microsoft.com/office/drawing/2010/main">
      <mc:Choice Requires="a14">
        <xdr:graphicFrame macro="">
          <xdr:nvGraphicFramePr>
            <xdr:cNvPr id="2" name="Purchase_Mode">
              <a:extLst>
                <a:ext uri="{FF2B5EF4-FFF2-40B4-BE49-F238E27FC236}">
                  <a16:creationId xmlns:a16="http://schemas.microsoft.com/office/drawing/2014/main" id="{59A2052B-FFD3-E805-95D1-BE8255050D7D}"/>
                </a:ext>
              </a:extLst>
            </xdr:cNvPr>
            <xdr:cNvGraphicFramePr/>
          </xdr:nvGraphicFramePr>
          <xdr:xfrm>
            <a:off x="0" y="0"/>
            <a:ext cx="0" cy="0"/>
          </xdr:xfrm>
          <a:graphic>
            <a:graphicData uri="http://schemas.microsoft.com/office/drawing/2010/slicer">
              <sle:slicer xmlns:sle="http://schemas.microsoft.com/office/drawing/2010/slicer" name="Purchase_Mode"/>
            </a:graphicData>
          </a:graphic>
        </xdr:graphicFrame>
      </mc:Choice>
      <mc:Fallback xmlns="">
        <xdr:sp macro="" textlink="">
          <xdr:nvSpPr>
            <xdr:cNvPr id="0" name=""/>
            <xdr:cNvSpPr>
              <a:spLocks noTextEdit="1"/>
            </xdr:cNvSpPr>
          </xdr:nvSpPr>
          <xdr:spPr>
            <a:xfrm>
              <a:off x="54737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298450</xdr:colOff>
      <xdr:row>2</xdr:row>
      <xdr:rowOff>38100</xdr:rowOff>
    </xdr:from>
    <xdr:to>
      <xdr:col>15</xdr:col>
      <xdr:colOff>298450</xdr:colOff>
      <xdr:row>15</xdr:row>
      <xdr:rowOff>168275</xdr:rowOff>
    </xdr:to>
    <mc:AlternateContent xmlns:mc="http://schemas.openxmlformats.org/markup-compatibility/2006" xmlns:a14="http://schemas.microsoft.com/office/drawing/2010/main">
      <mc:Choice Requires="a14">
        <xdr:graphicFrame macro="">
          <xdr:nvGraphicFramePr>
            <xdr:cNvPr id="3" name="Payment_Method">
              <a:extLst>
                <a:ext uri="{FF2B5EF4-FFF2-40B4-BE49-F238E27FC236}">
                  <a16:creationId xmlns:a16="http://schemas.microsoft.com/office/drawing/2014/main" id="{3580C283-1AA9-B032-5D0E-4D0FEE4ABA95}"/>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7981950" y="406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292100</xdr:colOff>
      <xdr:row>16</xdr:row>
      <xdr:rowOff>155574</xdr:rowOff>
    </xdr:from>
    <xdr:to>
      <xdr:col>17</xdr:col>
      <xdr:colOff>431800</xdr:colOff>
      <xdr:row>34</xdr:row>
      <xdr:rowOff>63499</xdr:rowOff>
    </xdr:to>
    <xdr:graphicFrame macro="">
      <xdr:nvGraphicFramePr>
        <xdr:cNvPr id="4" name="Chart 3">
          <a:extLst>
            <a:ext uri="{FF2B5EF4-FFF2-40B4-BE49-F238E27FC236}">
              <a16:creationId xmlns:a16="http://schemas.microsoft.com/office/drawing/2014/main" id="{377DB136-0C23-8106-C546-6EF708CD2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139700</xdr:colOff>
      <xdr:row>37</xdr:row>
      <xdr:rowOff>25400</xdr:rowOff>
    </xdr:from>
    <xdr:to>
      <xdr:col>7</xdr:col>
      <xdr:colOff>63500</xdr:colOff>
      <xdr:row>50</xdr:row>
      <xdr:rowOff>155575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F618222C-0327-D0E4-85E1-7AFE8C0309C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283200" y="6838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555625</xdr:colOff>
      <xdr:row>37</xdr:row>
      <xdr:rowOff>34925</xdr:rowOff>
    </xdr:from>
    <xdr:to>
      <xdr:col>15</xdr:col>
      <xdr:colOff>98425</xdr:colOff>
      <xdr:row>52</xdr:row>
      <xdr:rowOff>15875</xdr:rowOff>
    </xdr:to>
    <xdr:graphicFrame macro="">
      <xdr:nvGraphicFramePr>
        <xdr:cNvPr id="6" name="Chart 5">
          <a:extLst>
            <a:ext uri="{FF2B5EF4-FFF2-40B4-BE49-F238E27FC236}">
              <a16:creationId xmlns:a16="http://schemas.microsoft.com/office/drawing/2014/main" id="{E4D0BC87-2831-F181-6B0E-D260D9E88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1063625</xdr:colOff>
      <xdr:row>54</xdr:row>
      <xdr:rowOff>104775</xdr:rowOff>
    </xdr:from>
    <xdr:to>
      <xdr:col>9</xdr:col>
      <xdr:colOff>365125</xdr:colOff>
      <xdr:row>69</xdr:row>
      <xdr:rowOff>85725</xdr:rowOff>
    </xdr:to>
    <xdr:graphicFrame macro="">
      <xdr:nvGraphicFramePr>
        <xdr:cNvPr id="7" name="Chart 6">
          <a:extLst>
            <a:ext uri="{FF2B5EF4-FFF2-40B4-BE49-F238E27FC236}">
              <a16:creationId xmlns:a16="http://schemas.microsoft.com/office/drawing/2014/main" id="{DC1730EB-74A7-759F-6E12-E67202D38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100</xdr:row>
      <xdr:rowOff>0</xdr:rowOff>
    </xdr:from>
    <xdr:to>
      <xdr:col>14</xdr:col>
      <xdr:colOff>330200</xdr:colOff>
      <xdr:row>123</xdr:row>
      <xdr:rowOff>162378</xdr:rowOff>
    </xdr:to>
    <xdr:graphicFrame macro="">
      <xdr:nvGraphicFramePr>
        <xdr:cNvPr id="8" name="Chart 7">
          <a:extLst>
            <a:ext uri="{FF2B5EF4-FFF2-40B4-BE49-F238E27FC236}">
              <a16:creationId xmlns:a16="http://schemas.microsoft.com/office/drawing/2014/main" id="{3FC52893-ACD2-426E-94F2-25492C05C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xdr:colOff>
      <xdr:row>72</xdr:row>
      <xdr:rowOff>152400</xdr:rowOff>
    </xdr:from>
    <xdr:to>
      <xdr:col>14</xdr:col>
      <xdr:colOff>406400</xdr:colOff>
      <xdr:row>95</xdr:row>
      <xdr:rowOff>21771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F66894B-902B-4F72-A322-D850C39E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5800" y="12954000"/>
              <a:ext cx="11226800" cy="39587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SURESH" refreshedDate="45531.825984143521" createdVersion="8" refreshedVersion="8" minRefreshableVersion="3" recordCount="264" xr:uid="{6684881B-D80E-47BE-B550-18B60B37B0F6}">
  <cacheSource type="worksheet">
    <worksheetSource name="Data"/>
  </cacheSource>
  <cacheFields count="18">
    <cacheField name="Order_ID" numFmtId="0">
      <sharedItems/>
    </cacheField>
    <cacheField name="Date_of_Purchase" numFmtId="164">
      <sharedItems containsSemiMixedTypes="0" containsNonDate="0" containsDate="1" containsString="0" minDate="2023-10-01T00:00:00" maxDate="2023-12-01T00:00:00" count="60">
        <d v="2023-10-01T00:00:00"/>
        <d v="2023-10-02T00:00:00"/>
        <d v="2023-10-03T00:00:00"/>
        <d v="2023-10-04T00:00:00"/>
        <d v="2023-10-05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sharedItems>
    </cacheField>
    <cacheField name="Item_Purchased" numFmtId="0">
      <sharedItems count="5">
        <s v="Soft Drinks"/>
        <s v="Dark Chocolate"/>
        <s v="Ketchup"/>
        <s v="Biriyani"/>
        <s v="Pizza"/>
      </sharedItems>
    </cacheField>
    <cacheField name="Unit_Price" numFmtId="165">
      <sharedItems containsSemiMixedTypes="0" containsString="0" containsNumber="1" containsInteger="1" minValue="15" maxValue="70"/>
    </cacheField>
    <cacheField name="Quantity" numFmtId="0">
      <sharedItems containsSemiMixedTypes="0" containsString="0" containsNumber="1" containsInteger="1" minValue="6" maxValue="200"/>
    </cacheField>
    <cacheField name="Purchase_Mode" numFmtId="0">
      <sharedItems count="2">
        <s v="Offline"/>
        <s v="Online"/>
      </sharedItems>
    </cacheField>
    <cacheField name="Payment_Method" numFmtId="0">
      <sharedItems count="3">
        <s v="Credit Card"/>
        <s v="UPI"/>
        <s v="Cash"/>
      </sharedItems>
    </cacheField>
    <cacheField name="Retailer_name" numFmtId="0">
      <sharedItems/>
    </cacheField>
    <cacheField name="City" numFmtId="0">
      <sharedItems count="5">
        <s v="Chennai"/>
        <s v="Cochin"/>
        <s v="Delhi"/>
        <s v="Mumbai"/>
        <s v="Banglore"/>
      </sharedItems>
    </cacheField>
    <cacheField name="Dealer" numFmtId="0">
      <sharedItems count="6">
        <s v="Santhi Bakers"/>
        <s v="Williams &amp; Sons"/>
        <s v="Easy Food Delivery"/>
        <s v="Akbar Agencies"/>
        <s v="ABC Service Providers"/>
        <s v="Swaraj Foods"/>
      </sharedItems>
    </cacheField>
    <cacheField name="Customer_Contact " numFmtId="0">
      <sharedItems containsSemiMixedTypes="0" containsString="0" containsNumber="1" containsInteger="1" minValue="2601056" maxValue="2839853"/>
    </cacheField>
    <cacheField name="Contact_Code" numFmtId="0">
      <sharedItems containsSemiMixedTypes="0" containsString="0" containsNumber="1" containsInteger="1" minValue="9101" maxValue="9106"/>
    </cacheField>
    <cacheField name="Total_sales" numFmtId="166">
      <sharedItems containsSemiMixedTypes="0" containsString="0" containsNumber="1" containsInteger="1" minValue="90" maxValue="8400" count="67">
        <n v="480"/>
        <n v="120"/>
        <n v="700"/>
        <n v="490"/>
        <n v="390"/>
        <n v="1680"/>
        <n v="400"/>
        <n v="1260"/>
        <n v="420"/>
        <n v="1330"/>
        <n v="300"/>
        <n v="910"/>
        <n v="285"/>
        <n v="200"/>
        <n v="380"/>
        <n v="980"/>
        <n v="210"/>
        <n v="1610"/>
        <n v="340"/>
        <n v="1190"/>
        <n v="1750"/>
        <n v="560"/>
        <n v="375"/>
        <n v="440"/>
        <n v="1400"/>
        <n v="1820"/>
        <n v="320"/>
        <n v="255"/>
        <n v="460"/>
        <n v="140"/>
        <n v="405"/>
        <n v="360"/>
        <n v="540"/>
        <n v="280"/>
        <n v="240"/>
        <n v="225"/>
        <n v="345"/>
        <n v="1120"/>
        <n v="160"/>
        <n v="7000"/>
        <n v="270"/>
        <n v="770"/>
        <n v="135"/>
        <n v="520"/>
        <n v="840"/>
        <n v="630"/>
        <n v="1470"/>
        <n v="220"/>
        <n v="90"/>
        <n v="165"/>
        <n v="195"/>
        <n v="1890"/>
        <n v="180"/>
        <n v="500"/>
        <n v="1050"/>
        <n v="1275"/>
        <n v="260"/>
        <n v="105"/>
        <n v="330"/>
        <n v="150"/>
        <n v="315"/>
        <n v="2200"/>
        <n v="1540"/>
        <n v="1960"/>
        <n v="1875"/>
        <n v="8400"/>
        <n v="4000"/>
      </sharedItems>
    </cacheField>
    <cacheField name="Unit_cost" numFmtId="165">
      <sharedItems containsSemiMixedTypes="0" containsString="0" containsNumber="1" containsInteger="1" minValue="12" maxValue="67"/>
    </cacheField>
    <cacheField name="Total_cost" numFmtId="165">
      <sharedItems containsSemiMixedTypes="0" containsString="0" containsNumber="1" containsInteger="1" minValue="72" maxValue="8040"/>
    </cacheField>
    <cacheField name="Profit" numFmtId="165">
      <sharedItems containsSemiMixedTypes="0" containsString="0" containsNumber="1" containsInteger="1" minValue="18" maxValue="600"/>
    </cacheField>
    <cacheField name="Sales_status" numFmtId="43">
      <sharedItems containsSemiMixedTypes="0" containsString="0" containsNumber="1" containsInteger="1" minValue="90" maxValue="8400"/>
    </cacheField>
    <cacheField name="Column1" numFmtId="43">
      <sharedItems containsSemiMixedTypes="0" containsString="0" containsNumber="1" containsInteger="1" minValue="90" maxValue="8400"/>
    </cacheField>
  </cacheFields>
  <extLst>
    <ext xmlns:x14="http://schemas.microsoft.com/office/spreadsheetml/2009/9/main" uri="{725AE2AE-9491-48be-B2B4-4EB974FC3084}">
      <x14:pivotCacheDefinition pivotCacheId="21428448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SURESH" refreshedDate="45533.80967141204" createdVersion="8" refreshedVersion="8" minRefreshableVersion="3" recordCount="18" xr:uid="{921DD652-22FC-443D-BEBF-4ED4509E80FB}">
  <cacheSource type="worksheet">
    <worksheetSource ref="G254:Q272" sheet="Rough_sheet"/>
  </cacheSource>
  <cacheFields count="11">
    <cacheField name="Date" numFmtId="164">
      <sharedItems containsSemiMixedTypes="0" containsNonDate="0" containsDate="1" containsString="0" minDate="2023-10-01T00:00:00" maxDate="2023-10-05T00:00:00" count="4">
        <d v="2023-10-01T00:00:00"/>
        <d v="2023-10-02T00:00:00"/>
        <d v="2023-10-03T00:00:00"/>
        <d v="2023-10-04T00:00:00"/>
      </sharedItems>
    </cacheField>
    <cacheField name="item" numFmtId="0">
      <sharedItems/>
    </cacheField>
    <cacheField name="cost" numFmtId="165">
      <sharedItems containsSemiMixedTypes="0" containsString="0" containsNumber="1" containsInteger="1" minValue="15" maxValue="70"/>
    </cacheField>
    <cacheField name="quantity" numFmtId="0">
      <sharedItems containsSemiMixedTypes="0" containsString="0" containsNumber="1" containsInteger="1" minValue="6" maxValue="26"/>
    </cacheField>
    <cacheField name="mode" numFmtId="0">
      <sharedItems/>
    </cacheField>
    <cacheField name="payment" numFmtId="0">
      <sharedItems/>
    </cacheField>
    <cacheField name="name" numFmtId="0">
      <sharedItems/>
    </cacheField>
    <cacheField name="place" numFmtId="0">
      <sharedItems/>
    </cacheField>
    <cacheField name="company" numFmtId="0">
      <sharedItems/>
    </cacheField>
    <cacheField name="id" numFmtId="0">
      <sharedItems containsSemiMixedTypes="0" containsString="0" containsNumber="1" containsInteger="1" minValue="2608511" maxValue="2838162"/>
    </cacheField>
    <cacheField name="id2" numFmtId="0">
      <sharedItems containsSemiMixedTypes="0" containsString="0" containsNumber="1" containsInteger="1" minValue="9101" maxValue="9106"/>
    </cacheField>
  </cacheFields>
  <extLst>
    <ext xmlns:x14="http://schemas.microsoft.com/office/spreadsheetml/2009/9/main" uri="{725AE2AE-9491-48be-B2B4-4EB974FC3084}">
      <x14:pivotCacheDefinition pivotCacheId="259275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s v="EI10332"/>
    <x v="0"/>
    <x v="0"/>
    <n v="20"/>
    <n v="24"/>
    <x v="0"/>
    <x v="0"/>
    <s v="Sandeep Joshy"/>
    <x v="0"/>
    <x v="0"/>
    <n v="2696798"/>
    <n v="9105"/>
    <x v="0"/>
    <n v="17"/>
    <n v="408"/>
    <n v="72"/>
    <n v="480"/>
    <n v="480"/>
  </r>
  <r>
    <s v="EI10333"/>
    <x v="0"/>
    <x v="0"/>
    <n v="20"/>
    <n v="24"/>
    <x v="0"/>
    <x v="1"/>
    <s v="Sandeep Joshy"/>
    <x v="1"/>
    <x v="0"/>
    <n v="2827994"/>
    <n v="9102"/>
    <x v="0"/>
    <n v="17"/>
    <n v="408"/>
    <n v="72"/>
    <n v="480"/>
    <n v="480"/>
  </r>
  <r>
    <s v="EI10334"/>
    <x v="0"/>
    <x v="0"/>
    <n v="20"/>
    <n v="6"/>
    <x v="0"/>
    <x v="0"/>
    <s v="Rahul John"/>
    <x v="2"/>
    <x v="1"/>
    <n v="2608511"/>
    <n v="9105"/>
    <x v="1"/>
    <n v="17"/>
    <n v="102"/>
    <n v="18"/>
    <n v="120"/>
    <n v="120"/>
  </r>
  <r>
    <s v="EI10335"/>
    <x v="0"/>
    <x v="1"/>
    <n v="70"/>
    <n v="10"/>
    <x v="0"/>
    <x v="1"/>
    <s v="Rahul John"/>
    <x v="3"/>
    <x v="2"/>
    <n v="2785784"/>
    <n v="9101"/>
    <x v="2"/>
    <n v="67"/>
    <n v="670"/>
    <n v="30"/>
    <n v="700"/>
    <n v="700"/>
  </r>
  <r>
    <s v="EI10336"/>
    <x v="0"/>
    <x v="1"/>
    <n v="70"/>
    <n v="7"/>
    <x v="0"/>
    <x v="1"/>
    <s v="Akshay"/>
    <x v="4"/>
    <x v="0"/>
    <n v="2771218"/>
    <n v="9106"/>
    <x v="3"/>
    <n v="67"/>
    <n v="469"/>
    <n v="21"/>
    <n v="490"/>
    <n v="490"/>
  </r>
  <r>
    <s v="EI10337"/>
    <x v="0"/>
    <x v="2"/>
    <n v="15"/>
    <n v="26"/>
    <x v="1"/>
    <x v="0"/>
    <s v="Sandeep Joshy"/>
    <x v="1"/>
    <x v="0"/>
    <n v="2616674"/>
    <n v="9106"/>
    <x v="4"/>
    <n v="12"/>
    <n v="312"/>
    <n v="78"/>
    <n v="390"/>
    <n v="390"/>
  </r>
  <r>
    <s v="EI10338"/>
    <x v="1"/>
    <x v="1"/>
    <n v="70"/>
    <n v="24"/>
    <x v="1"/>
    <x v="1"/>
    <s v="Rahul John"/>
    <x v="4"/>
    <x v="3"/>
    <n v="2680047"/>
    <n v="9102"/>
    <x v="5"/>
    <n v="67"/>
    <n v="1608"/>
    <n v="72"/>
    <n v="1680"/>
    <n v="1680"/>
  </r>
  <r>
    <s v="EI10339"/>
    <x v="1"/>
    <x v="0"/>
    <n v="20"/>
    <n v="20"/>
    <x v="1"/>
    <x v="1"/>
    <s v="Soniya"/>
    <x v="0"/>
    <x v="2"/>
    <n v="2796031"/>
    <n v="9106"/>
    <x v="6"/>
    <n v="17"/>
    <n v="340"/>
    <n v="60"/>
    <n v="400"/>
    <n v="400"/>
  </r>
  <r>
    <s v="EI10340"/>
    <x v="1"/>
    <x v="1"/>
    <n v="70"/>
    <n v="18"/>
    <x v="1"/>
    <x v="2"/>
    <s v="Soniya"/>
    <x v="3"/>
    <x v="1"/>
    <n v="2676054"/>
    <n v="9101"/>
    <x v="7"/>
    <n v="67"/>
    <n v="1206"/>
    <n v="54"/>
    <n v="1260"/>
    <n v="1260"/>
  </r>
  <r>
    <s v="EI10341"/>
    <x v="1"/>
    <x v="0"/>
    <n v="20"/>
    <n v="21"/>
    <x v="0"/>
    <x v="0"/>
    <s v="Soniya"/>
    <x v="0"/>
    <x v="4"/>
    <n v="2716814"/>
    <n v="9104"/>
    <x v="8"/>
    <n v="17"/>
    <n v="357"/>
    <n v="63"/>
    <n v="420"/>
    <n v="420"/>
  </r>
  <r>
    <s v="EI10342"/>
    <x v="2"/>
    <x v="1"/>
    <n v="70"/>
    <n v="19"/>
    <x v="1"/>
    <x v="1"/>
    <s v="Soniya"/>
    <x v="4"/>
    <x v="1"/>
    <n v="2770891"/>
    <n v="9106"/>
    <x v="9"/>
    <n v="67"/>
    <n v="1273"/>
    <n v="57"/>
    <n v="1330"/>
    <n v="1330"/>
  </r>
  <r>
    <s v="EI10343"/>
    <x v="2"/>
    <x v="2"/>
    <n v="15"/>
    <n v="20"/>
    <x v="0"/>
    <x v="0"/>
    <s v="Sandeep Joshy"/>
    <x v="4"/>
    <x v="5"/>
    <n v="2838162"/>
    <n v="9103"/>
    <x v="10"/>
    <n v="12"/>
    <n v="240"/>
    <n v="60"/>
    <n v="300"/>
    <n v="300"/>
  </r>
  <r>
    <s v="EI10344"/>
    <x v="2"/>
    <x v="1"/>
    <n v="70"/>
    <n v="13"/>
    <x v="1"/>
    <x v="1"/>
    <s v="Rahul John"/>
    <x v="4"/>
    <x v="0"/>
    <n v="2764284"/>
    <n v="9102"/>
    <x v="11"/>
    <n v="67"/>
    <n v="871"/>
    <n v="39"/>
    <n v="910"/>
    <n v="910"/>
  </r>
  <r>
    <s v="EI10345"/>
    <x v="2"/>
    <x v="1"/>
    <n v="70"/>
    <n v="19"/>
    <x v="1"/>
    <x v="0"/>
    <s v="Sandeep Joshy"/>
    <x v="1"/>
    <x v="5"/>
    <n v="2636188"/>
    <n v="9101"/>
    <x v="9"/>
    <n v="67"/>
    <n v="1273"/>
    <n v="57"/>
    <n v="1330"/>
    <n v="1330"/>
  </r>
  <r>
    <s v="EI10346"/>
    <x v="2"/>
    <x v="2"/>
    <n v="15"/>
    <n v="19"/>
    <x v="0"/>
    <x v="1"/>
    <s v="Rahul John"/>
    <x v="0"/>
    <x v="3"/>
    <n v="2693022"/>
    <n v="9102"/>
    <x v="12"/>
    <n v="12"/>
    <n v="228"/>
    <n v="57"/>
    <n v="285"/>
    <n v="285"/>
  </r>
  <r>
    <s v="EI10347"/>
    <x v="2"/>
    <x v="0"/>
    <n v="20"/>
    <n v="10"/>
    <x v="1"/>
    <x v="0"/>
    <s v="Akshay"/>
    <x v="2"/>
    <x v="5"/>
    <n v="2814454"/>
    <n v="9102"/>
    <x v="13"/>
    <n v="17"/>
    <n v="170"/>
    <n v="30"/>
    <n v="200"/>
    <n v="200"/>
  </r>
  <r>
    <s v="EI10348"/>
    <x v="3"/>
    <x v="0"/>
    <n v="20"/>
    <n v="19"/>
    <x v="1"/>
    <x v="2"/>
    <s v="Soniya"/>
    <x v="1"/>
    <x v="0"/>
    <n v="2770059"/>
    <n v="9104"/>
    <x v="14"/>
    <n v="17"/>
    <n v="323"/>
    <n v="57"/>
    <n v="380"/>
    <n v="380"/>
  </r>
  <r>
    <s v="EI10349"/>
    <x v="3"/>
    <x v="0"/>
    <n v="20"/>
    <n v="10"/>
    <x v="0"/>
    <x v="1"/>
    <s v="Rahul John"/>
    <x v="4"/>
    <x v="1"/>
    <n v="2727433"/>
    <n v="9103"/>
    <x v="13"/>
    <n v="17"/>
    <n v="170"/>
    <n v="30"/>
    <n v="200"/>
    <n v="200"/>
  </r>
  <r>
    <s v="EI10350"/>
    <x v="4"/>
    <x v="1"/>
    <n v="70"/>
    <n v="14"/>
    <x v="0"/>
    <x v="2"/>
    <s v="Soniya"/>
    <x v="0"/>
    <x v="2"/>
    <n v="2775591"/>
    <n v="9105"/>
    <x v="15"/>
    <n v="67"/>
    <n v="938"/>
    <n v="42"/>
    <n v="980"/>
    <n v="980"/>
  </r>
  <r>
    <s v="EI10351"/>
    <x v="4"/>
    <x v="2"/>
    <n v="15"/>
    <n v="20"/>
    <x v="0"/>
    <x v="2"/>
    <s v="Rahul John"/>
    <x v="1"/>
    <x v="1"/>
    <n v="2823205"/>
    <n v="9104"/>
    <x v="10"/>
    <n v="12"/>
    <n v="240"/>
    <n v="60"/>
    <n v="300"/>
    <n v="300"/>
  </r>
  <r>
    <s v="EI10352"/>
    <x v="4"/>
    <x v="2"/>
    <n v="15"/>
    <n v="14"/>
    <x v="0"/>
    <x v="2"/>
    <s v="Sandeep Joshy"/>
    <x v="3"/>
    <x v="5"/>
    <n v="2676072"/>
    <n v="9101"/>
    <x v="16"/>
    <n v="12"/>
    <n v="168"/>
    <n v="42"/>
    <n v="210"/>
    <n v="210"/>
  </r>
  <r>
    <s v="EI10353"/>
    <x v="4"/>
    <x v="1"/>
    <n v="70"/>
    <n v="23"/>
    <x v="1"/>
    <x v="0"/>
    <s v="Rahul John"/>
    <x v="0"/>
    <x v="2"/>
    <n v="2804690"/>
    <n v="9101"/>
    <x v="17"/>
    <n v="67"/>
    <n v="1541"/>
    <n v="69"/>
    <n v="1610"/>
    <n v="1610"/>
  </r>
  <r>
    <s v="EI10354"/>
    <x v="4"/>
    <x v="0"/>
    <n v="20"/>
    <n v="17"/>
    <x v="1"/>
    <x v="0"/>
    <s v="Sandeep Joshy"/>
    <x v="4"/>
    <x v="4"/>
    <n v="2727071"/>
    <n v="9106"/>
    <x v="18"/>
    <n v="17"/>
    <n v="289"/>
    <n v="51"/>
    <n v="340"/>
    <n v="340"/>
  </r>
  <r>
    <s v="EI10355"/>
    <x v="5"/>
    <x v="1"/>
    <n v="70"/>
    <n v="17"/>
    <x v="0"/>
    <x v="0"/>
    <s v="Soniya"/>
    <x v="1"/>
    <x v="1"/>
    <n v="2661512"/>
    <n v="9102"/>
    <x v="19"/>
    <n v="67"/>
    <n v="1139"/>
    <n v="51"/>
    <n v="1190"/>
    <n v="1190"/>
  </r>
  <r>
    <s v="EI10356"/>
    <x v="5"/>
    <x v="1"/>
    <n v="70"/>
    <n v="25"/>
    <x v="1"/>
    <x v="2"/>
    <s v="Soniya"/>
    <x v="1"/>
    <x v="2"/>
    <n v="2813542"/>
    <n v="9105"/>
    <x v="20"/>
    <n v="67"/>
    <n v="1675"/>
    <n v="75"/>
    <n v="1750"/>
    <n v="1750"/>
  </r>
  <r>
    <s v="EI10357"/>
    <x v="5"/>
    <x v="0"/>
    <n v="20"/>
    <n v="28"/>
    <x v="0"/>
    <x v="0"/>
    <s v="Sandeep Joshy"/>
    <x v="4"/>
    <x v="1"/>
    <n v="2690749"/>
    <n v="9105"/>
    <x v="21"/>
    <n v="17"/>
    <n v="476"/>
    <n v="84"/>
    <n v="560"/>
    <n v="560"/>
  </r>
  <r>
    <s v="EI10358"/>
    <x v="6"/>
    <x v="2"/>
    <n v="15"/>
    <n v="25"/>
    <x v="1"/>
    <x v="2"/>
    <s v="Rahul John"/>
    <x v="3"/>
    <x v="3"/>
    <n v="2621230"/>
    <n v="9104"/>
    <x v="22"/>
    <n v="12"/>
    <n v="300"/>
    <n v="75"/>
    <n v="375"/>
    <n v="375"/>
  </r>
  <r>
    <s v="EI10359"/>
    <x v="6"/>
    <x v="0"/>
    <n v="20"/>
    <n v="22"/>
    <x v="0"/>
    <x v="0"/>
    <s v="Rahul John"/>
    <x v="3"/>
    <x v="5"/>
    <n v="2606905"/>
    <n v="9102"/>
    <x v="23"/>
    <n v="17"/>
    <n v="374"/>
    <n v="66"/>
    <n v="440"/>
    <n v="440"/>
  </r>
  <r>
    <s v="EI10360"/>
    <x v="6"/>
    <x v="0"/>
    <n v="20"/>
    <n v="17"/>
    <x v="0"/>
    <x v="0"/>
    <s v="Akshay"/>
    <x v="4"/>
    <x v="0"/>
    <n v="2670916"/>
    <n v="9101"/>
    <x v="18"/>
    <n v="17"/>
    <n v="289"/>
    <n v="51"/>
    <n v="340"/>
    <n v="340"/>
  </r>
  <r>
    <s v="EI10361"/>
    <x v="6"/>
    <x v="1"/>
    <n v="70"/>
    <n v="20"/>
    <x v="0"/>
    <x v="1"/>
    <s v="Soniya"/>
    <x v="1"/>
    <x v="4"/>
    <n v="2734253"/>
    <n v="9101"/>
    <x v="24"/>
    <n v="67"/>
    <n v="1340"/>
    <n v="60"/>
    <n v="1400"/>
    <n v="1400"/>
  </r>
  <r>
    <s v="EI10362"/>
    <x v="7"/>
    <x v="2"/>
    <n v="15"/>
    <n v="19"/>
    <x v="1"/>
    <x v="2"/>
    <s v="Rahul John"/>
    <x v="2"/>
    <x v="3"/>
    <n v="2728744"/>
    <n v="9106"/>
    <x v="12"/>
    <n v="12"/>
    <n v="228"/>
    <n v="57"/>
    <n v="285"/>
    <n v="285"/>
  </r>
  <r>
    <s v="EI10363"/>
    <x v="7"/>
    <x v="2"/>
    <n v="15"/>
    <n v="26"/>
    <x v="0"/>
    <x v="1"/>
    <s v="Soniya"/>
    <x v="1"/>
    <x v="5"/>
    <n v="2634853"/>
    <n v="9106"/>
    <x v="4"/>
    <n v="12"/>
    <n v="312"/>
    <n v="78"/>
    <n v="390"/>
    <n v="390"/>
  </r>
  <r>
    <s v="EI10364"/>
    <x v="7"/>
    <x v="1"/>
    <n v="70"/>
    <n v="25"/>
    <x v="0"/>
    <x v="1"/>
    <s v="Sandeep Joshy"/>
    <x v="2"/>
    <x v="5"/>
    <n v="2622304"/>
    <n v="9101"/>
    <x v="20"/>
    <n v="67"/>
    <n v="1675"/>
    <n v="75"/>
    <n v="1750"/>
    <n v="1750"/>
  </r>
  <r>
    <s v="EI10365"/>
    <x v="7"/>
    <x v="0"/>
    <n v="20"/>
    <n v="28"/>
    <x v="1"/>
    <x v="0"/>
    <s v="Rahul John"/>
    <x v="2"/>
    <x v="4"/>
    <n v="2605854"/>
    <n v="9106"/>
    <x v="21"/>
    <n v="17"/>
    <n v="476"/>
    <n v="84"/>
    <n v="560"/>
    <n v="560"/>
  </r>
  <r>
    <s v="EI10366"/>
    <x v="8"/>
    <x v="2"/>
    <n v="15"/>
    <n v="26"/>
    <x v="0"/>
    <x v="1"/>
    <s v="Rahul John"/>
    <x v="3"/>
    <x v="4"/>
    <n v="2710475"/>
    <n v="9106"/>
    <x v="4"/>
    <n v="12"/>
    <n v="312"/>
    <n v="78"/>
    <n v="390"/>
    <n v="390"/>
  </r>
  <r>
    <s v="EI10367"/>
    <x v="8"/>
    <x v="1"/>
    <n v="70"/>
    <n v="26"/>
    <x v="0"/>
    <x v="2"/>
    <s v="Sandeep Joshy"/>
    <x v="4"/>
    <x v="4"/>
    <n v="2659450"/>
    <n v="9101"/>
    <x v="25"/>
    <n v="67"/>
    <n v="1742"/>
    <n v="78"/>
    <n v="1820"/>
    <n v="1820"/>
  </r>
  <r>
    <s v="EI10368"/>
    <x v="8"/>
    <x v="0"/>
    <n v="20"/>
    <n v="16"/>
    <x v="1"/>
    <x v="0"/>
    <s v="Rahul John"/>
    <x v="2"/>
    <x v="1"/>
    <n v="2751554"/>
    <n v="9101"/>
    <x v="26"/>
    <n v="17"/>
    <n v="272"/>
    <n v="48"/>
    <n v="320"/>
    <n v="320"/>
  </r>
  <r>
    <s v="EI10369"/>
    <x v="8"/>
    <x v="2"/>
    <n v="15"/>
    <n v="17"/>
    <x v="0"/>
    <x v="0"/>
    <s v="Rahul John"/>
    <x v="4"/>
    <x v="2"/>
    <n v="2834351"/>
    <n v="9102"/>
    <x v="27"/>
    <n v="12"/>
    <n v="204"/>
    <n v="51"/>
    <n v="255"/>
    <n v="255"/>
  </r>
  <r>
    <s v="EI10370"/>
    <x v="8"/>
    <x v="0"/>
    <n v="20"/>
    <n v="23"/>
    <x v="0"/>
    <x v="1"/>
    <s v="Sandeep Joshy"/>
    <x v="3"/>
    <x v="5"/>
    <n v="2628641"/>
    <n v="9105"/>
    <x v="28"/>
    <n v="17"/>
    <n v="391"/>
    <n v="69"/>
    <n v="460"/>
    <n v="460"/>
  </r>
  <r>
    <s v="EI10371"/>
    <x v="8"/>
    <x v="0"/>
    <n v="20"/>
    <n v="20"/>
    <x v="1"/>
    <x v="1"/>
    <s v="Soniya"/>
    <x v="0"/>
    <x v="0"/>
    <n v="2757361"/>
    <n v="9101"/>
    <x v="6"/>
    <n v="17"/>
    <n v="340"/>
    <n v="60"/>
    <n v="400"/>
    <n v="400"/>
  </r>
  <r>
    <s v="EI10372"/>
    <x v="8"/>
    <x v="0"/>
    <n v="20"/>
    <n v="7"/>
    <x v="1"/>
    <x v="1"/>
    <s v="Akshay"/>
    <x v="4"/>
    <x v="3"/>
    <n v="2688565"/>
    <n v="9106"/>
    <x v="29"/>
    <n v="17"/>
    <n v="119"/>
    <n v="21"/>
    <n v="140"/>
    <n v="140"/>
  </r>
  <r>
    <s v="EI10373"/>
    <x v="8"/>
    <x v="2"/>
    <n v="15"/>
    <n v="27"/>
    <x v="1"/>
    <x v="1"/>
    <s v="Soniya"/>
    <x v="2"/>
    <x v="2"/>
    <n v="2695342"/>
    <n v="9104"/>
    <x v="30"/>
    <n v="12"/>
    <n v="324"/>
    <n v="81"/>
    <n v="405"/>
    <n v="405"/>
  </r>
  <r>
    <s v="EI10374"/>
    <x v="8"/>
    <x v="0"/>
    <n v="20"/>
    <n v="18"/>
    <x v="1"/>
    <x v="0"/>
    <s v="Sandeep Joshy"/>
    <x v="0"/>
    <x v="0"/>
    <n v="2810127"/>
    <n v="9102"/>
    <x v="31"/>
    <n v="17"/>
    <n v="306"/>
    <n v="54"/>
    <n v="360"/>
    <n v="360"/>
  </r>
  <r>
    <s v="EI10375"/>
    <x v="9"/>
    <x v="1"/>
    <n v="70"/>
    <n v="13"/>
    <x v="1"/>
    <x v="0"/>
    <s v="Soniya"/>
    <x v="2"/>
    <x v="1"/>
    <n v="2792154"/>
    <n v="9101"/>
    <x v="11"/>
    <n v="67"/>
    <n v="871"/>
    <n v="39"/>
    <n v="910"/>
    <n v="910"/>
  </r>
  <r>
    <s v="EI10376"/>
    <x v="9"/>
    <x v="1"/>
    <n v="70"/>
    <n v="7"/>
    <x v="1"/>
    <x v="0"/>
    <s v="Sandeep Joshy"/>
    <x v="0"/>
    <x v="3"/>
    <n v="2688546"/>
    <n v="9102"/>
    <x v="3"/>
    <n v="67"/>
    <n v="469"/>
    <n v="21"/>
    <n v="490"/>
    <n v="490"/>
  </r>
  <r>
    <s v="EI10377"/>
    <x v="9"/>
    <x v="2"/>
    <n v="15"/>
    <n v="20"/>
    <x v="0"/>
    <x v="2"/>
    <s v="Rahul John"/>
    <x v="3"/>
    <x v="1"/>
    <n v="2760271"/>
    <n v="9106"/>
    <x v="10"/>
    <n v="12"/>
    <n v="240"/>
    <n v="60"/>
    <n v="300"/>
    <n v="300"/>
  </r>
  <r>
    <s v="EI10378"/>
    <x v="9"/>
    <x v="2"/>
    <n v="15"/>
    <n v="24"/>
    <x v="1"/>
    <x v="0"/>
    <s v="Soniya"/>
    <x v="4"/>
    <x v="3"/>
    <n v="2666107"/>
    <n v="9101"/>
    <x v="31"/>
    <n v="12"/>
    <n v="288"/>
    <n v="72"/>
    <n v="360"/>
    <n v="360"/>
  </r>
  <r>
    <s v="EI10379"/>
    <x v="10"/>
    <x v="0"/>
    <n v="20"/>
    <n v="27"/>
    <x v="1"/>
    <x v="2"/>
    <s v="Sandeep Joshy"/>
    <x v="0"/>
    <x v="1"/>
    <n v="2808185"/>
    <n v="9101"/>
    <x v="32"/>
    <n v="17"/>
    <n v="459"/>
    <n v="81"/>
    <n v="540"/>
    <n v="540"/>
  </r>
  <r>
    <s v="EI10380"/>
    <x v="10"/>
    <x v="0"/>
    <n v="20"/>
    <n v="14"/>
    <x v="1"/>
    <x v="2"/>
    <s v="Sandeep Joshy"/>
    <x v="4"/>
    <x v="3"/>
    <n v="2767819"/>
    <n v="9104"/>
    <x v="33"/>
    <n v="17"/>
    <n v="238"/>
    <n v="42"/>
    <n v="280"/>
    <n v="280"/>
  </r>
  <r>
    <s v="EI10381"/>
    <x v="11"/>
    <x v="2"/>
    <n v="15"/>
    <n v="24"/>
    <x v="0"/>
    <x v="1"/>
    <s v="Soniya"/>
    <x v="2"/>
    <x v="3"/>
    <n v="2642966"/>
    <n v="9106"/>
    <x v="31"/>
    <n v="12"/>
    <n v="288"/>
    <n v="72"/>
    <n v="360"/>
    <n v="360"/>
  </r>
  <r>
    <s v="EI10382"/>
    <x v="11"/>
    <x v="1"/>
    <n v="70"/>
    <n v="19"/>
    <x v="0"/>
    <x v="1"/>
    <s v="Rahul John"/>
    <x v="4"/>
    <x v="4"/>
    <n v="2762231"/>
    <n v="9105"/>
    <x v="9"/>
    <n v="67"/>
    <n v="1273"/>
    <n v="57"/>
    <n v="1330"/>
    <n v="1330"/>
  </r>
  <r>
    <s v="EI10383"/>
    <x v="11"/>
    <x v="0"/>
    <n v="20"/>
    <n v="12"/>
    <x v="1"/>
    <x v="1"/>
    <s v="Rahul John"/>
    <x v="1"/>
    <x v="0"/>
    <n v="2765441"/>
    <n v="9101"/>
    <x v="34"/>
    <n v="17"/>
    <n v="204"/>
    <n v="36"/>
    <n v="240"/>
    <n v="240"/>
  </r>
  <r>
    <s v="EI10384"/>
    <x v="12"/>
    <x v="2"/>
    <n v="15"/>
    <n v="15"/>
    <x v="0"/>
    <x v="2"/>
    <s v="Rahul John"/>
    <x v="0"/>
    <x v="5"/>
    <n v="2724363"/>
    <n v="9105"/>
    <x v="35"/>
    <n v="12"/>
    <n v="180"/>
    <n v="45"/>
    <n v="225"/>
    <n v="225"/>
  </r>
  <r>
    <s v="EI10385"/>
    <x v="12"/>
    <x v="1"/>
    <n v="70"/>
    <n v="20"/>
    <x v="1"/>
    <x v="1"/>
    <s v="Rahul John"/>
    <x v="2"/>
    <x v="5"/>
    <n v="2746202"/>
    <n v="9103"/>
    <x v="24"/>
    <n v="67"/>
    <n v="1340"/>
    <n v="60"/>
    <n v="1400"/>
    <n v="1400"/>
  </r>
  <r>
    <s v="EI10386"/>
    <x v="12"/>
    <x v="0"/>
    <n v="20"/>
    <n v="6"/>
    <x v="1"/>
    <x v="0"/>
    <s v="Soniya"/>
    <x v="2"/>
    <x v="3"/>
    <n v="2780975"/>
    <n v="9102"/>
    <x v="1"/>
    <n v="17"/>
    <n v="102"/>
    <n v="18"/>
    <n v="120"/>
    <n v="120"/>
  </r>
  <r>
    <s v="EI10387"/>
    <x v="12"/>
    <x v="1"/>
    <n v="70"/>
    <n v="8"/>
    <x v="0"/>
    <x v="1"/>
    <s v="Sandeep Joshy"/>
    <x v="1"/>
    <x v="2"/>
    <n v="2771109"/>
    <n v="9106"/>
    <x v="21"/>
    <n v="67"/>
    <n v="536"/>
    <n v="24"/>
    <n v="560"/>
    <n v="560"/>
  </r>
  <r>
    <s v="EI10388"/>
    <x v="12"/>
    <x v="0"/>
    <n v="20"/>
    <n v="28"/>
    <x v="1"/>
    <x v="0"/>
    <s v="Rahul John"/>
    <x v="4"/>
    <x v="1"/>
    <n v="2684452"/>
    <n v="9104"/>
    <x v="21"/>
    <n v="17"/>
    <n v="476"/>
    <n v="84"/>
    <n v="560"/>
    <n v="560"/>
  </r>
  <r>
    <s v="EI10389"/>
    <x v="13"/>
    <x v="1"/>
    <n v="70"/>
    <n v="18"/>
    <x v="0"/>
    <x v="1"/>
    <s v="Rahul John"/>
    <x v="3"/>
    <x v="1"/>
    <n v="2647230"/>
    <n v="9103"/>
    <x v="7"/>
    <n v="67"/>
    <n v="1206"/>
    <n v="54"/>
    <n v="1260"/>
    <n v="1260"/>
  </r>
  <r>
    <s v="EI10390"/>
    <x v="13"/>
    <x v="2"/>
    <n v="15"/>
    <n v="23"/>
    <x v="0"/>
    <x v="2"/>
    <s v="Soniya"/>
    <x v="4"/>
    <x v="4"/>
    <n v="2737204"/>
    <n v="9104"/>
    <x v="36"/>
    <n v="12"/>
    <n v="276"/>
    <n v="69"/>
    <n v="345"/>
    <n v="345"/>
  </r>
  <r>
    <s v="EI10391"/>
    <x v="13"/>
    <x v="1"/>
    <n v="70"/>
    <n v="8"/>
    <x v="1"/>
    <x v="2"/>
    <s v="Rahul John"/>
    <x v="3"/>
    <x v="1"/>
    <n v="2643481"/>
    <n v="9103"/>
    <x v="21"/>
    <n v="67"/>
    <n v="536"/>
    <n v="24"/>
    <n v="560"/>
    <n v="560"/>
  </r>
  <r>
    <s v="EI10392"/>
    <x v="14"/>
    <x v="1"/>
    <n v="70"/>
    <n v="6"/>
    <x v="1"/>
    <x v="1"/>
    <s v="Soniya"/>
    <x v="4"/>
    <x v="4"/>
    <n v="2614935"/>
    <n v="9101"/>
    <x v="8"/>
    <n v="67"/>
    <n v="402"/>
    <n v="18"/>
    <n v="420"/>
    <n v="420"/>
  </r>
  <r>
    <s v="EI10393"/>
    <x v="14"/>
    <x v="0"/>
    <n v="20"/>
    <n v="14"/>
    <x v="0"/>
    <x v="0"/>
    <s v="Soniya"/>
    <x v="4"/>
    <x v="1"/>
    <n v="2654921"/>
    <n v="9102"/>
    <x v="33"/>
    <n v="17"/>
    <n v="238"/>
    <n v="42"/>
    <n v="280"/>
    <n v="280"/>
  </r>
  <r>
    <s v="EI10394"/>
    <x v="14"/>
    <x v="1"/>
    <n v="70"/>
    <n v="16"/>
    <x v="0"/>
    <x v="0"/>
    <s v="Soniya"/>
    <x v="3"/>
    <x v="0"/>
    <n v="2754636"/>
    <n v="9106"/>
    <x v="37"/>
    <n v="67"/>
    <n v="1072"/>
    <n v="48"/>
    <n v="1120"/>
    <n v="1120"/>
  </r>
  <r>
    <s v="EI10395"/>
    <x v="14"/>
    <x v="0"/>
    <n v="20"/>
    <n v="8"/>
    <x v="1"/>
    <x v="2"/>
    <s v="Sandeep Joshy"/>
    <x v="4"/>
    <x v="1"/>
    <n v="2652030"/>
    <n v="9105"/>
    <x v="38"/>
    <n v="17"/>
    <n v="136"/>
    <n v="24"/>
    <n v="160"/>
    <n v="160"/>
  </r>
  <r>
    <s v="EI10396"/>
    <x v="15"/>
    <x v="1"/>
    <n v="70"/>
    <n v="100"/>
    <x v="0"/>
    <x v="1"/>
    <s v="Sandeep Joshy"/>
    <x v="4"/>
    <x v="3"/>
    <n v="2722312"/>
    <n v="9104"/>
    <x v="39"/>
    <n v="67"/>
    <n v="6700"/>
    <n v="300"/>
    <n v="7000"/>
    <n v="7000"/>
  </r>
  <r>
    <s v="EI10397"/>
    <x v="15"/>
    <x v="2"/>
    <n v="15"/>
    <n v="18"/>
    <x v="1"/>
    <x v="1"/>
    <s v="Soniya"/>
    <x v="0"/>
    <x v="3"/>
    <n v="2813396"/>
    <n v="9104"/>
    <x v="40"/>
    <n v="12"/>
    <n v="216"/>
    <n v="54"/>
    <n v="270"/>
    <n v="270"/>
  </r>
  <r>
    <s v="EI10398"/>
    <x v="16"/>
    <x v="0"/>
    <n v="20"/>
    <n v="17"/>
    <x v="1"/>
    <x v="2"/>
    <s v="Akshay"/>
    <x v="0"/>
    <x v="5"/>
    <n v="2828201"/>
    <n v="9101"/>
    <x v="18"/>
    <n v="17"/>
    <n v="289"/>
    <n v="51"/>
    <n v="340"/>
    <n v="340"/>
  </r>
  <r>
    <s v="EI10399"/>
    <x v="16"/>
    <x v="1"/>
    <n v="70"/>
    <n v="11"/>
    <x v="0"/>
    <x v="0"/>
    <s v="Soniya"/>
    <x v="2"/>
    <x v="2"/>
    <n v="2629595"/>
    <n v="9106"/>
    <x v="41"/>
    <n v="67"/>
    <n v="737"/>
    <n v="33"/>
    <n v="770"/>
    <n v="770"/>
  </r>
  <r>
    <s v="EI10400"/>
    <x v="16"/>
    <x v="0"/>
    <n v="20"/>
    <n v="7"/>
    <x v="1"/>
    <x v="0"/>
    <s v="Rahul John"/>
    <x v="3"/>
    <x v="2"/>
    <n v="2658043"/>
    <n v="9101"/>
    <x v="29"/>
    <n v="17"/>
    <n v="119"/>
    <n v="21"/>
    <n v="140"/>
    <n v="140"/>
  </r>
  <r>
    <s v="EI10401"/>
    <x v="17"/>
    <x v="2"/>
    <n v="15"/>
    <n v="19"/>
    <x v="1"/>
    <x v="1"/>
    <s v="Sandeep Joshy"/>
    <x v="1"/>
    <x v="3"/>
    <n v="2606260"/>
    <n v="9102"/>
    <x v="12"/>
    <n v="12"/>
    <n v="228"/>
    <n v="57"/>
    <n v="285"/>
    <n v="285"/>
  </r>
  <r>
    <s v="EI10402"/>
    <x v="17"/>
    <x v="2"/>
    <n v="15"/>
    <n v="9"/>
    <x v="1"/>
    <x v="2"/>
    <s v="Sandeep Joshy"/>
    <x v="0"/>
    <x v="4"/>
    <n v="2680960"/>
    <n v="9101"/>
    <x v="42"/>
    <n v="12"/>
    <n v="108"/>
    <n v="27"/>
    <n v="135"/>
    <n v="135"/>
  </r>
  <r>
    <s v="EI10403"/>
    <x v="17"/>
    <x v="0"/>
    <n v="20"/>
    <n v="20"/>
    <x v="0"/>
    <x v="2"/>
    <s v="Soniya"/>
    <x v="4"/>
    <x v="1"/>
    <n v="2812357"/>
    <n v="9106"/>
    <x v="6"/>
    <n v="17"/>
    <n v="340"/>
    <n v="60"/>
    <n v="400"/>
    <n v="400"/>
  </r>
  <r>
    <s v="EI10404"/>
    <x v="18"/>
    <x v="0"/>
    <n v="20"/>
    <n v="23"/>
    <x v="1"/>
    <x v="2"/>
    <s v="Akshay"/>
    <x v="1"/>
    <x v="0"/>
    <n v="2661875"/>
    <n v="9102"/>
    <x v="28"/>
    <n v="17"/>
    <n v="391"/>
    <n v="69"/>
    <n v="460"/>
    <n v="460"/>
  </r>
  <r>
    <s v="EI10405"/>
    <x v="18"/>
    <x v="0"/>
    <n v="20"/>
    <n v="23"/>
    <x v="1"/>
    <x v="2"/>
    <s v="Soniya"/>
    <x v="2"/>
    <x v="5"/>
    <n v="2769127"/>
    <n v="9106"/>
    <x v="28"/>
    <n v="17"/>
    <n v="391"/>
    <n v="69"/>
    <n v="460"/>
    <n v="460"/>
  </r>
  <r>
    <s v="EI10406"/>
    <x v="19"/>
    <x v="1"/>
    <n v="70"/>
    <n v="8"/>
    <x v="1"/>
    <x v="1"/>
    <s v="Soniya"/>
    <x v="1"/>
    <x v="5"/>
    <n v="2748627"/>
    <n v="9102"/>
    <x v="21"/>
    <n v="67"/>
    <n v="536"/>
    <n v="24"/>
    <n v="560"/>
    <n v="560"/>
  </r>
  <r>
    <s v="EI10407"/>
    <x v="19"/>
    <x v="1"/>
    <n v="70"/>
    <n v="25"/>
    <x v="1"/>
    <x v="1"/>
    <s v="Soniya"/>
    <x v="1"/>
    <x v="1"/>
    <n v="2725482"/>
    <n v="9104"/>
    <x v="20"/>
    <n v="67"/>
    <n v="1675"/>
    <n v="75"/>
    <n v="1750"/>
    <n v="1750"/>
  </r>
  <r>
    <s v="EI10408"/>
    <x v="19"/>
    <x v="2"/>
    <n v="15"/>
    <n v="15"/>
    <x v="1"/>
    <x v="2"/>
    <s v="Rahul John"/>
    <x v="3"/>
    <x v="2"/>
    <n v="2774661"/>
    <n v="9104"/>
    <x v="35"/>
    <n v="12"/>
    <n v="180"/>
    <n v="45"/>
    <n v="225"/>
    <n v="225"/>
  </r>
  <r>
    <s v="EI10409"/>
    <x v="19"/>
    <x v="2"/>
    <n v="15"/>
    <n v="26"/>
    <x v="0"/>
    <x v="2"/>
    <s v="Sandeep Joshy"/>
    <x v="0"/>
    <x v="5"/>
    <n v="2716943"/>
    <n v="9102"/>
    <x v="4"/>
    <n v="12"/>
    <n v="312"/>
    <n v="78"/>
    <n v="390"/>
    <n v="390"/>
  </r>
  <r>
    <s v="EI10410"/>
    <x v="19"/>
    <x v="1"/>
    <n v="70"/>
    <n v="17"/>
    <x v="0"/>
    <x v="1"/>
    <s v="Rahul John"/>
    <x v="2"/>
    <x v="5"/>
    <n v="2803989"/>
    <n v="9102"/>
    <x v="19"/>
    <n v="67"/>
    <n v="1139"/>
    <n v="51"/>
    <n v="1190"/>
    <n v="1190"/>
  </r>
  <r>
    <s v="EI10411"/>
    <x v="19"/>
    <x v="0"/>
    <n v="20"/>
    <n v="26"/>
    <x v="0"/>
    <x v="2"/>
    <s v="Sandeep Joshy"/>
    <x v="1"/>
    <x v="4"/>
    <n v="2826017"/>
    <n v="9101"/>
    <x v="43"/>
    <n v="17"/>
    <n v="442"/>
    <n v="78"/>
    <n v="520"/>
    <n v="520"/>
  </r>
  <r>
    <s v="EI10412"/>
    <x v="19"/>
    <x v="1"/>
    <n v="70"/>
    <n v="25"/>
    <x v="0"/>
    <x v="2"/>
    <s v="Soniya"/>
    <x v="4"/>
    <x v="0"/>
    <n v="2711977"/>
    <n v="9102"/>
    <x v="20"/>
    <n v="67"/>
    <n v="1675"/>
    <n v="75"/>
    <n v="1750"/>
    <n v="1750"/>
  </r>
  <r>
    <s v="EI10413"/>
    <x v="20"/>
    <x v="0"/>
    <n v="20"/>
    <n v="18"/>
    <x v="0"/>
    <x v="0"/>
    <s v="Rahul John"/>
    <x v="0"/>
    <x v="5"/>
    <n v="2743817"/>
    <n v="9101"/>
    <x v="31"/>
    <n v="17"/>
    <n v="306"/>
    <n v="54"/>
    <n v="360"/>
    <n v="360"/>
  </r>
  <r>
    <s v="EI10414"/>
    <x v="20"/>
    <x v="1"/>
    <n v="70"/>
    <n v="12"/>
    <x v="1"/>
    <x v="2"/>
    <s v="Rahul John"/>
    <x v="1"/>
    <x v="5"/>
    <n v="2777006"/>
    <n v="9105"/>
    <x v="44"/>
    <n v="67"/>
    <n v="804"/>
    <n v="36"/>
    <n v="840"/>
    <n v="840"/>
  </r>
  <r>
    <s v="EI10415"/>
    <x v="20"/>
    <x v="2"/>
    <n v="15"/>
    <n v="18"/>
    <x v="0"/>
    <x v="1"/>
    <s v="Sandeep Joshy"/>
    <x v="3"/>
    <x v="3"/>
    <n v="2630127"/>
    <n v="9104"/>
    <x v="40"/>
    <n v="12"/>
    <n v="216"/>
    <n v="54"/>
    <n v="270"/>
    <n v="270"/>
  </r>
  <r>
    <s v="EI10416"/>
    <x v="20"/>
    <x v="2"/>
    <n v="15"/>
    <n v="17"/>
    <x v="1"/>
    <x v="2"/>
    <s v="Rahul John"/>
    <x v="2"/>
    <x v="2"/>
    <n v="2628949"/>
    <n v="9106"/>
    <x v="27"/>
    <n v="12"/>
    <n v="204"/>
    <n v="51"/>
    <n v="255"/>
    <n v="255"/>
  </r>
  <r>
    <s v="EI10417"/>
    <x v="20"/>
    <x v="0"/>
    <n v="20"/>
    <n v="23"/>
    <x v="1"/>
    <x v="1"/>
    <s v="Sandeep Joshy"/>
    <x v="2"/>
    <x v="4"/>
    <n v="2784289"/>
    <n v="9103"/>
    <x v="28"/>
    <n v="17"/>
    <n v="391"/>
    <n v="69"/>
    <n v="460"/>
    <n v="460"/>
  </r>
  <r>
    <s v="EI10418"/>
    <x v="20"/>
    <x v="1"/>
    <n v="70"/>
    <n v="9"/>
    <x v="0"/>
    <x v="0"/>
    <s v="Soniya"/>
    <x v="1"/>
    <x v="0"/>
    <n v="2838063"/>
    <n v="9103"/>
    <x v="45"/>
    <n v="67"/>
    <n v="603"/>
    <n v="27"/>
    <n v="630"/>
    <n v="630"/>
  </r>
  <r>
    <s v="EI10419"/>
    <x v="20"/>
    <x v="1"/>
    <n v="70"/>
    <n v="11"/>
    <x v="1"/>
    <x v="0"/>
    <s v="Sandeep Joshy"/>
    <x v="2"/>
    <x v="3"/>
    <n v="2621444"/>
    <n v="9104"/>
    <x v="41"/>
    <n v="67"/>
    <n v="737"/>
    <n v="33"/>
    <n v="770"/>
    <n v="770"/>
  </r>
  <r>
    <s v="EI10420"/>
    <x v="21"/>
    <x v="0"/>
    <n v="20"/>
    <n v="12"/>
    <x v="1"/>
    <x v="1"/>
    <s v="Rahul John"/>
    <x v="4"/>
    <x v="2"/>
    <n v="2648525"/>
    <n v="9105"/>
    <x v="34"/>
    <n v="17"/>
    <n v="204"/>
    <n v="36"/>
    <n v="240"/>
    <n v="240"/>
  </r>
  <r>
    <s v="EI10421"/>
    <x v="21"/>
    <x v="1"/>
    <n v="70"/>
    <n v="21"/>
    <x v="0"/>
    <x v="0"/>
    <s v="Soniya"/>
    <x v="0"/>
    <x v="3"/>
    <n v="2666208"/>
    <n v="9106"/>
    <x v="46"/>
    <n v="67"/>
    <n v="1407"/>
    <n v="63"/>
    <n v="1470"/>
    <n v="1470"/>
  </r>
  <r>
    <s v="EI10422"/>
    <x v="21"/>
    <x v="1"/>
    <n v="70"/>
    <n v="13"/>
    <x v="1"/>
    <x v="2"/>
    <s v="Soniya"/>
    <x v="4"/>
    <x v="0"/>
    <n v="2637022"/>
    <n v="9104"/>
    <x v="11"/>
    <n v="67"/>
    <n v="871"/>
    <n v="39"/>
    <n v="910"/>
    <n v="910"/>
  </r>
  <r>
    <s v="EI10423"/>
    <x v="21"/>
    <x v="2"/>
    <n v="15"/>
    <n v="23"/>
    <x v="1"/>
    <x v="1"/>
    <s v="Rahul John"/>
    <x v="1"/>
    <x v="4"/>
    <n v="2814122"/>
    <n v="9105"/>
    <x v="36"/>
    <n v="12"/>
    <n v="276"/>
    <n v="69"/>
    <n v="345"/>
    <n v="345"/>
  </r>
  <r>
    <s v="EI10424"/>
    <x v="21"/>
    <x v="0"/>
    <n v="20"/>
    <n v="11"/>
    <x v="1"/>
    <x v="0"/>
    <s v="Rahul John"/>
    <x v="4"/>
    <x v="4"/>
    <n v="2719443"/>
    <n v="9104"/>
    <x v="47"/>
    <n v="17"/>
    <n v="187"/>
    <n v="33"/>
    <n v="220"/>
    <n v="220"/>
  </r>
  <r>
    <s v="EI10425"/>
    <x v="22"/>
    <x v="1"/>
    <n v="70"/>
    <n v="6"/>
    <x v="1"/>
    <x v="1"/>
    <s v="Soniya"/>
    <x v="3"/>
    <x v="4"/>
    <n v="2795899"/>
    <n v="9106"/>
    <x v="8"/>
    <n v="67"/>
    <n v="402"/>
    <n v="18"/>
    <n v="420"/>
    <n v="420"/>
  </r>
  <r>
    <s v="EI10426"/>
    <x v="22"/>
    <x v="2"/>
    <n v="15"/>
    <n v="6"/>
    <x v="1"/>
    <x v="1"/>
    <s v="Sandeep Joshy"/>
    <x v="0"/>
    <x v="3"/>
    <n v="2670504"/>
    <n v="9105"/>
    <x v="48"/>
    <n v="12"/>
    <n v="72"/>
    <n v="18"/>
    <n v="90"/>
    <n v="90"/>
  </r>
  <r>
    <s v="EI10427"/>
    <x v="22"/>
    <x v="0"/>
    <n v="20"/>
    <n v="22"/>
    <x v="0"/>
    <x v="0"/>
    <s v="Soniya"/>
    <x v="2"/>
    <x v="3"/>
    <n v="2637558"/>
    <n v="9106"/>
    <x v="23"/>
    <n v="17"/>
    <n v="374"/>
    <n v="66"/>
    <n v="440"/>
    <n v="440"/>
  </r>
  <r>
    <s v="EI10428"/>
    <x v="22"/>
    <x v="1"/>
    <n v="70"/>
    <n v="25"/>
    <x v="0"/>
    <x v="1"/>
    <s v="Akshay"/>
    <x v="2"/>
    <x v="4"/>
    <n v="2821100"/>
    <n v="9104"/>
    <x v="20"/>
    <n v="67"/>
    <n v="1675"/>
    <n v="75"/>
    <n v="1750"/>
    <n v="1750"/>
  </r>
  <r>
    <s v="EI10429"/>
    <x v="23"/>
    <x v="2"/>
    <n v="15"/>
    <n v="11"/>
    <x v="0"/>
    <x v="1"/>
    <s v="Soniya"/>
    <x v="1"/>
    <x v="0"/>
    <n v="2741898"/>
    <n v="9103"/>
    <x v="49"/>
    <n v="12"/>
    <n v="132"/>
    <n v="33"/>
    <n v="165"/>
    <n v="165"/>
  </r>
  <r>
    <s v="EI10430"/>
    <x v="23"/>
    <x v="0"/>
    <n v="20"/>
    <n v="24"/>
    <x v="1"/>
    <x v="0"/>
    <s v="Rahul John"/>
    <x v="2"/>
    <x v="2"/>
    <n v="2737349"/>
    <n v="9101"/>
    <x v="0"/>
    <n v="17"/>
    <n v="408"/>
    <n v="72"/>
    <n v="480"/>
    <n v="480"/>
  </r>
  <r>
    <s v="EI10431"/>
    <x v="24"/>
    <x v="2"/>
    <n v="15"/>
    <n v="23"/>
    <x v="0"/>
    <x v="0"/>
    <s v="Akshay"/>
    <x v="0"/>
    <x v="2"/>
    <n v="2814847"/>
    <n v="9102"/>
    <x v="36"/>
    <n v="12"/>
    <n v="276"/>
    <n v="69"/>
    <n v="345"/>
    <n v="345"/>
  </r>
  <r>
    <s v="EI10432"/>
    <x v="24"/>
    <x v="0"/>
    <n v="20"/>
    <n v="18"/>
    <x v="0"/>
    <x v="0"/>
    <s v="Sandeep Joshy"/>
    <x v="1"/>
    <x v="1"/>
    <n v="2641150"/>
    <n v="9102"/>
    <x v="31"/>
    <n v="17"/>
    <n v="306"/>
    <n v="54"/>
    <n v="360"/>
    <n v="360"/>
  </r>
  <r>
    <s v="EI10433"/>
    <x v="25"/>
    <x v="2"/>
    <n v="15"/>
    <n v="13"/>
    <x v="1"/>
    <x v="1"/>
    <s v="Akshay"/>
    <x v="1"/>
    <x v="1"/>
    <n v="2654503"/>
    <n v="9106"/>
    <x v="50"/>
    <n v="12"/>
    <n v="156"/>
    <n v="39"/>
    <n v="195"/>
    <n v="195"/>
  </r>
  <r>
    <s v="EI10434"/>
    <x v="25"/>
    <x v="1"/>
    <n v="70"/>
    <n v="27"/>
    <x v="0"/>
    <x v="2"/>
    <s v="Akshay"/>
    <x v="3"/>
    <x v="0"/>
    <n v="2682938"/>
    <n v="9106"/>
    <x v="51"/>
    <n v="67"/>
    <n v="1809"/>
    <n v="81"/>
    <n v="1890"/>
    <n v="1890"/>
  </r>
  <r>
    <s v="EI10435"/>
    <x v="25"/>
    <x v="1"/>
    <n v="70"/>
    <n v="9"/>
    <x v="0"/>
    <x v="0"/>
    <s v="Rahul John"/>
    <x v="3"/>
    <x v="2"/>
    <n v="2670377"/>
    <n v="9103"/>
    <x v="45"/>
    <n v="67"/>
    <n v="603"/>
    <n v="27"/>
    <n v="630"/>
    <n v="630"/>
  </r>
  <r>
    <s v="EI10436"/>
    <x v="25"/>
    <x v="1"/>
    <n v="70"/>
    <n v="23"/>
    <x v="0"/>
    <x v="2"/>
    <s v="Rahul John"/>
    <x v="2"/>
    <x v="3"/>
    <n v="2628327"/>
    <n v="9105"/>
    <x v="17"/>
    <n v="67"/>
    <n v="1541"/>
    <n v="69"/>
    <n v="1610"/>
    <n v="1610"/>
  </r>
  <r>
    <s v="EI10437"/>
    <x v="25"/>
    <x v="1"/>
    <n v="70"/>
    <n v="18"/>
    <x v="0"/>
    <x v="0"/>
    <s v="Soniya"/>
    <x v="1"/>
    <x v="2"/>
    <n v="2627063"/>
    <n v="9102"/>
    <x v="7"/>
    <n v="67"/>
    <n v="1206"/>
    <n v="54"/>
    <n v="1260"/>
    <n v="1260"/>
  </r>
  <r>
    <s v="EI10438"/>
    <x v="25"/>
    <x v="0"/>
    <n v="20"/>
    <n v="9"/>
    <x v="0"/>
    <x v="0"/>
    <s v="Akshay"/>
    <x v="2"/>
    <x v="3"/>
    <n v="2661799"/>
    <n v="9106"/>
    <x v="52"/>
    <n v="17"/>
    <n v="153"/>
    <n v="27"/>
    <n v="180"/>
    <n v="180"/>
  </r>
  <r>
    <s v="EI10439"/>
    <x v="25"/>
    <x v="2"/>
    <n v="15"/>
    <n v="12"/>
    <x v="1"/>
    <x v="2"/>
    <s v="Soniya"/>
    <x v="3"/>
    <x v="2"/>
    <n v="2685960"/>
    <n v="9103"/>
    <x v="52"/>
    <n v="12"/>
    <n v="144"/>
    <n v="36"/>
    <n v="180"/>
    <n v="180"/>
  </r>
  <r>
    <s v="EI10440"/>
    <x v="26"/>
    <x v="1"/>
    <n v="70"/>
    <n v="10"/>
    <x v="0"/>
    <x v="2"/>
    <s v="Rahul John"/>
    <x v="2"/>
    <x v="5"/>
    <n v="2669211"/>
    <n v="9101"/>
    <x v="2"/>
    <n v="67"/>
    <n v="670"/>
    <n v="30"/>
    <n v="700"/>
    <n v="700"/>
  </r>
  <r>
    <s v="EI10441"/>
    <x v="26"/>
    <x v="0"/>
    <n v="20"/>
    <n v="25"/>
    <x v="1"/>
    <x v="1"/>
    <s v="Sandeep Joshy"/>
    <x v="2"/>
    <x v="3"/>
    <n v="2757405"/>
    <n v="9103"/>
    <x v="53"/>
    <n v="17"/>
    <n v="425"/>
    <n v="75"/>
    <n v="500"/>
    <n v="500"/>
  </r>
  <r>
    <s v="EI10442"/>
    <x v="26"/>
    <x v="2"/>
    <n v="15"/>
    <n v="6"/>
    <x v="1"/>
    <x v="1"/>
    <s v="Akshay"/>
    <x v="3"/>
    <x v="0"/>
    <n v="2680114"/>
    <n v="9105"/>
    <x v="48"/>
    <n v="12"/>
    <n v="72"/>
    <n v="18"/>
    <n v="90"/>
    <n v="90"/>
  </r>
  <r>
    <s v="EI10443"/>
    <x v="26"/>
    <x v="0"/>
    <n v="20"/>
    <n v="9"/>
    <x v="1"/>
    <x v="1"/>
    <s v="Soniya"/>
    <x v="2"/>
    <x v="4"/>
    <n v="2725058"/>
    <n v="9104"/>
    <x v="52"/>
    <n v="17"/>
    <n v="153"/>
    <n v="27"/>
    <n v="180"/>
    <n v="180"/>
  </r>
  <r>
    <s v="EI10444"/>
    <x v="26"/>
    <x v="1"/>
    <n v="70"/>
    <n v="9"/>
    <x v="0"/>
    <x v="0"/>
    <s v="Rahul John"/>
    <x v="2"/>
    <x v="0"/>
    <n v="2715334"/>
    <n v="9101"/>
    <x v="45"/>
    <n v="67"/>
    <n v="603"/>
    <n v="27"/>
    <n v="630"/>
    <n v="630"/>
  </r>
  <r>
    <s v="EI10445"/>
    <x v="27"/>
    <x v="2"/>
    <n v="15"/>
    <n v="8"/>
    <x v="0"/>
    <x v="2"/>
    <s v="Sandeep Joshy"/>
    <x v="0"/>
    <x v="1"/>
    <n v="2690286"/>
    <n v="9104"/>
    <x v="1"/>
    <n v="12"/>
    <n v="96"/>
    <n v="24"/>
    <n v="120"/>
    <n v="120"/>
  </r>
  <r>
    <s v="EI10446"/>
    <x v="27"/>
    <x v="1"/>
    <n v="70"/>
    <n v="15"/>
    <x v="0"/>
    <x v="1"/>
    <s v="Sandeep Joshy"/>
    <x v="4"/>
    <x v="4"/>
    <n v="2781846"/>
    <n v="9101"/>
    <x v="54"/>
    <n v="67"/>
    <n v="1005"/>
    <n v="45"/>
    <n v="1050"/>
    <n v="1050"/>
  </r>
  <r>
    <s v="EI10447"/>
    <x v="27"/>
    <x v="2"/>
    <n v="15"/>
    <n v="15"/>
    <x v="1"/>
    <x v="1"/>
    <s v="Soniya"/>
    <x v="1"/>
    <x v="1"/>
    <n v="2671768"/>
    <n v="9104"/>
    <x v="35"/>
    <n v="12"/>
    <n v="180"/>
    <n v="45"/>
    <n v="225"/>
    <n v="225"/>
  </r>
  <r>
    <s v="EI10448"/>
    <x v="27"/>
    <x v="1"/>
    <n v="70"/>
    <n v="10"/>
    <x v="1"/>
    <x v="0"/>
    <s v="Soniya"/>
    <x v="0"/>
    <x v="1"/>
    <n v="2756559"/>
    <n v="9104"/>
    <x v="2"/>
    <n v="67"/>
    <n v="670"/>
    <n v="30"/>
    <n v="700"/>
    <n v="700"/>
  </r>
  <r>
    <s v="EI10449"/>
    <x v="27"/>
    <x v="2"/>
    <n v="15"/>
    <n v="85"/>
    <x v="0"/>
    <x v="2"/>
    <s v="Rahul John"/>
    <x v="2"/>
    <x v="2"/>
    <n v="2787741"/>
    <n v="9103"/>
    <x v="55"/>
    <n v="12"/>
    <n v="1020"/>
    <n v="255"/>
    <n v="1275"/>
    <n v="1275"/>
  </r>
  <r>
    <s v="EI10450"/>
    <x v="27"/>
    <x v="0"/>
    <n v="20"/>
    <n v="25"/>
    <x v="1"/>
    <x v="2"/>
    <s v="Soniya"/>
    <x v="1"/>
    <x v="4"/>
    <n v="2651560"/>
    <n v="9106"/>
    <x v="53"/>
    <n v="17"/>
    <n v="425"/>
    <n v="75"/>
    <n v="500"/>
    <n v="500"/>
  </r>
  <r>
    <s v="EI10451"/>
    <x v="28"/>
    <x v="0"/>
    <n v="20"/>
    <n v="20"/>
    <x v="0"/>
    <x v="0"/>
    <s v="Soniya"/>
    <x v="3"/>
    <x v="3"/>
    <n v="2725398"/>
    <n v="9101"/>
    <x v="6"/>
    <n v="17"/>
    <n v="340"/>
    <n v="60"/>
    <n v="400"/>
    <n v="400"/>
  </r>
  <r>
    <s v="EI10452"/>
    <x v="28"/>
    <x v="2"/>
    <n v="15"/>
    <n v="15"/>
    <x v="1"/>
    <x v="2"/>
    <s v="Soniya"/>
    <x v="3"/>
    <x v="2"/>
    <n v="2707484"/>
    <n v="9104"/>
    <x v="35"/>
    <n v="12"/>
    <n v="180"/>
    <n v="45"/>
    <n v="225"/>
    <n v="225"/>
  </r>
  <r>
    <s v="EI10453"/>
    <x v="28"/>
    <x v="0"/>
    <n v="20"/>
    <n v="24"/>
    <x v="0"/>
    <x v="0"/>
    <s v="Sandeep Joshy"/>
    <x v="3"/>
    <x v="1"/>
    <n v="2757275"/>
    <n v="9102"/>
    <x v="0"/>
    <n v="17"/>
    <n v="408"/>
    <n v="72"/>
    <n v="480"/>
    <n v="480"/>
  </r>
  <r>
    <s v="EI10454"/>
    <x v="28"/>
    <x v="1"/>
    <n v="70"/>
    <n v="25"/>
    <x v="0"/>
    <x v="0"/>
    <s v="Soniya"/>
    <x v="4"/>
    <x v="3"/>
    <n v="2642653"/>
    <n v="9101"/>
    <x v="20"/>
    <n v="67"/>
    <n v="1675"/>
    <n v="75"/>
    <n v="1750"/>
    <n v="1750"/>
  </r>
  <r>
    <s v="EI10455"/>
    <x v="29"/>
    <x v="1"/>
    <n v="70"/>
    <n v="20"/>
    <x v="0"/>
    <x v="1"/>
    <s v="Rahul John"/>
    <x v="0"/>
    <x v="3"/>
    <n v="2713119"/>
    <n v="9103"/>
    <x v="24"/>
    <n v="67"/>
    <n v="1340"/>
    <n v="60"/>
    <n v="1400"/>
    <n v="1400"/>
  </r>
  <r>
    <s v="EI10456"/>
    <x v="29"/>
    <x v="0"/>
    <n v="20"/>
    <n v="13"/>
    <x v="1"/>
    <x v="1"/>
    <s v="Akshay"/>
    <x v="2"/>
    <x v="4"/>
    <n v="2601056"/>
    <n v="9104"/>
    <x v="56"/>
    <n v="17"/>
    <n v="221"/>
    <n v="39"/>
    <n v="260"/>
    <n v="260"/>
  </r>
  <r>
    <s v="EI10457"/>
    <x v="30"/>
    <x v="1"/>
    <n v="70"/>
    <n v="12"/>
    <x v="1"/>
    <x v="2"/>
    <s v="Soniya"/>
    <x v="4"/>
    <x v="3"/>
    <n v="2632187"/>
    <n v="9103"/>
    <x v="44"/>
    <n v="67"/>
    <n v="804"/>
    <n v="36"/>
    <n v="840"/>
    <n v="840"/>
  </r>
  <r>
    <s v="EI10458"/>
    <x v="30"/>
    <x v="1"/>
    <n v="70"/>
    <n v="20"/>
    <x v="0"/>
    <x v="0"/>
    <s v="Soniya"/>
    <x v="2"/>
    <x v="1"/>
    <n v="2761900"/>
    <n v="9105"/>
    <x v="24"/>
    <n v="67"/>
    <n v="1340"/>
    <n v="60"/>
    <n v="1400"/>
    <n v="1400"/>
  </r>
  <r>
    <s v="EI10459"/>
    <x v="30"/>
    <x v="1"/>
    <n v="70"/>
    <n v="27"/>
    <x v="0"/>
    <x v="0"/>
    <s v="Rahul John"/>
    <x v="1"/>
    <x v="3"/>
    <n v="2824501"/>
    <n v="9102"/>
    <x v="51"/>
    <n v="67"/>
    <n v="1809"/>
    <n v="81"/>
    <n v="1890"/>
    <n v="1890"/>
  </r>
  <r>
    <s v="EI10460"/>
    <x v="30"/>
    <x v="1"/>
    <n v="70"/>
    <n v="15"/>
    <x v="0"/>
    <x v="2"/>
    <s v="Rahul John"/>
    <x v="3"/>
    <x v="3"/>
    <n v="2730592"/>
    <n v="9104"/>
    <x v="54"/>
    <n v="67"/>
    <n v="1005"/>
    <n v="45"/>
    <n v="1050"/>
    <n v="1050"/>
  </r>
  <r>
    <s v="EI10461"/>
    <x v="30"/>
    <x v="2"/>
    <n v="15"/>
    <n v="70"/>
    <x v="1"/>
    <x v="1"/>
    <s v="Sandeep Joshy"/>
    <x v="0"/>
    <x v="5"/>
    <n v="2652597"/>
    <n v="9104"/>
    <x v="54"/>
    <n v="12"/>
    <n v="840"/>
    <n v="210"/>
    <n v="1050"/>
    <n v="1050"/>
  </r>
  <r>
    <s v="EI10462"/>
    <x v="31"/>
    <x v="0"/>
    <n v="20"/>
    <n v="15"/>
    <x v="1"/>
    <x v="2"/>
    <s v="Sandeep Joshy"/>
    <x v="0"/>
    <x v="3"/>
    <n v="2810523"/>
    <n v="9104"/>
    <x v="10"/>
    <n v="17"/>
    <n v="255"/>
    <n v="45"/>
    <n v="300"/>
    <n v="300"/>
  </r>
  <r>
    <s v="EI10463"/>
    <x v="31"/>
    <x v="0"/>
    <n v="20"/>
    <n v="17"/>
    <x v="1"/>
    <x v="2"/>
    <s v="Rahul John"/>
    <x v="2"/>
    <x v="0"/>
    <n v="2673165"/>
    <n v="9105"/>
    <x v="18"/>
    <n v="17"/>
    <n v="289"/>
    <n v="51"/>
    <n v="340"/>
    <n v="340"/>
  </r>
  <r>
    <s v="EI10464"/>
    <x v="31"/>
    <x v="0"/>
    <n v="20"/>
    <n v="13"/>
    <x v="0"/>
    <x v="0"/>
    <s v="Soniya"/>
    <x v="0"/>
    <x v="1"/>
    <n v="2603302"/>
    <n v="9102"/>
    <x v="56"/>
    <n v="17"/>
    <n v="221"/>
    <n v="39"/>
    <n v="260"/>
    <n v="260"/>
  </r>
  <r>
    <s v="EI10465"/>
    <x v="31"/>
    <x v="2"/>
    <n v="15"/>
    <n v="6"/>
    <x v="1"/>
    <x v="2"/>
    <s v="Akshay"/>
    <x v="1"/>
    <x v="4"/>
    <n v="2738469"/>
    <n v="9101"/>
    <x v="48"/>
    <n v="12"/>
    <n v="72"/>
    <n v="18"/>
    <n v="90"/>
    <n v="90"/>
  </r>
  <r>
    <s v="EI10466"/>
    <x v="32"/>
    <x v="0"/>
    <n v="20"/>
    <n v="16"/>
    <x v="1"/>
    <x v="0"/>
    <s v="Rahul John"/>
    <x v="1"/>
    <x v="5"/>
    <n v="2794105"/>
    <n v="9102"/>
    <x v="26"/>
    <n v="17"/>
    <n v="272"/>
    <n v="48"/>
    <n v="320"/>
    <n v="320"/>
  </r>
  <r>
    <s v="EI10467"/>
    <x v="32"/>
    <x v="0"/>
    <n v="20"/>
    <n v="6"/>
    <x v="1"/>
    <x v="1"/>
    <s v="Soniya"/>
    <x v="3"/>
    <x v="5"/>
    <n v="2832729"/>
    <n v="9106"/>
    <x v="1"/>
    <n v="17"/>
    <n v="102"/>
    <n v="18"/>
    <n v="120"/>
    <n v="120"/>
  </r>
  <r>
    <s v="EI10468"/>
    <x v="32"/>
    <x v="1"/>
    <n v="70"/>
    <n v="6"/>
    <x v="0"/>
    <x v="2"/>
    <s v="Sandeep Joshy"/>
    <x v="1"/>
    <x v="0"/>
    <n v="2698863"/>
    <n v="9104"/>
    <x v="8"/>
    <n v="67"/>
    <n v="402"/>
    <n v="18"/>
    <n v="420"/>
    <n v="420"/>
  </r>
  <r>
    <s v="EI10469"/>
    <x v="32"/>
    <x v="1"/>
    <n v="70"/>
    <n v="20"/>
    <x v="0"/>
    <x v="0"/>
    <s v="Sandeep Joshy"/>
    <x v="0"/>
    <x v="5"/>
    <n v="2614549"/>
    <n v="9103"/>
    <x v="24"/>
    <n v="67"/>
    <n v="1340"/>
    <n v="60"/>
    <n v="1400"/>
    <n v="1400"/>
  </r>
  <r>
    <s v="EI10470"/>
    <x v="32"/>
    <x v="1"/>
    <n v="70"/>
    <n v="9"/>
    <x v="0"/>
    <x v="0"/>
    <s v="Soniya"/>
    <x v="2"/>
    <x v="5"/>
    <n v="2659861"/>
    <n v="9101"/>
    <x v="45"/>
    <n v="67"/>
    <n v="603"/>
    <n v="27"/>
    <n v="630"/>
    <n v="630"/>
  </r>
  <r>
    <s v="EI10471"/>
    <x v="32"/>
    <x v="0"/>
    <n v="20"/>
    <n v="12"/>
    <x v="1"/>
    <x v="1"/>
    <s v="Soniya"/>
    <x v="1"/>
    <x v="3"/>
    <n v="2662377"/>
    <n v="9101"/>
    <x v="34"/>
    <n v="17"/>
    <n v="204"/>
    <n v="36"/>
    <n v="240"/>
    <n v="240"/>
  </r>
  <r>
    <s v="EI10472"/>
    <x v="32"/>
    <x v="2"/>
    <n v="15"/>
    <n v="19"/>
    <x v="0"/>
    <x v="1"/>
    <s v="Sandeep Joshy"/>
    <x v="0"/>
    <x v="3"/>
    <n v="2774144"/>
    <n v="9106"/>
    <x v="12"/>
    <n v="12"/>
    <n v="228"/>
    <n v="57"/>
    <n v="285"/>
    <n v="285"/>
  </r>
  <r>
    <s v="EI10473"/>
    <x v="33"/>
    <x v="2"/>
    <n v="15"/>
    <n v="26"/>
    <x v="0"/>
    <x v="0"/>
    <s v="Sandeep Joshy"/>
    <x v="1"/>
    <x v="5"/>
    <n v="2704029"/>
    <n v="9102"/>
    <x v="4"/>
    <n v="12"/>
    <n v="312"/>
    <n v="78"/>
    <n v="390"/>
    <n v="390"/>
  </r>
  <r>
    <s v="EI10474"/>
    <x v="33"/>
    <x v="0"/>
    <n v="20"/>
    <n v="23"/>
    <x v="1"/>
    <x v="1"/>
    <s v="Rahul John"/>
    <x v="2"/>
    <x v="1"/>
    <n v="2820075"/>
    <n v="9105"/>
    <x v="28"/>
    <n v="17"/>
    <n v="391"/>
    <n v="69"/>
    <n v="460"/>
    <n v="460"/>
  </r>
  <r>
    <s v="EI10475"/>
    <x v="33"/>
    <x v="0"/>
    <n v="20"/>
    <n v="11"/>
    <x v="1"/>
    <x v="0"/>
    <s v="Soniya"/>
    <x v="3"/>
    <x v="3"/>
    <n v="2728988"/>
    <n v="9105"/>
    <x v="47"/>
    <n v="17"/>
    <n v="187"/>
    <n v="33"/>
    <n v="220"/>
    <n v="220"/>
  </r>
  <r>
    <s v="EI10476"/>
    <x v="33"/>
    <x v="1"/>
    <n v="70"/>
    <n v="21"/>
    <x v="0"/>
    <x v="0"/>
    <s v="Soniya"/>
    <x v="4"/>
    <x v="3"/>
    <n v="2771189"/>
    <n v="9106"/>
    <x v="46"/>
    <n v="67"/>
    <n v="1407"/>
    <n v="63"/>
    <n v="1470"/>
    <n v="1470"/>
  </r>
  <r>
    <s v="EI10477"/>
    <x v="33"/>
    <x v="2"/>
    <n v="15"/>
    <n v="28"/>
    <x v="1"/>
    <x v="0"/>
    <s v="Rahul John"/>
    <x v="0"/>
    <x v="5"/>
    <n v="2762889"/>
    <n v="9105"/>
    <x v="8"/>
    <n v="12"/>
    <n v="336"/>
    <n v="84"/>
    <n v="420"/>
    <n v="420"/>
  </r>
  <r>
    <s v="EI10478"/>
    <x v="33"/>
    <x v="1"/>
    <n v="70"/>
    <n v="11"/>
    <x v="0"/>
    <x v="1"/>
    <s v="Rahul John"/>
    <x v="4"/>
    <x v="5"/>
    <n v="2737158"/>
    <n v="9101"/>
    <x v="41"/>
    <n v="67"/>
    <n v="737"/>
    <n v="33"/>
    <n v="770"/>
    <n v="770"/>
  </r>
  <r>
    <s v="EI10479"/>
    <x v="33"/>
    <x v="2"/>
    <n v="15"/>
    <n v="15"/>
    <x v="1"/>
    <x v="2"/>
    <s v="Sandeep Joshy"/>
    <x v="3"/>
    <x v="0"/>
    <n v="2762124"/>
    <n v="9104"/>
    <x v="35"/>
    <n v="12"/>
    <n v="180"/>
    <n v="45"/>
    <n v="225"/>
    <n v="225"/>
  </r>
  <r>
    <s v="EI10480"/>
    <x v="33"/>
    <x v="2"/>
    <n v="15"/>
    <n v="26"/>
    <x v="1"/>
    <x v="1"/>
    <s v="Rahul John"/>
    <x v="0"/>
    <x v="4"/>
    <n v="2640737"/>
    <n v="9105"/>
    <x v="4"/>
    <n v="12"/>
    <n v="312"/>
    <n v="78"/>
    <n v="390"/>
    <n v="390"/>
  </r>
  <r>
    <s v="EI10481"/>
    <x v="33"/>
    <x v="2"/>
    <n v="15"/>
    <n v="7"/>
    <x v="1"/>
    <x v="2"/>
    <s v="Akshay"/>
    <x v="2"/>
    <x v="2"/>
    <n v="2637789"/>
    <n v="9104"/>
    <x v="57"/>
    <n v="12"/>
    <n v="84"/>
    <n v="21"/>
    <n v="105"/>
    <n v="105"/>
  </r>
  <r>
    <s v="EI10482"/>
    <x v="34"/>
    <x v="0"/>
    <n v="20"/>
    <n v="21"/>
    <x v="0"/>
    <x v="1"/>
    <s v="Rahul John"/>
    <x v="1"/>
    <x v="4"/>
    <n v="2757329"/>
    <n v="9106"/>
    <x v="8"/>
    <n v="17"/>
    <n v="357"/>
    <n v="63"/>
    <n v="420"/>
    <n v="420"/>
  </r>
  <r>
    <s v="EI10483"/>
    <x v="34"/>
    <x v="0"/>
    <n v="20"/>
    <n v="24"/>
    <x v="0"/>
    <x v="1"/>
    <s v="Rahul John"/>
    <x v="0"/>
    <x v="2"/>
    <n v="2825575"/>
    <n v="9101"/>
    <x v="0"/>
    <n v="17"/>
    <n v="408"/>
    <n v="72"/>
    <n v="480"/>
    <n v="480"/>
  </r>
  <r>
    <s v="EI10484"/>
    <x v="34"/>
    <x v="1"/>
    <n v="70"/>
    <n v="27"/>
    <x v="1"/>
    <x v="2"/>
    <s v="Sandeep Joshy"/>
    <x v="2"/>
    <x v="3"/>
    <n v="2706301"/>
    <n v="9106"/>
    <x v="51"/>
    <n v="67"/>
    <n v="1809"/>
    <n v="81"/>
    <n v="1890"/>
    <n v="1890"/>
  </r>
  <r>
    <s v="EI10485"/>
    <x v="34"/>
    <x v="1"/>
    <n v="70"/>
    <n v="24"/>
    <x v="1"/>
    <x v="1"/>
    <s v="Rahul John"/>
    <x v="2"/>
    <x v="3"/>
    <n v="2760783"/>
    <n v="9103"/>
    <x v="5"/>
    <n v="67"/>
    <n v="1608"/>
    <n v="72"/>
    <n v="1680"/>
    <n v="1680"/>
  </r>
  <r>
    <s v="EI10486"/>
    <x v="34"/>
    <x v="0"/>
    <n v="20"/>
    <n v="28"/>
    <x v="0"/>
    <x v="1"/>
    <s v="Sandeep Joshy"/>
    <x v="3"/>
    <x v="5"/>
    <n v="2733118"/>
    <n v="9101"/>
    <x v="21"/>
    <n v="17"/>
    <n v="476"/>
    <n v="84"/>
    <n v="560"/>
    <n v="560"/>
  </r>
  <r>
    <s v="EI10487"/>
    <x v="34"/>
    <x v="0"/>
    <n v="20"/>
    <n v="12"/>
    <x v="0"/>
    <x v="1"/>
    <s v="Soniya"/>
    <x v="3"/>
    <x v="2"/>
    <n v="2788155"/>
    <n v="9104"/>
    <x v="34"/>
    <n v="17"/>
    <n v="204"/>
    <n v="36"/>
    <n v="240"/>
    <n v="240"/>
  </r>
  <r>
    <s v="EI10488"/>
    <x v="34"/>
    <x v="2"/>
    <n v="15"/>
    <n v="22"/>
    <x v="0"/>
    <x v="2"/>
    <s v="Akshay"/>
    <x v="1"/>
    <x v="0"/>
    <n v="2654858"/>
    <n v="9102"/>
    <x v="58"/>
    <n v="12"/>
    <n v="264"/>
    <n v="66"/>
    <n v="330"/>
    <n v="330"/>
  </r>
  <r>
    <s v="EI10489"/>
    <x v="35"/>
    <x v="1"/>
    <n v="70"/>
    <n v="26"/>
    <x v="0"/>
    <x v="0"/>
    <s v="Sandeep Joshy"/>
    <x v="3"/>
    <x v="5"/>
    <n v="2663154"/>
    <n v="9102"/>
    <x v="25"/>
    <n v="67"/>
    <n v="1742"/>
    <n v="78"/>
    <n v="1820"/>
    <n v="1820"/>
  </r>
  <r>
    <s v="EI10490"/>
    <x v="35"/>
    <x v="2"/>
    <n v="15"/>
    <n v="10"/>
    <x v="1"/>
    <x v="0"/>
    <s v="Rahul John"/>
    <x v="4"/>
    <x v="2"/>
    <n v="2755722"/>
    <n v="9105"/>
    <x v="59"/>
    <n v="12"/>
    <n v="120"/>
    <n v="30"/>
    <n v="150"/>
    <n v="150"/>
  </r>
  <r>
    <s v="EI10491"/>
    <x v="35"/>
    <x v="0"/>
    <n v="20"/>
    <n v="20"/>
    <x v="0"/>
    <x v="1"/>
    <s v="Akshay"/>
    <x v="4"/>
    <x v="0"/>
    <n v="2673045"/>
    <n v="9105"/>
    <x v="6"/>
    <n v="17"/>
    <n v="340"/>
    <n v="60"/>
    <n v="400"/>
    <n v="400"/>
  </r>
  <r>
    <s v="EI10492"/>
    <x v="35"/>
    <x v="0"/>
    <n v="20"/>
    <n v="15"/>
    <x v="1"/>
    <x v="1"/>
    <s v="Rahul John"/>
    <x v="1"/>
    <x v="5"/>
    <n v="2616917"/>
    <n v="9104"/>
    <x v="10"/>
    <n v="17"/>
    <n v="255"/>
    <n v="45"/>
    <n v="300"/>
    <n v="300"/>
  </r>
  <r>
    <s v="EI10493"/>
    <x v="35"/>
    <x v="2"/>
    <n v="15"/>
    <n v="9"/>
    <x v="0"/>
    <x v="2"/>
    <s v="Soniya"/>
    <x v="3"/>
    <x v="0"/>
    <n v="2730188"/>
    <n v="9104"/>
    <x v="42"/>
    <n v="12"/>
    <n v="108"/>
    <n v="27"/>
    <n v="135"/>
    <n v="135"/>
  </r>
  <r>
    <s v="EI10494"/>
    <x v="35"/>
    <x v="0"/>
    <n v="20"/>
    <n v="8"/>
    <x v="1"/>
    <x v="0"/>
    <s v="Soniya"/>
    <x v="2"/>
    <x v="2"/>
    <n v="2839853"/>
    <n v="9106"/>
    <x v="38"/>
    <n v="17"/>
    <n v="136"/>
    <n v="24"/>
    <n v="160"/>
    <n v="160"/>
  </r>
  <r>
    <s v="EI10495"/>
    <x v="35"/>
    <x v="1"/>
    <n v="70"/>
    <n v="18"/>
    <x v="1"/>
    <x v="1"/>
    <s v="Soniya"/>
    <x v="1"/>
    <x v="1"/>
    <n v="2741079"/>
    <n v="9101"/>
    <x v="7"/>
    <n v="67"/>
    <n v="1206"/>
    <n v="54"/>
    <n v="1260"/>
    <n v="1260"/>
  </r>
  <r>
    <s v="EI10496"/>
    <x v="36"/>
    <x v="2"/>
    <n v="15"/>
    <n v="13"/>
    <x v="0"/>
    <x v="0"/>
    <s v="Soniya"/>
    <x v="4"/>
    <x v="1"/>
    <n v="2722435"/>
    <n v="9104"/>
    <x v="50"/>
    <n v="12"/>
    <n v="156"/>
    <n v="39"/>
    <n v="195"/>
    <n v="195"/>
  </r>
  <r>
    <s v="EI10497"/>
    <x v="36"/>
    <x v="2"/>
    <n v="15"/>
    <n v="18"/>
    <x v="1"/>
    <x v="2"/>
    <s v="Sandeep Joshy"/>
    <x v="2"/>
    <x v="4"/>
    <n v="2706490"/>
    <n v="9101"/>
    <x v="40"/>
    <n v="12"/>
    <n v="216"/>
    <n v="54"/>
    <n v="270"/>
    <n v="270"/>
  </r>
  <r>
    <s v="EI10498"/>
    <x v="36"/>
    <x v="0"/>
    <n v="20"/>
    <n v="26"/>
    <x v="0"/>
    <x v="1"/>
    <s v="Akshay"/>
    <x v="1"/>
    <x v="5"/>
    <n v="2628191"/>
    <n v="9103"/>
    <x v="43"/>
    <n v="17"/>
    <n v="442"/>
    <n v="78"/>
    <n v="520"/>
    <n v="520"/>
  </r>
  <r>
    <s v="EI10499"/>
    <x v="36"/>
    <x v="2"/>
    <n v="15"/>
    <n v="24"/>
    <x v="1"/>
    <x v="0"/>
    <s v="Rahul John"/>
    <x v="4"/>
    <x v="3"/>
    <n v="2611437"/>
    <n v="9103"/>
    <x v="31"/>
    <n v="12"/>
    <n v="288"/>
    <n v="72"/>
    <n v="360"/>
    <n v="360"/>
  </r>
  <r>
    <s v="EI10500"/>
    <x v="36"/>
    <x v="2"/>
    <n v="15"/>
    <n v="21"/>
    <x v="0"/>
    <x v="0"/>
    <s v="Soniya"/>
    <x v="0"/>
    <x v="4"/>
    <n v="2643060"/>
    <n v="9101"/>
    <x v="60"/>
    <n v="12"/>
    <n v="252"/>
    <n v="63"/>
    <n v="315"/>
    <n v="315"/>
  </r>
  <r>
    <s v="EI10501"/>
    <x v="36"/>
    <x v="0"/>
    <n v="20"/>
    <n v="110"/>
    <x v="1"/>
    <x v="2"/>
    <s v="Sandeep Joshy"/>
    <x v="0"/>
    <x v="4"/>
    <n v="2607822"/>
    <n v="9102"/>
    <x v="61"/>
    <n v="17"/>
    <n v="1870"/>
    <n v="330"/>
    <n v="2200"/>
    <n v="2200"/>
  </r>
  <r>
    <s v="EI10502"/>
    <x v="37"/>
    <x v="1"/>
    <n v="70"/>
    <n v="18"/>
    <x v="1"/>
    <x v="2"/>
    <s v="Sandeep Joshy"/>
    <x v="2"/>
    <x v="3"/>
    <n v="2642731"/>
    <n v="9101"/>
    <x v="7"/>
    <n v="67"/>
    <n v="1206"/>
    <n v="54"/>
    <n v="1260"/>
    <n v="1260"/>
  </r>
  <r>
    <s v="EI10503"/>
    <x v="37"/>
    <x v="1"/>
    <n v="70"/>
    <n v="14"/>
    <x v="1"/>
    <x v="0"/>
    <s v="Rahul John"/>
    <x v="0"/>
    <x v="3"/>
    <n v="2834628"/>
    <n v="9106"/>
    <x v="15"/>
    <n v="67"/>
    <n v="938"/>
    <n v="42"/>
    <n v="980"/>
    <n v="980"/>
  </r>
  <r>
    <s v="EI10504"/>
    <x v="37"/>
    <x v="0"/>
    <n v="20"/>
    <n v="13"/>
    <x v="0"/>
    <x v="0"/>
    <s v="Sandeep Joshy"/>
    <x v="0"/>
    <x v="3"/>
    <n v="2781085"/>
    <n v="9103"/>
    <x v="56"/>
    <n v="17"/>
    <n v="221"/>
    <n v="39"/>
    <n v="260"/>
    <n v="260"/>
  </r>
  <r>
    <s v="EI10505"/>
    <x v="37"/>
    <x v="1"/>
    <n v="70"/>
    <n v="12"/>
    <x v="0"/>
    <x v="2"/>
    <s v="Rahul John"/>
    <x v="3"/>
    <x v="4"/>
    <n v="2646865"/>
    <n v="9101"/>
    <x v="44"/>
    <n v="67"/>
    <n v="804"/>
    <n v="36"/>
    <n v="840"/>
    <n v="840"/>
  </r>
  <r>
    <s v="EI10506"/>
    <x v="37"/>
    <x v="0"/>
    <n v="20"/>
    <n v="18"/>
    <x v="0"/>
    <x v="2"/>
    <s v="Rahul John"/>
    <x v="1"/>
    <x v="5"/>
    <n v="2750010"/>
    <n v="9101"/>
    <x v="31"/>
    <n v="17"/>
    <n v="306"/>
    <n v="54"/>
    <n v="360"/>
    <n v="360"/>
  </r>
  <r>
    <s v="EI10507"/>
    <x v="37"/>
    <x v="2"/>
    <n v="15"/>
    <n v="12"/>
    <x v="0"/>
    <x v="2"/>
    <s v="Sandeep Joshy"/>
    <x v="4"/>
    <x v="0"/>
    <n v="2662935"/>
    <n v="9102"/>
    <x v="52"/>
    <n v="12"/>
    <n v="144"/>
    <n v="36"/>
    <n v="180"/>
    <n v="180"/>
  </r>
  <r>
    <s v="EI10508"/>
    <x v="38"/>
    <x v="1"/>
    <n v="70"/>
    <n v="22"/>
    <x v="0"/>
    <x v="1"/>
    <s v="Rahul John"/>
    <x v="2"/>
    <x v="0"/>
    <n v="2796026"/>
    <n v="9104"/>
    <x v="62"/>
    <n v="67"/>
    <n v="1474"/>
    <n v="66"/>
    <n v="1540"/>
    <n v="1540"/>
  </r>
  <r>
    <s v="EI10509"/>
    <x v="38"/>
    <x v="1"/>
    <n v="70"/>
    <n v="13"/>
    <x v="0"/>
    <x v="1"/>
    <s v="Soniya"/>
    <x v="4"/>
    <x v="1"/>
    <n v="2671982"/>
    <n v="9104"/>
    <x v="11"/>
    <n v="67"/>
    <n v="871"/>
    <n v="39"/>
    <n v="910"/>
    <n v="910"/>
  </r>
  <r>
    <s v="EI10510"/>
    <x v="38"/>
    <x v="0"/>
    <n v="20"/>
    <n v="23"/>
    <x v="1"/>
    <x v="2"/>
    <s v="Rahul John"/>
    <x v="3"/>
    <x v="3"/>
    <n v="2792578"/>
    <n v="9102"/>
    <x v="28"/>
    <n v="17"/>
    <n v="391"/>
    <n v="69"/>
    <n v="460"/>
    <n v="460"/>
  </r>
  <r>
    <s v="EI10511"/>
    <x v="38"/>
    <x v="1"/>
    <n v="70"/>
    <n v="28"/>
    <x v="0"/>
    <x v="0"/>
    <s v="Soniya"/>
    <x v="1"/>
    <x v="2"/>
    <n v="2620695"/>
    <n v="9101"/>
    <x v="63"/>
    <n v="67"/>
    <n v="1876"/>
    <n v="84"/>
    <n v="1960"/>
    <n v="1960"/>
  </r>
  <r>
    <s v="EI10512"/>
    <x v="38"/>
    <x v="1"/>
    <n v="70"/>
    <n v="25"/>
    <x v="0"/>
    <x v="1"/>
    <s v="Rahul John"/>
    <x v="1"/>
    <x v="5"/>
    <n v="2788888"/>
    <n v="9102"/>
    <x v="20"/>
    <n v="67"/>
    <n v="1675"/>
    <n v="75"/>
    <n v="1750"/>
    <n v="1750"/>
  </r>
  <r>
    <s v="EI10513"/>
    <x v="38"/>
    <x v="0"/>
    <n v="20"/>
    <n v="6"/>
    <x v="0"/>
    <x v="1"/>
    <s v="Soniya"/>
    <x v="0"/>
    <x v="1"/>
    <n v="2602855"/>
    <n v="9106"/>
    <x v="1"/>
    <n v="17"/>
    <n v="102"/>
    <n v="18"/>
    <n v="120"/>
    <n v="120"/>
  </r>
  <r>
    <s v="EI10514"/>
    <x v="38"/>
    <x v="2"/>
    <n v="15"/>
    <n v="125"/>
    <x v="1"/>
    <x v="2"/>
    <s v="Soniya"/>
    <x v="4"/>
    <x v="2"/>
    <n v="2838870"/>
    <n v="9104"/>
    <x v="64"/>
    <n v="12"/>
    <n v="1500"/>
    <n v="375"/>
    <n v="1875"/>
    <n v="1875"/>
  </r>
  <r>
    <s v="EI10515"/>
    <x v="38"/>
    <x v="1"/>
    <n v="70"/>
    <n v="6"/>
    <x v="1"/>
    <x v="1"/>
    <s v="Soniya"/>
    <x v="2"/>
    <x v="5"/>
    <n v="2770153"/>
    <n v="9103"/>
    <x v="8"/>
    <n v="67"/>
    <n v="402"/>
    <n v="18"/>
    <n v="420"/>
    <n v="420"/>
  </r>
  <r>
    <s v="EI10516"/>
    <x v="39"/>
    <x v="1"/>
    <n v="70"/>
    <n v="9"/>
    <x v="0"/>
    <x v="2"/>
    <s v="Rahul John"/>
    <x v="0"/>
    <x v="2"/>
    <n v="2799585"/>
    <n v="9105"/>
    <x v="45"/>
    <n v="67"/>
    <n v="603"/>
    <n v="27"/>
    <n v="630"/>
    <n v="630"/>
  </r>
  <r>
    <s v="EI10517"/>
    <x v="39"/>
    <x v="2"/>
    <n v="15"/>
    <n v="22"/>
    <x v="0"/>
    <x v="0"/>
    <s v="Rahul John"/>
    <x v="1"/>
    <x v="2"/>
    <n v="2801702"/>
    <n v="9106"/>
    <x v="58"/>
    <n v="12"/>
    <n v="264"/>
    <n v="66"/>
    <n v="330"/>
    <n v="330"/>
  </r>
  <r>
    <s v="EI10518"/>
    <x v="40"/>
    <x v="1"/>
    <n v="70"/>
    <n v="24"/>
    <x v="0"/>
    <x v="2"/>
    <s v="Rahul John"/>
    <x v="0"/>
    <x v="3"/>
    <n v="2774935"/>
    <n v="9101"/>
    <x v="5"/>
    <n v="67"/>
    <n v="1608"/>
    <n v="72"/>
    <n v="1680"/>
    <n v="1680"/>
  </r>
  <r>
    <s v="EI10519"/>
    <x v="40"/>
    <x v="1"/>
    <n v="70"/>
    <n v="27"/>
    <x v="0"/>
    <x v="2"/>
    <s v="Rahul John"/>
    <x v="4"/>
    <x v="2"/>
    <n v="2832337"/>
    <n v="9106"/>
    <x v="51"/>
    <n v="67"/>
    <n v="1809"/>
    <n v="81"/>
    <n v="1890"/>
    <n v="1890"/>
  </r>
  <r>
    <s v="EI10520"/>
    <x v="40"/>
    <x v="2"/>
    <n v="15"/>
    <n v="14"/>
    <x v="0"/>
    <x v="2"/>
    <s v="Soniya"/>
    <x v="2"/>
    <x v="4"/>
    <n v="2718963"/>
    <n v="9104"/>
    <x v="16"/>
    <n v="12"/>
    <n v="168"/>
    <n v="42"/>
    <n v="210"/>
    <n v="210"/>
  </r>
  <r>
    <s v="EI10521"/>
    <x v="40"/>
    <x v="0"/>
    <n v="20"/>
    <n v="26"/>
    <x v="0"/>
    <x v="1"/>
    <s v="Akshay"/>
    <x v="4"/>
    <x v="3"/>
    <n v="2753119"/>
    <n v="9101"/>
    <x v="43"/>
    <n v="17"/>
    <n v="442"/>
    <n v="78"/>
    <n v="520"/>
    <n v="520"/>
  </r>
  <r>
    <s v="EI10522"/>
    <x v="40"/>
    <x v="0"/>
    <n v="20"/>
    <n v="25"/>
    <x v="1"/>
    <x v="2"/>
    <s v="Soniya"/>
    <x v="4"/>
    <x v="3"/>
    <n v="2807422"/>
    <n v="9103"/>
    <x v="53"/>
    <n v="17"/>
    <n v="425"/>
    <n v="75"/>
    <n v="500"/>
    <n v="500"/>
  </r>
  <r>
    <s v="EI10523"/>
    <x v="41"/>
    <x v="2"/>
    <n v="15"/>
    <n v="23"/>
    <x v="0"/>
    <x v="2"/>
    <s v="Akshay"/>
    <x v="3"/>
    <x v="1"/>
    <n v="2728101"/>
    <n v="9102"/>
    <x v="36"/>
    <n v="12"/>
    <n v="276"/>
    <n v="69"/>
    <n v="345"/>
    <n v="345"/>
  </r>
  <r>
    <s v="EI10524"/>
    <x v="41"/>
    <x v="1"/>
    <n v="70"/>
    <n v="15"/>
    <x v="0"/>
    <x v="1"/>
    <s v="Sandeep Joshy"/>
    <x v="3"/>
    <x v="5"/>
    <n v="2788067"/>
    <n v="9105"/>
    <x v="54"/>
    <n v="67"/>
    <n v="1005"/>
    <n v="45"/>
    <n v="1050"/>
    <n v="1050"/>
  </r>
  <r>
    <s v="EI10525"/>
    <x v="41"/>
    <x v="0"/>
    <n v="20"/>
    <n v="14"/>
    <x v="0"/>
    <x v="0"/>
    <s v="Soniya"/>
    <x v="0"/>
    <x v="5"/>
    <n v="2731289"/>
    <n v="9101"/>
    <x v="33"/>
    <n v="17"/>
    <n v="238"/>
    <n v="42"/>
    <n v="280"/>
    <n v="280"/>
  </r>
  <r>
    <s v="EI10526"/>
    <x v="41"/>
    <x v="0"/>
    <n v="20"/>
    <n v="20"/>
    <x v="1"/>
    <x v="1"/>
    <s v="Sandeep Joshy"/>
    <x v="0"/>
    <x v="5"/>
    <n v="2807503"/>
    <n v="9105"/>
    <x v="6"/>
    <n v="17"/>
    <n v="340"/>
    <n v="60"/>
    <n v="400"/>
    <n v="400"/>
  </r>
  <r>
    <s v="EI10527"/>
    <x v="41"/>
    <x v="0"/>
    <n v="20"/>
    <n v="14"/>
    <x v="0"/>
    <x v="2"/>
    <s v="Rahul John"/>
    <x v="1"/>
    <x v="0"/>
    <n v="2601484"/>
    <n v="9102"/>
    <x v="33"/>
    <n v="17"/>
    <n v="238"/>
    <n v="42"/>
    <n v="280"/>
    <n v="280"/>
  </r>
  <r>
    <s v="EI10528"/>
    <x v="41"/>
    <x v="0"/>
    <n v="20"/>
    <n v="28"/>
    <x v="1"/>
    <x v="2"/>
    <s v="Sandeep Joshy"/>
    <x v="4"/>
    <x v="5"/>
    <n v="2771070"/>
    <n v="9104"/>
    <x v="21"/>
    <n v="17"/>
    <n v="476"/>
    <n v="84"/>
    <n v="560"/>
    <n v="560"/>
  </r>
  <r>
    <s v="EI10529"/>
    <x v="42"/>
    <x v="1"/>
    <n v="70"/>
    <n v="21"/>
    <x v="0"/>
    <x v="1"/>
    <s v="Rahul John"/>
    <x v="2"/>
    <x v="0"/>
    <n v="2607008"/>
    <n v="9106"/>
    <x v="46"/>
    <n v="67"/>
    <n v="1407"/>
    <n v="63"/>
    <n v="1470"/>
    <n v="1470"/>
  </r>
  <r>
    <s v="EI10530"/>
    <x v="42"/>
    <x v="2"/>
    <n v="15"/>
    <n v="15"/>
    <x v="0"/>
    <x v="0"/>
    <s v="Sandeep Joshy"/>
    <x v="1"/>
    <x v="0"/>
    <n v="2703238"/>
    <n v="9102"/>
    <x v="35"/>
    <n v="12"/>
    <n v="180"/>
    <n v="45"/>
    <n v="225"/>
    <n v="225"/>
  </r>
  <r>
    <s v="EI10531"/>
    <x v="42"/>
    <x v="1"/>
    <n v="70"/>
    <n v="15"/>
    <x v="0"/>
    <x v="1"/>
    <s v="Akshay"/>
    <x v="4"/>
    <x v="2"/>
    <n v="2604153"/>
    <n v="9102"/>
    <x v="54"/>
    <n v="67"/>
    <n v="1005"/>
    <n v="45"/>
    <n v="1050"/>
    <n v="1050"/>
  </r>
  <r>
    <s v="EI10532"/>
    <x v="42"/>
    <x v="2"/>
    <n v="15"/>
    <n v="13"/>
    <x v="1"/>
    <x v="2"/>
    <s v="Soniya"/>
    <x v="2"/>
    <x v="1"/>
    <n v="2820684"/>
    <n v="9101"/>
    <x v="50"/>
    <n v="12"/>
    <n v="156"/>
    <n v="39"/>
    <n v="195"/>
    <n v="195"/>
  </r>
  <r>
    <s v="EI10533"/>
    <x v="42"/>
    <x v="2"/>
    <n v="15"/>
    <n v="22"/>
    <x v="0"/>
    <x v="1"/>
    <s v="Soniya"/>
    <x v="1"/>
    <x v="5"/>
    <n v="2706750"/>
    <n v="9105"/>
    <x v="58"/>
    <n v="12"/>
    <n v="264"/>
    <n v="66"/>
    <n v="330"/>
    <n v="330"/>
  </r>
  <r>
    <s v="EI10534"/>
    <x v="43"/>
    <x v="0"/>
    <n v="20"/>
    <n v="27"/>
    <x v="0"/>
    <x v="1"/>
    <s v="Sandeep Joshy"/>
    <x v="3"/>
    <x v="2"/>
    <n v="2658851"/>
    <n v="9106"/>
    <x v="32"/>
    <n v="17"/>
    <n v="459"/>
    <n v="81"/>
    <n v="540"/>
    <n v="540"/>
  </r>
  <r>
    <s v="EI10535"/>
    <x v="43"/>
    <x v="2"/>
    <n v="15"/>
    <n v="22"/>
    <x v="1"/>
    <x v="2"/>
    <s v="Soniya"/>
    <x v="1"/>
    <x v="3"/>
    <n v="2761870"/>
    <n v="9102"/>
    <x v="58"/>
    <n v="12"/>
    <n v="264"/>
    <n v="66"/>
    <n v="330"/>
    <n v="330"/>
  </r>
  <r>
    <s v="EI10536"/>
    <x v="44"/>
    <x v="0"/>
    <n v="20"/>
    <n v="28"/>
    <x v="0"/>
    <x v="1"/>
    <s v="Soniya"/>
    <x v="2"/>
    <x v="3"/>
    <n v="2831527"/>
    <n v="9105"/>
    <x v="21"/>
    <n v="17"/>
    <n v="476"/>
    <n v="84"/>
    <n v="560"/>
    <n v="560"/>
  </r>
  <r>
    <s v="EI10537"/>
    <x v="44"/>
    <x v="2"/>
    <n v="15"/>
    <n v="28"/>
    <x v="1"/>
    <x v="2"/>
    <s v="Sandeep Joshy"/>
    <x v="3"/>
    <x v="0"/>
    <n v="2723211"/>
    <n v="9103"/>
    <x v="8"/>
    <n v="12"/>
    <n v="336"/>
    <n v="84"/>
    <n v="420"/>
    <n v="420"/>
  </r>
  <r>
    <s v="EI10538"/>
    <x v="44"/>
    <x v="1"/>
    <n v="70"/>
    <n v="12"/>
    <x v="1"/>
    <x v="2"/>
    <s v="Sandeep Joshy"/>
    <x v="3"/>
    <x v="1"/>
    <n v="2632610"/>
    <n v="9101"/>
    <x v="44"/>
    <n v="67"/>
    <n v="804"/>
    <n v="36"/>
    <n v="840"/>
    <n v="840"/>
  </r>
  <r>
    <s v="EI10539"/>
    <x v="44"/>
    <x v="2"/>
    <n v="15"/>
    <n v="11"/>
    <x v="1"/>
    <x v="0"/>
    <s v="Sandeep Joshy"/>
    <x v="0"/>
    <x v="2"/>
    <n v="2767842"/>
    <n v="9102"/>
    <x v="49"/>
    <n v="12"/>
    <n v="132"/>
    <n v="33"/>
    <n v="165"/>
    <n v="165"/>
  </r>
  <r>
    <s v="EI10540"/>
    <x v="44"/>
    <x v="2"/>
    <n v="15"/>
    <n v="10"/>
    <x v="1"/>
    <x v="1"/>
    <s v="Sandeep Joshy"/>
    <x v="4"/>
    <x v="2"/>
    <n v="2688301"/>
    <n v="9101"/>
    <x v="59"/>
    <n v="12"/>
    <n v="120"/>
    <n v="30"/>
    <n v="150"/>
    <n v="150"/>
  </r>
  <r>
    <s v="EI10541"/>
    <x v="44"/>
    <x v="2"/>
    <n v="15"/>
    <n v="12"/>
    <x v="1"/>
    <x v="1"/>
    <s v="Sandeep Joshy"/>
    <x v="3"/>
    <x v="5"/>
    <n v="2770936"/>
    <n v="9106"/>
    <x v="52"/>
    <n v="12"/>
    <n v="144"/>
    <n v="36"/>
    <n v="180"/>
    <n v="180"/>
  </r>
  <r>
    <s v="EI10542"/>
    <x v="45"/>
    <x v="0"/>
    <n v="20"/>
    <n v="9"/>
    <x v="1"/>
    <x v="1"/>
    <s v="Rahul John"/>
    <x v="2"/>
    <x v="5"/>
    <n v="2729204"/>
    <n v="9106"/>
    <x v="52"/>
    <n v="17"/>
    <n v="153"/>
    <n v="27"/>
    <n v="180"/>
    <n v="180"/>
  </r>
  <r>
    <s v="EI10543"/>
    <x v="45"/>
    <x v="1"/>
    <n v="70"/>
    <n v="8"/>
    <x v="0"/>
    <x v="0"/>
    <s v="Soniya"/>
    <x v="4"/>
    <x v="0"/>
    <n v="2643657"/>
    <n v="9104"/>
    <x v="21"/>
    <n v="67"/>
    <n v="536"/>
    <n v="24"/>
    <n v="560"/>
    <n v="560"/>
  </r>
  <r>
    <s v="EI10544"/>
    <x v="45"/>
    <x v="2"/>
    <n v="15"/>
    <n v="16"/>
    <x v="0"/>
    <x v="2"/>
    <s v="Sandeep Joshy"/>
    <x v="3"/>
    <x v="1"/>
    <n v="2612606"/>
    <n v="9106"/>
    <x v="34"/>
    <n v="12"/>
    <n v="192"/>
    <n v="48"/>
    <n v="240"/>
    <n v="240"/>
  </r>
  <r>
    <s v="EI10545"/>
    <x v="45"/>
    <x v="0"/>
    <n v="20"/>
    <n v="17"/>
    <x v="1"/>
    <x v="1"/>
    <s v="Soniya"/>
    <x v="1"/>
    <x v="1"/>
    <n v="2627944"/>
    <n v="9101"/>
    <x v="18"/>
    <n v="17"/>
    <n v="289"/>
    <n v="51"/>
    <n v="340"/>
    <n v="340"/>
  </r>
  <r>
    <s v="EI10546"/>
    <x v="45"/>
    <x v="2"/>
    <n v="15"/>
    <n v="24"/>
    <x v="1"/>
    <x v="2"/>
    <s v="Sandeep Joshy"/>
    <x v="1"/>
    <x v="1"/>
    <n v="2809990"/>
    <n v="9102"/>
    <x v="31"/>
    <n v="12"/>
    <n v="288"/>
    <n v="72"/>
    <n v="360"/>
    <n v="360"/>
  </r>
  <r>
    <s v="EI10547"/>
    <x v="46"/>
    <x v="1"/>
    <n v="70"/>
    <n v="28"/>
    <x v="1"/>
    <x v="2"/>
    <s v="Soniya"/>
    <x v="2"/>
    <x v="4"/>
    <n v="2816166"/>
    <n v="9104"/>
    <x v="63"/>
    <n v="67"/>
    <n v="1876"/>
    <n v="84"/>
    <n v="1960"/>
    <n v="1960"/>
  </r>
  <r>
    <s v="EI10548"/>
    <x v="46"/>
    <x v="2"/>
    <n v="15"/>
    <n v="16"/>
    <x v="0"/>
    <x v="0"/>
    <s v="Sandeep Joshy"/>
    <x v="0"/>
    <x v="4"/>
    <n v="2794535"/>
    <n v="9103"/>
    <x v="34"/>
    <n v="12"/>
    <n v="192"/>
    <n v="48"/>
    <n v="240"/>
    <n v="240"/>
  </r>
  <r>
    <s v="EI10549"/>
    <x v="46"/>
    <x v="1"/>
    <n v="70"/>
    <n v="9"/>
    <x v="1"/>
    <x v="0"/>
    <s v="Akshay"/>
    <x v="0"/>
    <x v="2"/>
    <n v="2668764"/>
    <n v="9102"/>
    <x v="45"/>
    <n v="67"/>
    <n v="603"/>
    <n v="27"/>
    <n v="630"/>
    <n v="630"/>
  </r>
  <r>
    <s v="EI10550"/>
    <x v="46"/>
    <x v="1"/>
    <n v="70"/>
    <n v="28"/>
    <x v="0"/>
    <x v="0"/>
    <s v="Akshay"/>
    <x v="1"/>
    <x v="0"/>
    <n v="2754589"/>
    <n v="9102"/>
    <x v="63"/>
    <n v="67"/>
    <n v="1876"/>
    <n v="84"/>
    <n v="1960"/>
    <n v="1960"/>
  </r>
  <r>
    <s v="EI10551"/>
    <x v="46"/>
    <x v="1"/>
    <n v="70"/>
    <n v="9"/>
    <x v="1"/>
    <x v="1"/>
    <s v="Sandeep Joshy"/>
    <x v="4"/>
    <x v="1"/>
    <n v="2710103"/>
    <n v="9104"/>
    <x v="45"/>
    <n v="67"/>
    <n v="603"/>
    <n v="27"/>
    <n v="630"/>
    <n v="630"/>
  </r>
  <r>
    <s v="EI10552"/>
    <x v="47"/>
    <x v="1"/>
    <n v="70"/>
    <n v="24"/>
    <x v="1"/>
    <x v="0"/>
    <s v="Soniya"/>
    <x v="2"/>
    <x v="1"/>
    <n v="2789471"/>
    <n v="9102"/>
    <x v="5"/>
    <n v="67"/>
    <n v="1608"/>
    <n v="72"/>
    <n v="1680"/>
    <n v="1680"/>
  </r>
  <r>
    <s v="EI10553"/>
    <x v="47"/>
    <x v="2"/>
    <n v="15"/>
    <n v="19"/>
    <x v="1"/>
    <x v="0"/>
    <s v="Sandeep Joshy"/>
    <x v="1"/>
    <x v="0"/>
    <n v="2788414"/>
    <n v="9104"/>
    <x v="12"/>
    <n v="12"/>
    <n v="228"/>
    <n v="57"/>
    <n v="285"/>
    <n v="285"/>
  </r>
  <r>
    <s v="EI10554"/>
    <x v="47"/>
    <x v="2"/>
    <n v="15"/>
    <n v="7"/>
    <x v="0"/>
    <x v="0"/>
    <s v="Sandeep Joshy"/>
    <x v="4"/>
    <x v="5"/>
    <n v="2656639"/>
    <n v="9102"/>
    <x v="57"/>
    <n v="12"/>
    <n v="84"/>
    <n v="21"/>
    <n v="105"/>
    <n v="105"/>
  </r>
  <r>
    <s v="EI10555"/>
    <x v="47"/>
    <x v="1"/>
    <n v="70"/>
    <n v="27"/>
    <x v="1"/>
    <x v="0"/>
    <s v="Sandeep Joshy"/>
    <x v="4"/>
    <x v="4"/>
    <n v="2605218"/>
    <n v="9105"/>
    <x v="51"/>
    <n v="67"/>
    <n v="1809"/>
    <n v="81"/>
    <n v="1890"/>
    <n v="1890"/>
  </r>
  <r>
    <s v="EI10556"/>
    <x v="48"/>
    <x v="2"/>
    <n v="15"/>
    <n v="21"/>
    <x v="0"/>
    <x v="2"/>
    <s v="Soniya"/>
    <x v="0"/>
    <x v="3"/>
    <n v="2821673"/>
    <n v="9106"/>
    <x v="60"/>
    <n v="12"/>
    <n v="252"/>
    <n v="63"/>
    <n v="315"/>
    <n v="315"/>
  </r>
  <r>
    <s v="EI10557"/>
    <x v="48"/>
    <x v="1"/>
    <n v="70"/>
    <n v="7"/>
    <x v="1"/>
    <x v="1"/>
    <s v="Soniya"/>
    <x v="1"/>
    <x v="5"/>
    <n v="2718440"/>
    <n v="9102"/>
    <x v="3"/>
    <n v="67"/>
    <n v="469"/>
    <n v="21"/>
    <n v="490"/>
    <n v="490"/>
  </r>
  <r>
    <s v="EI10558"/>
    <x v="48"/>
    <x v="2"/>
    <n v="15"/>
    <n v="22"/>
    <x v="0"/>
    <x v="0"/>
    <s v="Sandeep Joshy"/>
    <x v="3"/>
    <x v="0"/>
    <n v="2649836"/>
    <n v="9103"/>
    <x v="58"/>
    <n v="12"/>
    <n v="264"/>
    <n v="66"/>
    <n v="330"/>
    <n v="330"/>
  </r>
  <r>
    <s v="EI10559"/>
    <x v="48"/>
    <x v="2"/>
    <n v="15"/>
    <n v="28"/>
    <x v="0"/>
    <x v="0"/>
    <s v="Soniya"/>
    <x v="1"/>
    <x v="1"/>
    <n v="2723179"/>
    <n v="9105"/>
    <x v="8"/>
    <n v="12"/>
    <n v="336"/>
    <n v="84"/>
    <n v="420"/>
    <n v="420"/>
  </r>
  <r>
    <s v="EI10560"/>
    <x v="49"/>
    <x v="2"/>
    <n v="15"/>
    <n v="26"/>
    <x v="1"/>
    <x v="2"/>
    <s v="Sandeep Joshy"/>
    <x v="3"/>
    <x v="4"/>
    <n v="2723155"/>
    <n v="9106"/>
    <x v="4"/>
    <n v="12"/>
    <n v="312"/>
    <n v="78"/>
    <n v="390"/>
    <n v="390"/>
  </r>
  <r>
    <s v="EI10561"/>
    <x v="49"/>
    <x v="2"/>
    <n v="15"/>
    <n v="21"/>
    <x v="0"/>
    <x v="2"/>
    <s v="Soniya"/>
    <x v="4"/>
    <x v="4"/>
    <n v="2747083"/>
    <n v="9104"/>
    <x v="60"/>
    <n v="12"/>
    <n v="252"/>
    <n v="63"/>
    <n v="315"/>
    <n v="315"/>
  </r>
  <r>
    <s v="EI10562"/>
    <x v="50"/>
    <x v="2"/>
    <n v="15"/>
    <n v="25"/>
    <x v="1"/>
    <x v="0"/>
    <s v="Sandeep Joshy"/>
    <x v="0"/>
    <x v="3"/>
    <n v="2659722"/>
    <n v="9106"/>
    <x v="22"/>
    <n v="12"/>
    <n v="300"/>
    <n v="75"/>
    <n v="375"/>
    <n v="375"/>
  </r>
  <r>
    <s v="EI10563"/>
    <x v="50"/>
    <x v="0"/>
    <n v="20"/>
    <n v="22"/>
    <x v="0"/>
    <x v="2"/>
    <s v="Soniya"/>
    <x v="4"/>
    <x v="5"/>
    <n v="2750498"/>
    <n v="9103"/>
    <x v="23"/>
    <n v="17"/>
    <n v="374"/>
    <n v="66"/>
    <n v="440"/>
    <n v="440"/>
  </r>
  <r>
    <s v="EI10564"/>
    <x v="51"/>
    <x v="1"/>
    <n v="70"/>
    <n v="12"/>
    <x v="1"/>
    <x v="0"/>
    <s v="Sandeep Joshy"/>
    <x v="2"/>
    <x v="4"/>
    <n v="2669236"/>
    <n v="9106"/>
    <x v="44"/>
    <n v="67"/>
    <n v="804"/>
    <n v="36"/>
    <n v="840"/>
    <n v="840"/>
  </r>
  <r>
    <s v="EI10565"/>
    <x v="51"/>
    <x v="1"/>
    <n v="70"/>
    <n v="12"/>
    <x v="0"/>
    <x v="2"/>
    <s v="Rahul John"/>
    <x v="1"/>
    <x v="3"/>
    <n v="2649368"/>
    <n v="9106"/>
    <x v="44"/>
    <n v="67"/>
    <n v="804"/>
    <n v="36"/>
    <n v="840"/>
    <n v="840"/>
  </r>
  <r>
    <s v="EI10566"/>
    <x v="51"/>
    <x v="1"/>
    <n v="70"/>
    <n v="7"/>
    <x v="0"/>
    <x v="1"/>
    <s v="Rahul John"/>
    <x v="4"/>
    <x v="4"/>
    <n v="2722063"/>
    <n v="9103"/>
    <x v="3"/>
    <n v="67"/>
    <n v="469"/>
    <n v="21"/>
    <n v="490"/>
    <n v="490"/>
  </r>
  <r>
    <s v="EI10567"/>
    <x v="52"/>
    <x v="0"/>
    <n v="20"/>
    <n v="21"/>
    <x v="0"/>
    <x v="2"/>
    <s v="Sandeep Joshy"/>
    <x v="3"/>
    <x v="1"/>
    <n v="2803239"/>
    <n v="9103"/>
    <x v="8"/>
    <n v="17"/>
    <n v="357"/>
    <n v="63"/>
    <n v="420"/>
    <n v="420"/>
  </r>
  <r>
    <s v="EI10568"/>
    <x v="52"/>
    <x v="1"/>
    <n v="70"/>
    <n v="12"/>
    <x v="1"/>
    <x v="0"/>
    <s v="Soniya"/>
    <x v="0"/>
    <x v="4"/>
    <n v="2641343"/>
    <n v="9105"/>
    <x v="44"/>
    <n v="67"/>
    <n v="804"/>
    <n v="36"/>
    <n v="840"/>
    <n v="840"/>
  </r>
  <r>
    <s v="EI10569"/>
    <x v="52"/>
    <x v="2"/>
    <n v="15"/>
    <n v="6"/>
    <x v="1"/>
    <x v="2"/>
    <s v="Akshay"/>
    <x v="3"/>
    <x v="0"/>
    <n v="2763860"/>
    <n v="9103"/>
    <x v="48"/>
    <n v="12"/>
    <n v="72"/>
    <n v="18"/>
    <n v="90"/>
    <n v="90"/>
  </r>
  <r>
    <s v="EI10570"/>
    <x v="52"/>
    <x v="2"/>
    <n v="15"/>
    <n v="6"/>
    <x v="0"/>
    <x v="1"/>
    <s v="Sandeep Joshy"/>
    <x v="1"/>
    <x v="3"/>
    <n v="2677582"/>
    <n v="9104"/>
    <x v="48"/>
    <n v="12"/>
    <n v="72"/>
    <n v="18"/>
    <n v="90"/>
    <n v="90"/>
  </r>
  <r>
    <s v="EI10571"/>
    <x v="52"/>
    <x v="1"/>
    <n v="70"/>
    <n v="8"/>
    <x v="1"/>
    <x v="1"/>
    <s v="Sandeep Joshy"/>
    <x v="0"/>
    <x v="4"/>
    <n v="2651631"/>
    <n v="9101"/>
    <x v="21"/>
    <n v="67"/>
    <n v="536"/>
    <n v="24"/>
    <n v="560"/>
    <n v="560"/>
  </r>
  <r>
    <s v="EI10572"/>
    <x v="53"/>
    <x v="0"/>
    <n v="20"/>
    <n v="9"/>
    <x v="0"/>
    <x v="2"/>
    <s v="Sandeep Joshy"/>
    <x v="4"/>
    <x v="3"/>
    <n v="2805646"/>
    <n v="9106"/>
    <x v="52"/>
    <n v="17"/>
    <n v="153"/>
    <n v="27"/>
    <n v="180"/>
    <n v="180"/>
  </r>
  <r>
    <s v="EI10573"/>
    <x v="53"/>
    <x v="2"/>
    <n v="15"/>
    <n v="19"/>
    <x v="0"/>
    <x v="2"/>
    <s v="Akshay"/>
    <x v="1"/>
    <x v="4"/>
    <n v="2681685"/>
    <n v="9106"/>
    <x v="12"/>
    <n v="12"/>
    <n v="228"/>
    <n v="57"/>
    <n v="285"/>
    <n v="285"/>
  </r>
  <r>
    <s v="EI10574"/>
    <x v="54"/>
    <x v="1"/>
    <n v="70"/>
    <n v="18"/>
    <x v="1"/>
    <x v="1"/>
    <s v="Soniya"/>
    <x v="1"/>
    <x v="1"/>
    <n v="2692401"/>
    <n v="9101"/>
    <x v="7"/>
    <n v="67"/>
    <n v="1206"/>
    <n v="54"/>
    <n v="1260"/>
    <n v="1260"/>
  </r>
  <r>
    <s v="EI10575"/>
    <x v="54"/>
    <x v="0"/>
    <n v="20"/>
    <n v="21"/>
    <x v="0"/>
    <x v="2"/>
    <s v="Sandeep Joshy"/>
    <x v="3"/>
    <x v="3"/>
    <n v="2620862"/>
    <n v="9104"/>
    <x v="8"/>
    <n v="17"/>
    <n v="357"/>
    <n v="63"/>
    <n v="420"/>
    <n v="420"/>
  </r>
  <r>
    <s v="EI10576"/>
    <x v="54"/>
    <x v="1"/>
    <n v="70"/>
    <n v="14"/>
    <x v="0"/>
    <x v="2"/>
    <s v="Akshay"/>
    <x v="0"/>
    <x v="3"/>
    <n v="2743963"/>
    <n v="9101"/>
    <x v="15"/>
    <n v="67"/>
    <n v="938"/>
    <n v="42"/>
    <n v="980"/>
    <n v="980"/>
  </r>
  <r>
    <s v="EI10577"/>
    <x v="54"/>
    <x v="1"/>
    <n v="70"/>
    <n v="24"/>
    <x v="0"/>
    <x v="1"/>
    <s v="Soniya"/>
    <x v="4"/>
    <x v="2"/>
    <n v="2802953"/>
    <n v="9103"/>
    <x v="5"/>
    <n v="67"/>
    <n v="1608"/>
    <n v="72"/>
    <n v="1680"/>
    <n v="1680"/>
  </r>
  <r>
    <s v="EI10578"/>
    <x v="54"/>
    <x v="1"/>
    <n v="70"/>
    <n v="20"/>
    <x v="0"/>
    <x v="0"/>
    <s v="Rahul John"/>
    <x v="3"/>
    <x v="4"/>
    <n v="2753313"/>
    <n v="9105"/>
    <x v="24"/>
    <n v="67"/>
    <n v="1340"/>
    <n v="60"/>
    <n v="1400"/>
    <n v="1400"/>
  </r>
  <r>
    <s v="EI10579"/>
    <x v="54"/>
    <x v="0"/>
    <n v="20"/>
    <n v="10"/>
    <x v="1"/>
    <x v="2"/>
    <s v="Sandeep Joshy"/>
    <x v="0"/>
    <x v="4"/>
    <n v="2742218"/>
    <n v="9101"/>
    <x v="13"/>
    <n v="17"/>
    <n v="170"/>
    <n v="30"/>
    <n v="200"/>
    <n v="200"/>
  </r>
  <r>
    <s v="EI10580"/>
    <x v="55"/>
    <x v="1"/>
    <n v="70"/>
    <n v="10"/>
    <x v="1"/>
    <x v="1"/>
    <s v="Akshay"/>
    <x v="2"/>
    <x v="1"/>
    <n v="2737499"/>
    <n v="9103"/>
    <x v="2"/>
    <n v="67"/>
    <n v="670"/>
    <n v="30"/>
    <n v="700"/>
    <n v="700"/>
  </r>
  <r>
    <s v="EI10581"/>
    <x v="55"/>
    <x v="2"/>
    <n v="15"/>
    <n v="27"/>
    <x v="0"/>
    <x v="1"/>
    <s v="Sandeep Joshy"/>
    <x v="2"/>
    <x v="3"/>
    <n v="2822430"/>
    <n v="9105"/>
    <x v="30"/>
    <n v="12"/>
    <n v="324"/>
    <n v="81"/>
    <n v="405"/>
    <n v="405"/>
  </r>
  <r>
    <s v="EI10582"/>
    <x v="55"/>
    <x v="1"/>
    <n v="70"/>
    <n v="16"/>
    <x v="1"/>
    <x v="2"/>
    <s v="Akshay"/>
    <x v="0"/>
    <x v="4"/>
    <n v="2760490"/>
    <n v="9101"/>
    <x v="37"/>
    <n v="67"/>
    <n v="1072"/>
    <n v="48"/>
    <n v="1120"/>
    <n v="1120"/>
  </r>
  <r>
    <s v="EI10583"/>
    <x v="56"/>
    <x v="0"/>
    <n v="20"/>
    <n v="23"/>
    <x v="0"/>
    <x v="2"/>
    <s v="Soniya"/>
    <x v="0"/>
    <x v="4"/>
    <n v="2729543"/>
    <n v="9106"/>
    <x v="28"/>
    <n v="17"/>
    <n v="391"/>
    <n v="69"/>
    <n v="460"/>
    <n v="460"/>
  </r>
  <r>
    <s v="EI10584"/>
    <x v="56"/>
    <x v="0"/>
    <n v="20"/>
    <n v="25"/>
    <x v="1"/>
    <x v="2"/>
    <s v="Rahul John"/>
    <x v="0"/>
    <x v="4"/>
    <n v="2718208"/>
    <n v="9103"/>
    <x v="53"/>
    <n v="17"/>
    <n v="425"/>
    <n v="75"/>
    <n v="500"/>
    <n v="500"/>
  </r>
  <r>
    <s v="EI10585"/>
    <x v="56"/>
    <x v="1"/>
    <n v="70"/>
    <n v="7"/>
    <x v="1"/>
    <x v="1"/>
    <s v="Akshay"/>
    <x v="4"/>
    <x v="0"/>
    <n v="2705308"/>
    <n v="9104"/>
    <x v="3"/>
    <n v="67"/>
    <n v="469"/>
    <n v="21"/>
    <n v="490"/>
    <n v="490"/>
  </r>
  <r>
    <s v="EI10586"/>
    <x v="56"/>
    <x v="0"/>
    <n v="20"/>
    <n v="18"/>
    <x v="0"/>
    <x v="1"/>
    <s v="Rahul John"/>
    <x v="4"/>
    <x v="3"/>
    <n v="2699185"/>
    <n v="9102"/>
    <x v="31"/>
    <n v="17"/>
    <n v="306"/>
    <n v="54"/>
    <n v="360"/>
    <n v="360"/>
  </r>
  <r>
    <s v="EI10587"/>
    <x v="57"/>
    <x v="2"/>
    <n v="15"/>
    <n v="27"/>
    <x v="1"/>
    <x v="2"/>
    <s v="Sandeep Joshy"/>
    <x v="1"/>
    <x v="3"/>
    <n v="2822030"/>
    <n v="9101"/>
    <x v="30"/>
    <n v="12"/>
    <n v="324"/>
    <n v="81"/>
    <n v="405"/>
    <n v="405"/>
  </r>
  <r>
    <s v="EI10588"/>
    <x v="57"/>
    <x v="1"/>
    <n v="70"/>
    <n v="120"/>
    <x v="1"/>
    <x v="1"/>
    <s v="Rahul John"/>
    <x v="1"/>
    <x v="0"/>
    <n v="2801682"/>
    <n v="9106"/>
    <x v="65"/>
    <n v="67"/>
    <n v="8040"/>
    <n v="360"/>
    <n v="8400"/>
    <n v="8400"/>
  </r>
  <r>
    <s v="EI10589"/>
    <x v="58"/>
    <x v="2"/>
    <n v="15"/>
    <n v="16"/>
    <x v="0"/>
    <x v="0"/>
    <s v="Akshay"/>
    <x v="1"/>
    <x v="3"/>
    <n v="2673961"/>
    <n v="9106"/>
    <x v="34"/>
    <n v="12"/>
    <n v="192"/>
    <n v="48"/>
    <n v="240"/>
    <n v="240"/>
  </r>
  <r>
    <s v="EI10590"/>
    <x v="58"/>
    <x v="1"/>
    <n v="70"/>
    <n v="18"/>
    <x v="1"/>
    <x v="2"/>
    <s v="Soniya"/>
    <x v="1"/>
    <x v="2"/>
    <n v="2658322"/>
    <n v="9105"/>
    <x v="7"/>
    <n v="67"/>
    <n v="1206"/>
    <n v="54"/>
    <n v="1260"/>
    <n v="1260"/>
  </r>
  <r>
    <s v="EI10591"/>
    <x v="59"/>
    <x v="2"/>
    <n v="15"/>
    <n v="9"/>
    <x v="1"/>
    <x v="0"/>
    <s v="Soniya"/>
    <x v="0"/>
    <x v="1"/>
    <n v="2830616"/>
    <n v="9105"/>
    <x v="42"/>
    <n v="12"/>
    <n v="108"/>
    <n v="27"/>
    <n v="135"/>
    <n v="135"/>
  </r>
  <r>
    <s v="EI10592"/>
    <x v="59"/>
    <x v="0"/>
    <n v="20"/>
    <n v="20"/>
    <x v="0"/>
    <x v="0"/>
    <s v="Soniya"/>
    <x v="2"/>
    <x v="3"/>
    <n v="2816086"/>
    <n v="9105"/>
    <x v="6"/>
    <n v="17"/>
    <n v="340"/>
    <n v="60"/>
    <n v="400"/>
    <n v="400"/>
  </r>
  <r>
    <s v="EI10593"/>
    <x v="59"/>
    <x v="0"/>
    <n v="20"/>
    <n v="200"/>
    <x v="0"/>
    <x v="1"/>
    <s v="Soniya"/>
    <x v="0"/>
    <x v="1"/>
    <n v="2619681"/>
    <n v="9103"/>
    <x v="66"/>
    <n v="17"/>
    <n v="3400"/>
    <n v="600"/>
    <n v="4000"/>
    <n v="4000"/>
  </r>
  <r>
    <s v="EI10594"/>
    <x v="59"/>
    <x v="3"/>
    <n v="20"/>
    <n v="6"/>
    <x v="0"/>
    <x v="1"/>
    <s v="Soniya"/>
    <x v="0"/>
    <x v="1"/>
    <n v="2619681"/>
    <n v="9103"/>
    <x v="1"/>
    <n v="17"/>
    <n v="102"/>
    <n v="18"/>
    <n v="4000"/>
    <n v="4000"/>
  </r>
  <r>
    <s v="EI10595"/>
    <x v="59"/>
    <x v="4"/>
    <n v="20"/>
    <n v="200"/>
    <x v="0"/>
    <x v="1"/>
    <s v="Soniya"/>
    <x v="0"/>
    <x v="1"/>
    <n v="2619681"/>
    <n v="9103"/>
    <x v="66"/>
    <n v="17"/>
    <n v="3400"/>
    <n v="600"/>
    <n v="4000"/>
    <n v="4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s v="Soft Drinks"/>
    <n v="20"/>
    <n v="24"/>
    <s v="Offline"/>
    <s v="Credit Card"/>
    <s v="Sandeep Joshy"/>
    <s v="Chennai"/>
    <s v="Santhi Bakers"/>
    <n v="2696798"/>
    <n v="9105"/>
  </r>
  <r>
    <x v="0"/>
    <s v="Soft Drinks"/>
    <n v="20"/>
    <n v="24"/>
    <s v="Offline"/>
    <s v="UPI"/>
    <s v="Sandeep Joshy"/>
    <s v="Cochin"/>
    <s v="Santhi Bakers"/>
    <n v="2827994"/>
    <n v="9102"/>
  </r>
  <r>
    <x v="0"/>
    <s v="Soft Drinks"/>
    <n v="20"/>
    <n v="6"/>
    <s v="Offline"/>
    <s v="Credit Card"/>
    <s v="Rahul John"/>
    <s v="Delhi"/>
    <s v="Williams &amp; Sons"/>
    <n v="2608511"/>
    <n v="9105"/>
  </r>
  <r>
    <x v="0"/>
    <s v="Dark Chocolate"/>
    <n v="70"/>
    <n v="10"/>
    <s v="Offline"/>
    <s v="UPI"/>
    <s v="Rahul John"/>
    <s v="Mumbai"/>
    <s v="Easy Food Delivery"/>
    <n v="2785784"/>
    <n v="9101"/>
  </r>
  <r>
    <x v="0"/>
    <s v="Dark Chocolate"/>
    <n v="70"/>
    <n v="7"/>
    <s v="Offline"/>
    <s v="UPI"/>
    <s v="Akshay"/>
    <s v="Banglore"/>
    <s v="Santhi Bakers"/>
    <n v="2771218"/>
    <n v="9106"/>
  </r>
  <r>
    <x v="0"/>
    <s v="Ketchup"/>
    <n v="15"/>
    <n v="26"/>
    <s v="Online"/>
    <s v="Credit Card"/>
    <s v="Sandeep Joshy"/>
    <s v="Cochin"/>
    <s v="Santhi Bakers"/>
    <n v="2616674"/>
    <n v="9106"/>
  </r>
  <r>
    <x v="1"/>
    <s v="Dark Chocolate"/>
    <n v="70"/>
    <n v="24"/>
    <s v="Online"/>
    <s v="UPI"/>
    <s v="Rahul John"/>
    <s v="Banglore"/>
    <s v="Akbar Agencies"/>
    <n v="2680047"/>
    <n v="9102"/>
  </r>
  <r>
    <x v="1"/>
    <s v="Soft Drinks"/>
    <n v="20"/>
    <n v="20"/>
    <s v="Online"/>
    <s v="UPI"/>
    <s v="Soniya"/>
    <s v="Chennai"/>
    <s v="Easy Food Delivery"/>
    <n v="2796031"/>
    <n v="9106"/>
  </r>
  <r>
    <x v="1"/>
    <s v="Dark Chocolate"/>
    <n v="70"/>
    <n v="18"/>
    <s v="Online"/>
    <s v="Cash"/>
    <s v="Soniya"/>
    <s v="Mumbai"/>
    <s v="Williams &amp; Sons"/>
    <n v="2676054"/>
    <n v="9101"/>
  </r>
  <r>
    <x v="1"/>
    <s v="Soft Drinks"/>
    <n v="20"/>
    <n v="21"/>
    <s v="Offline"/>
    <s v="Credit Card"/>
    <s v="Soniya"/>
    <s v="Chennai"/>
    <s v="ABC Service Providers"/>
    <n v="2716814"/>
    <n v="9104"/>
  </r>
  <r>
    <x v="2"/>
    <s v="Dark Chocolate"/>
    <n v="70"/>
    <n v="19"/>
    <s v="Online"/>
    <s v="UPI"/>
    <s v="Soniya"/>
    <s v="Banglore"/>
    <s v="Williams &amp; Sons"/>
    <n v="2770891"/>
    <n v="9106"/>
  </r>
  <r>
    <x v="2"/>
    <s v="Ketchup"/>
    <n v="15"/>
    <n v="20"/>
    <s v="Offline"/>
    <s v="Credit Card"/>
    <s v="Sandeep Joshy"/>
    <s v="Banglore"/>
    <s v="Swaraj Foods"/>
    <n v="2838162"/>
    <n v="9103"/>
  </r>
  <r>
    <x v="2"/>
    <s v="Dark Chocolate"/>
    <n v="70"/>
    <n v="13"/>
    <s v="Online"/>
    <s v="UPI"/>
    <s v="Rahul John"/>
    <s v="Banglore"/>
    <s v="Santhi Bakers"/>
    <n v="2764284"/>
    <n v="9102"/>
  </r>
  <r>
    <x v="2"/>
    <s v="Dark Chocolate"/>
    <n v="70"/>
    <n v="19"/>
    <s v="Online"/>
    <s v="Credit Card"/>
    <s v="Sandeep Joshy"/>
    <s v="Cochin"/>
    <s v="Swaraj Foods"/>
    <n v="2636188"/>
    <n v="9101"/>
  </r>
  <r>
    <x v="2"/>
    <s v="Ketchup"/>
    <n v="15"/>
    <n v="19"/>
    <s v="Offline"/>
    <s v="UPI"/>
    <s v="Rahul John"/>
    <s v="Chennai"/>
    <s v="Akbar Agencies"/>
    <n v="2693022"/>
    <n v="9102"/>
  </r>
  <r>
    <x v="2"/>
    <s v="Soft Drinks"/>
    <n v="20"/>
    <n v="10"/>
    <s v="Online"/>
    <s v="Credit Card"/>
    <s v="Akshay"/>
    <s v="Delhi"/>
    <s v="Swaraj Foods"/>
    <n v="2814454"/>
    <n v="9102"/>
  </r>
  <r>
    <x v="3"/>
    <s v="Soft Drinks"/>
    <n v="20"/>
    <n v="19"/>
    <s v="Online"/>
    <s v="Cash"/>
    <s v="Soniya"/>
    <s v="Cochin"/>
    <s v="Santhi Bakers"/>
    <n v="2770059"/>
    <n v="9104"/>
  </r>
  <r>
    <x v="3"/>
    <s v="Soft Drinks"/>
    <n v="20"/>
    <n v="10"/>
    <s v="Offline"/>
    <s v="UPI"/>
    <s v="Rahul John"/>
    <s v="Banglore"/>
    <s v="Williams &amp; Sons"/>
    <n v="2727433"/>
    <n v="9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97A74-2D87-4BBC-AB04-5A0D217F65C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ity" colHeaderCaption="ItemsPurchased">
  <location ref="B3:H9" firstHeaderRow="1" firstDataRow="2" firstDataCol="1"/>
  <pivotFields count="18">
    <pivotField showAll="0"/>
    <pivotField numFmtId="16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Col" showAll="0">
      <items count="6">
        <item x="1"/>
        <item x="2"/>
        <item x="0"/>
        <item x="3"/>
        <item x="4"/>
        <item t="default"/>
      </items>
    </pivotField>
    <pivotField numFmtId="165" showAll="0"/>
    <pivotField showAll="0"/>
    <pivotField showAll="0">
      <items count="3">
        <item x="0"/>
        <item x="1"/>
        <item t="default"/>
      </items>
    </pivotField>
    <pivotField showAll="0">
      <items count="4">
        <item x="2"/>
        <item x="0"/>
        <item x="1"/>
        <item t="default"/>
      </items>
    </pivotField>
    <pivotField showAll="0"/>
    <pivotField axis="axisRow" showAll="0">
      <items count="6">
        <item x="4"/>
        <item x="0"/>
        <item x="1"/>
        <item x="2"/>
        <item x="3"/>
        <item t="default"/>
      </items>
    </pivotField>
    <pivotField showAll="0"/>
    <pivotField showAll="0"/>
    <pivotField showAll="0"/>
    <pivotField dataField="1" numFmtId="166" showAll="0"/>
    <pivotField numFmtId="165" showAll="0"/>
    <pivotField numFmtId="165" showAll="0"/>
    <pivotField numFmtId="165" showAll="0"/>
    <pivotField numFmtId="43" showAll="0"/>
    <pivotField numFmtId="43" showAll="0"/>
  </pivotFields>
  <rowFields count="1">
    <field x="8"/>
  </rowFields>
  <rowItems count="5">
    <i>
      <x/>
    </i>
    <i>
      <x v="1"/>
    </i>
    <i>
      <x v="2"/>
    </i>
    <i>
      <x v="3"/>
    </i>
    <i>
      <x v="4"/>
    </i>
  </rowItems>
  <colFields count="1">
    <field x="2"/>
  </colFields>
  <colItems count="6">
    <i>
      <x/>
    </i>
    <i>
      <x v="1"/>
    </i>
    <i>
      <x v="2"/>
    </i>
    <i>
      <x v="3"/>
    </i>
    <i>
      <x v="4"/>
    </i>
    <i t="grand">
      <x/>
    </i>
  </colItems>
  <dataFields count="1">
    <dataField name="TotalSales" fld="12" baseField="0" baseItem="0"/>
  </dataFields>
  <chartFormats count="11">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0"/>
          </reference>
          <reference field="2" count="1" selected="0">
            <x v="4"/>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6" series="1">
      <pivotArea type="data" outline="0" fieldPosition="0">
        <references count="2">
          <reference field="4294967294" count="1" selected="0">
            <x v="0"/>
          </reference>
          <reference field="2" count="1" selected="0">
            <x v="2"/>
          </reference>
        </references>
      </pivotArea>
    </chartFormat>
    <chartFormat chart="4" format="17" series="1">
      <pivotArea type="data" outline="0" fieldPosition="0">
        <references count="2">
          <reference field="4294967294" count="1" selected="0">
            <x v="0"/>
          </reference>
          <reference field="2" count="1" selected="0">
            <x v="3"/>
          </reference>
        </references>
      </pivotArea>
    </chartFormat>
    <chartFormat chart="4" format="18"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D8E30-F293-4A15-B1CA-010F80083163}"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59:C64" firstHeaderRow="1" firstDataRow="1" firstDataCol="1"/>
  <pivotFields count="11">
    <pivotField axis="axisRow" numFmtId="164" showAll="0">
      <items count="5">
        <item x="0"/>
        <item x="1"/>
        <item x="2"/>
        <item x="3"/>
        <item t="default"/>
      </items>
    </pivotField>
    <pivotField showAll="0"/>
    <pivotField numFmtId="165" showAll="0"/>
    <pivotField dataField="1" showAll="0"/>
    <pivotField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Sum of quantity"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 name="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F4AB1-DFA0-4574-ACFA-217E7124B8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8:E45" firstHeaderRow="0" firstDataRow="1" firstDataCol="1"/>
  <pivotFields count="18">
    <pivotField showAll="0"/>
    <pivotField numFmtId="16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numFmtId="165" showAll="0"/>
    <pivotField showAll="0"/>
    <pivotField showAll="0"/>
    <pivotField showAll="0"/>
    <pivotField showAll="0"/>
    <pivotField showAll="0">
      <items count="6">
        <item x="4"/>
        <item x="0"/>
        <item x="1"/>
        <item x="2"/>
        <item x="3"/>
        <item t="default"/>
      </items>
    </pivotField>
    <pivotField axis="axisRow" showAll="0">
      <items count="7">
        <item x="4"/>
        <item x="3"/>
        <item x="2"/>
        <item x="0"/>
        <item x="5"/>
        <item x="1"/>
        <item t="default"/>
      </items>
    </pivotField>
    <pivotField showAll="0"/>
    <pivotField showAll="0"/>
    <pivotField dataField="1" numFmtId="166" showAll="0">
      <items count="68">
        <item x="48"/>
        <item x="57"/>
        <item x="1"/>
        <item x="42"/>
        <item x="29"/>
        <item x="59"/>
        <item x="38"/>
        <item x="49"/>
        <item x="52"/>
        <item x="50"/>
        <item x="13"/>
        <item x="16"/>
        <item x="47"/>
        <item x="35"/>
        <item x="34"/>
        <item x="27"/>
        <item x="56"/>
        <item x="40"/>
        <item x="33"/>
        <item x="12"/>
        <item x="10"/>
        <item x="60"/>
        <item x="26"/>
        <item x="58"/>
        <item x="18"/>
        <item x="36"/>
        <item x="31"/>
        <item x="22"/>
        <item x="14"/>
        <item x="4"/>
        <item x="6"/>
        <item x="30"/>
        <item x="8"/>
        <item x="23"/>
        <item x="28"/>
        <item x="0"/>
        <item x="3"/>
        <item x="53"/>
        <item x="43"/>
        <item x="32"/>
        <item x="21"/>
        <item x="45"/>
        <item x="2"/>
        <item x="41"/>
        <item x="44"/>
        <item x="11"/>
        <item x="15"/>
        <item x="54"/>
        <item x="37"/>
        <item x="19"/>
        <item x="7"/>
        <item x="55"/>
        <item x="9"/>
        <item x="24"/>
        <item x="46"/>
        <item x="62"/>
        <item x="17"/>
        <item x="5"/>
        <item x="20"/>
        <item x="25"/>
        <item x="64"/>
        <item x="51"/>
        <item x="63"/>
        <item x="61"/>
        <item x="66"/>
        <item x="39"/>
        <item x="65"/>
        <item t="default"/>
      </items>
    </pivotField>
    <pivotField numFmtId="165" showAll="0"/>
    <pivotField numFmtId="165" showAll="0"/>
    <pivotField dataField="1" numFmtId="165" showAll="0"/>
    <pivotField numFmtId="43" showAll="0"/>
    <pivotField numFmtId="43" showAll="0"/>
  </pivotFields>
  <rowFields count="1">
    <field x="9"/>
  </rowFields>
  <rowItems count="7">
    <i>
      <x/>
    </i>
    <i>
      <x v="1"/>
    </i>
    <i>
      <x v="2"/>
    </i>
    <i>
      <x v="3"/>
    </i>
    <i>
      <x v="4"/>
    </i>
    <i>
      <x v="5"/>
    </i>
    <i t="grand">
      <x/>
    </i>
  </rowItems>
  <colFields count="1">
    <field x="-2"/>
  </colFields>
  <colItems count="3">
    <i>
      <x/>
    </i>
    <i i="1">
      <x v="1"/>
    </i>
    <i i="2">
      <x v="2"/>
    </i>
  </colItems>
  <dataFields count="3">
    <dataField name="Sum of Total_sales2" fld="12" showDataAs="percentOfTotal" baseField="9" baseItem="2" numFmtId="10"/>
    <dataField name="Sum of Total_sales" fld="12" baseField="0" baseItem="0"/>
    <dataField name="Sum of Profit" fld="15"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 chart="0" format="9">
      <pivotArea type="data" outline="0" fieldPosition="0">
        <references count="2">
          <reference field="4294967294" count="1" selected="0">
            <x v="1"/>
          </reference>
          <reference field="9" count="1" selected="0">
            <x v="0"/>
          </reference>
        </references>
      </pivotArea>
    </chartFormat>
    <chartFormat chart="0" format="10">
      <pivotArea type="data" outline="0" fieldPosition="0">
        <references count="2">
          <reference field="4294967294" count="1" selected="0">
            <x v="1"/>
          </reference>
          <reference field="9" count="1" selected="0">
            <x v="1"/>
          </reference>
        </references>
      </pivotArea>
    </chartFormat>
    <chartFormat chart="0" format="11">
      <pivotArea type="data" outline="0" fieldPosition="0">
        <references count="2">
          <reference field="4294967294" count="1" selected="0">
            <x v="1"/>
          </reference>
          <reference field="9" count="1" selected="0">
            <x v="2"/>
          </reference>
        </references>
      </pivotArea>
    </chartFormat>
    <chartFormat chart="0" format="12">
      <pivotArea type="data" outline="0" fieldPosition="0">
        <references count="2">
          <reference field="4294967294" count="1" selected="0">
            <x v="1"/>
          </reference>
          <reference field="9" count="1" selected="0">
            <x v="3"/>
          </reference>
        </references>
      </pivotArea>
    </chartFormat>
    <chartFormat chart="0" format="13">
      <pivotArea type="data" outline="0" fieldPosition="0">
        <references count="2">
          <reference field="4294967294" count="1" selected="0">
            <x v="1"/>
          </reference>
          <reference field="9" count="1" selected="0">
            <x v="4"/>
          </reference>
        </references>
      </pivotArea>
    </chartFormat>
    <chartFormat chart="0" format="14">
      <pivotArea type="data" outline="0" fieldPosition="0">
        <references count="2">
          <reference field="4294967294" count="1" selected="0">
            <x v="1"/>
          </reference>
          <reference field="9" count="1" selected="0">
            <x v="5"/>
          </reference>
        </references>
      </pivotArea>
    </chartFormat>
    <chartFormat chart="0" format="15">
      <pivotArea type="data" outline="0" fieldPosition="0">
        <references count="2">
          <reference field="4294967294" count="1" selected="0">
            <x v="2"/>
          </reference>
          <reference field="9" count="1" selected="0">
            <x v="0"/>
          </reference>
        </references>
      </pivotArea>
    </chartFormat>
    <chartFormat chart="0" format="16">
      <pivotArea type="data" outline="0" fieldPosition="0">
        <references count="2">
          <reference field="4294967294" count="1" selected="0">
            <x v="2"/>
          </reference>
          <reference field="9" count="1" selected="0">
            <x v="1"/>
          </reference>
        </references>
      </pivotArea>
    </chartFormat>
    <chartFormat chart="0" format="17">
      <pivotArea type="data" outline="0" fieldPosition="0">
        <references count="2">
          <reference field="4294967294" count="1" selected="0">
            <x v="2"/>
          </reference>
          <reference field="9" count="1" selected="0">
            <x v="2"/>
          </reference>
        </references>
      </pivotArea>
    </chartFormat>
    <chartFormat chart="0" format="18">
      <pivotArea type="data" outline="0" fieldPosition="0">
        <references count="2">
          <reference field="4294967294" count="1" selected="0">
            <x v="2"/>
          </reference>
          <reference field="9" count="1" selected="0">
            <x v="3"/>
          </reference>
        </references>
      </pivotArea>
    </chartFormat>
    <chartFormat chart="0" format="19">
      <pivotArea type="data" outline="0" fieldPosition="0">
        <references count="2">
          <reference field="4294967294" count="1" selected="0">
            <x v="2"/>
          </reference>
          <reference field="9" count="1" selected="0">
            <x v="4"/>
          </reference>
        </references>
      </pivotArea>
    </chartFormat>
    <chartFormat chart="0" format="20">
      <pivotArea type="data" outline="0" fieldPosition="0">
        <references count="2">
          <reference field="4294967294" count="1" selected="0">
            <x v="2"/>
          </reference>
          <reference field="9" count="1" selected="0">
            <x v="5"/>
          </reference>
        </references>
      </pivotArea>
    </chartFormat>
    <chartFormat chart="7" format="42"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9" count="1" selected="0">
            <x v="0"/>
          </reference>
        </references>
      </pivotArea>
    </chartFormat>
    <chartFormat chart="7" format="44">
      <pivotArea type="data" outline="0" fieldPosition="0">
        <references count="2">
          <reference field="4294967294" count="1" selected="0">
            <x v="0"/>
          </reference>
          <reference field="9" count="1" selected="0">
            <x v="1"/>
          </reference>
        </references>
      </pivotArea>
    </chartFormat>
    <chartFormat chart="7" format="45">
      <pivotArea type="data" outline="0" fieldPosition="0">
        <references count="2">
          <reference field="4294967294" count="1" selected="0">
            <x v="0"/>
          </reference>
          <reference field="9" count="1" selected="0">
            <x v="2"/>
          </reference>
        </references>
      </pivotArea>
    </chartFormat>
    <chartFormat chart="7" format="46">
      <pivotArea type="data" outline="0" fieldPosition="0">
        <references count="2">
          <reference field="4294967294" count="1" selected="0">
            <x v="0"/>
          </reference>
          <reference field="9" count="1" selected="0">
            <x v="3"/>
          </reference>
        </references>
      </pivotArea>
    </chartFormat>
    <chartFormat chart="7" format="47">
      <pivotArea type="data" outline="0" fieldPosition="0">
        <references count="2">
          <reference field="4294967294" count="1" selected="0">
            <x v="0"/>
          </reference>
          <reference field="9" count="1" selected="0">
            <x v="4"/>
          </reference>
        </references>
      </pivotArea>
    </chartFormat>
    <chartFormat chart="7" format="48">
      <pivotArea type="data" outline="0" fieldPosition="0">
        <references count="2">
          <reference field="4294967294" count="1" selected="0">
            <x v="0"/>
          </reference>
          <reference field="9" count="1" selected="0">
            <x v="5"/>
          </reference>
        </references>
      </pivotArea>
    </chartFormat>
    <chartFormat chart="7" format="49" series="1">
      <pivotArea type="data" outline="0" fieldPosition="0">
        <references count="1">
          <reference field="4294967294" count="1" selected="0">
            <x v="1"/>
          </reference>
        </references>
      </pivotArea>
    </chartFormat>
    <chartFormat chart="7" format="50">
      <pivotArea type="data" outline="0" fieldPosition="0">
        <references count="2">
          <reference field="4294967294" count="1" selected="0">
            <x v="1"/>
          </reference>
          <reference field="9" count="1" selected="0">
            <x v="0"/>
          </reference>
        </references>
      </pivotArea>
    </chartFormat>
    <chartFormat chart="7" format="51">
      <pivotArea type="data" outline="0" fieldPosition="0">
        <references count="2">
          <reference field="4294967294" count="1" selected="0">
            <x v="1"/>
          </reference>
          <reference field="9" count="1" selected="0">
            <x v="1"/>
          </reference>
        </references>
      </pivotArea>
    </chartFormat>
    <chartFormat chart="7" format="52">
      <pivotArea type="data" outline="0" fieldPosition="0">
        <references count="2">
          <reference field="4294967294" count="1" selected="0">
            <x v="1"/>
          </reference>
          <reference field="9" count="1" selected="0">
            <x v="2"/>
          </reference>
        </references>
      </pivotArea>
    </chartFormat>
    <chartFormat chart="7" format="53">
      <pivotArea type="data" outline="0" fieldPosition="0">
        <references count="2">
          <reference field="4294967294" count="1" selected="0">
            <x v="1"/>
          </reference>
          <reference field="9" count="1" selected="0">
            <x v="3"/>
          </reference>
        </references>
      </pivotArea>
    </chartFormat>
    <chartFormat chart="7" format="54">
      <pivotArea type="data" outline="0" fieldPosition="0">
        <references count="2">
          <reference field="4294967294" count="1" selected="0">
            <x v="1"/>
          </reference>
          <reference field="9" count="1" selected="0">
            <x v="4"/>
          </reference>
        </references>
      </pivotArea>
    </chartFormat>
    <chartFormat chart="7" format="55">
      <pivotArea type="data" outline="0" fieldPosition="0">
        <references count="2">
          <reference field="4294967294" count="1" selected="0">
            <x v="1"/>
          </reference>
          <reference field="9" count="1" selected="0">
            <x v="5"/>
          </reference>
        </references>
      </pivotArea>
    </chartFormat>
    <chartFormat chart="7" format="56" series="1">
      <pivotArea type="data" outline="0" fieldPosition="0">
        <references count="1">
          <reference field="4294967294" count="1" selected="0">
            <x v="2"/>
          </reference>
        </references>
      </pivotArea>
    </chartFormat>
    <chartFormat chart="7" format="57">
      <pivotArea type="data" outline="0" fieldPosition="0">
        <references count="2">
          <reference field="4294967294" count="1" selected="0">
            <x v="2"/>
          </reference>
          <reference field="9" count="1" selected="0">
            <x v="0"/>
          </reference>
        </references>
      </pivotArea>
    </chartFormat>
    <chartFormat chart="7" format="58">
      <pivotArea type="data" outline="0" fieldPosition="0">
        <references count="2">
          <reference field="4294967294" count="1" selected="0">
            <x v="2"/>
          </reference>
          <reference field="9" count="1" selected="0">
            <x v="1"/>
          </reference>
        </references>
      </pivotArea>
    </chartFormat>
    <chartFormat chart="7" format="59">
      <pivotArea type="data" outline="0" fieldPosition="0">
        <references count="2">
          <reference field="4294967294" count="1" selected="0">
            <x v="2"/>
          </reference>
          <reference field="9" count="1" selected="0">
            <x v="2"/>
          </reference>
        </references>
      </pivotArea>
    </chartFormat>
    <chartFormat chart="7" format="60">
      <pivotArea type="data" outline="0" fieldPosition="0">
        <references count="2">
          <reference field="4294967294" count="1" selected="0">
            <x v="2"/>
          </reference>
          <reference field="9" count="1" selected="0">
            <x v="3"/>
          </reference>
        </references>
      </pivotArea>
    </chartFormat>
    <chartFormat chart="7" format="61">
      <pivotArea type="data" outline="0" fieldPosition="0">
        <references count="2">
          <reference field="4294967294" count="1" selected="0">
            <x v="2"/>
          </reference>
          <reference field="9" count="1" selected="0">
            <x v="4"/>
          </reference>
        </references>
      </pivotArea>
    </chartFormat>
    <chartFormat chart="7" format="62">
      <pivotArea type="data" outline="0" fieldPosition="0">
        <references count="2">
          <reference field="4294967294" count="1" selected="0">
            <x v="2"/>
          </reference>
          <reference field="9" count="1" selected="0">
            <x v="5"/>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72D0EB26-C844-4DF2-8D8C-DA11B5E36B30}" sourceName="Purchase_Mode">
  <pivotTables>
    <pivotTable tabId="4" name="PivotTable1"/>
  </pivotTables>
  <data>
    <tabular pivotCacheId="21428448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1CBB7CE-8909-423C-ABF2-C1F32F4261D8}" sourceName="Payment_Method">
  <pivotTables>
    <pivotTable tabId="4" name="PivotTable1"/>
  </pivotTables>
  <data>
    <tabular pivotCacheId="214284482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4D7C1C8-CA71-44DE-9FF4-46CE4A00CE2F}" sourceName="City">
  <pivotTables>
    <pivotTable tabId="4" name="PivotTable2"/>
  </pivotTables>
  <data>
    <tabular pivotCacheId="2142844827">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Mode" xr10:uid="{F604F70A-8E23-43F9-AC9D-39577C009E38}" cache="Slicer_Purchase_Mode" caption="Purchase_Mode" rowHeight="241300"/>
  <slicer name="Payment_Method" xr10:uid="{19CD77B1-1024-4306-B321-C1FBCAFB7C49}" cache="Slicer_Payment_Method" caption="Payment_Method" rowHeight="241300"/>
  <slicer name="City" xr10:uid="{B9316A9D-8E5C-4E2C-B664-2C3514CA839A}"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CA089-436C-4FD6-BBB4-6F7715C44EF9}" name="Data" displayName="Data" ref="A1:R265" totalsRowShown="0">
  <tableColumns count="18">
    <tableColumn id="1" xr3:uid="{A77C112A-33C6-4AB4-910D-BFD0CBB389CE}" name="Order_ID"/>
    <tableColumn id="2" xr3:uid="{98D9A60F-98D6-4809-9041-C0673627FD14}" name="Date_of_Purchase" dataDxfId="27"/>
    <tableColumn id="3" xr3:uid="{A6BDF42C-3C72-46AA-9111-71C99075CA69}" name="Item_Purchased"/>
    <tableColumn id="4" xr3:uid="{9CC10604-FE95-48AE-9447-E178E1CA2412}" name="Unit_Price" dataDxfId="26"/>
    <tableColumn id="5" xr3:uid="{60D040A5-5C5D-4AD6-809F-3E7E59ABA7C8}" name="Quantity"/>
    <tableColumn id="6" xr3:uid="{47FA950F-AD1B-415C-8C0F-F155D75AF3A2}" name="Purchase_Mode"/>
    <tableColumn id="7" xr3:uid="{FCD7F141-59DE-41EF-B663-037FABEE2F65}" name="Payment_Method"/>
    <tableColumn id="8" xr3:uid="{87687761-BA3F-4833-BEA6-E7593245F933}" name="Retailer_name"/>
    <tableColumn id="9" xr3:uid="{BE6943C6-F1B9-43C8-9F8C-E3D9D189D96B}" name="City"/>
    <tableColumn id="10" xr3:uid="{4A011F2F-D284-4C16-8385-AD54B8A9EB41}" name="Dealer"/>
    <tableColumn id="11" xr3:uid="{040105B2-5CF8-441E-A822-8C041BD2FD43}" name="Customer_Contact "/>
    <tableColumn id="12" xr3:uid="{DFD54022-2856-4D75-8553-0D7723698B39}" name="Contact_Code"/>
    <tableColumn id="13" xr3:uid="{60240BE3-5FCA-47EF-8A53-61032C96A888}" name="Total_sales" dataDxfId="25">
      <calculatedColumnFormula>(Data[[#This Row],[Unit_Price]]*Data[[#This Row],[Quantity]])</calculatedColumnFormula>
    </tableColumn>
    <tableColumn id="14" xr3:uid="{266D4C5B-8CA6-4575-9AE7-E66A515BE8A2}" name="Unit_cost" dataDxfId="24">
      <calculatedColumnFormula>Data[[#This Row],[Unit_Price]]-3</calculatedColumnFormula>
    </tableColumn>
    <tableColumn id="15" xr3:uid="{D53ED05B-ABAC-4A10-B97B-CD4D84EEBD35}" name="Total_cost" dataDxfId="23">
      <calculatedColumnFormula>Data[[#This Row],[Unit_cost]]*Data[[#This Row],[Quantity]]</calculatedColumnFormula>
    </tableColumn>
    <tableColumn id="16" xr3:uid="{F008211C-4E0F-4E6A-8C1A-2E9CD039FB31}" name="Profit" dataDxfId="22">
      <calculatedColumnFormula>Data[[#This Row],[Total_sales]]-Data[[#This Row],[Total_cost]]</calculatedColumnFormula>
    </tableColumn>
    <tableColumn id="18" xr3:uid="{2B56AF9F-6461-49F3-9037-3292086031B1}" name="Sales_status" dataDxfId="21"/>
    <tableColumn id="19" xr3:uid="{611F51E8-77DF-49B6-A7F2-A1054A946332}" name="Column1" dataDxfId="2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347841-EA8C-4987-9C21-F9B964895FA7}" name="Table3" displayName="Table3" ref="A1:E78" totalsRowShown="0">
  <autoFilter ref="A1:E78" xr:uid="{6E347841-EA8C-4987-9C21-F9B964895FA7}"/>
  <tableColumns count="5">
    <tableColumn id="1" xr3:uid="{6D11E457-EF5A-43EA-A016-4EA0102E6883}" name="Date_of_Purchase" dataDxfId="19"/>
    <tableColumn id="2" xr3:uid="{3E0F488D-964A-47C9-A7EE-B3A6AC27B080}" name="Column1"/>
    <tableColumn id="3" xr3:uid="{E992000C-8656-40A6-A2C6-C3BD36B8C064}" name="Forecast(Column1)" dataDxfId="18">
      <calculatedColumnFormula>_xlfn.FORECAST.ETS(A2,$B$2:$B$62,$A$2:$A$62,1,1)</calculatedColumnFormula>
    </tableColumn>
    <tableColumn id="4" xr3:uid="{E9C1AAE8-AFF4-4606-ACBA-03DDCE3C3C84}" name="Lower Confidence Bound(Column1)" dataDxfId="17">
      <calculatedColumnFormula>C2-_xlfn.FORECAST.ETS.CONFINT(A2,$B$2:$B$62,$A$2:$A$62,0.95,1,1)</calculatedColumnFormula>
    </tableColumn>
    <tableColumn id="5" xr3:uid="{DB9F5EB9-05F6-4A8D-B26E-054971B03C7F}" name="Upper Confidence Bound(Column1)" dataDxfId="16">
      <calculatedColumnFormula>C2+_xlfn.FORECAST.ETS.CONFINT(A2,$B$2:$B$62,$A$2:$A$62,0.95,1,1)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4EBA-5E01-428E-8996-AE1BF4F177AF}">
  <dimension ref="A1:X265"/>
  <sheetViews>
    <sheetView workbookViewId="0">
      <selection activeCell="H2" sqref="H2:H10"/>
    </sheetView>
  </sheetViews>
  <sheetFormatPr defaultRowHeight="14.5" x14ac:dyDescent="0.35"/>
  <cols>
    <col min="1" max="1" width="10" customWidth="1"/>
    <col min="2" max="2" width="17.08984375" style="1" customWidth="1"/>
    <col min="3" max="3" width="15.90625" customWidth="1"/>
    <col min="4" max="4" width="9.453125" style="2" bestFit="1" customWidth="1"/>
    <col min="5" max="5" width="10.1796875" customWidth="1"/>
    <col min="6" max="6" width="15.81640625" customWidth="1"/>
    <col min="7" max="7" width="17.453125" customWidth="1"/>
    <col min="8" max="8" width="16.26953125" bestFit="1" customWidth="1"/>
    <col min="9" max="9" width="8.1796875" bestFit="1" customWidth="1"/>
    <col min="10" max="10" width="18.90625" bestFit="1" customWidth="1"/>
    <col min="11" max="11" width="18.453125" customWidth="1"/>
    <col min="12" max="12" width="14.08984375" customWidth="1"/>
    <col min="13" max="13" width="11.1796875" style="4" bestFit="1" customWidth="1"/>
    <col min="15" max="15" width="9.54296875" bestFit="1" customWidth="1"/>
    <col min="16" max="16" width="9.54296875" customWidth="1"/>
    <col min="17" max="17" width="11.1796875" bestFit="1" customWidth="1"/>
    <col min="18" max="18" width="10.81640625" bestFit="1" customWidth="1"/>
    <col min="19" max="20" width="10.81640625" customWidth="1"/>
    <col min="21" max="21" width="13.36328125" bestFit="1" customWidth="1"/>
    <col min="23" max="23" width="16.81640625" bestFit="1" customWidth="1"/>
  </cols>
  <sheetData>
    <row r="1" spans="1:24" x14ac:dyDescent="0.35">
      <c r="A1" t="s">
        <v>297</v>
      </c>
      <c r="B1" s="1" t="s">
        <v>296</v>
      </c>
      <c r="C1" t="s">
        <v>295</v>
      </c>
      <c r="D1" s="3" t="s">
        <v>299</v>
      </c>
      <c r="E1" t="s">
        <v>0</v>
      </c>
      <c r="F1" t="s">
        <v>294</v>
      </c>
      <c r="G1" t="s">
        <v>293</v>
      </c>
      <c r="H1" t="s">
        <v>301</v>
      </c>
      <c r="I1" t="s">
        <v>1</v>
      </c>
      <c r="J1" t="s">
        <v>279</v>
      </c>
      <c r="K1" t="s">
        <v>292</v>
      </c>
      <c r="L1" t="s">
        <v>291</v>
      </c>
      <c r="M1" s="4" t="s">
        <v>288</v>
      </c>
      <c r="N1" t="s">
        <v>289</v>
      </c>
      <c r="O1" t="s">
        <v>290</v>
      </c>
      <c r="P1" t="s">
        <v>298</v>
      </c>
      <c r="Q1" t="s">
        <v>302</v>
      </c>
      <c r="R1" t="s">
        <v>300</v>
      </c>
    </row>
    <row r="2" spans="1:24" x14ac:dyDescent="0.35">
      <c r="A2" t="s">
        <v>2</v>
      </c>
      <c r="B2" s="1">
        <v>45200</v>
      </c>
      <c r="C2" t="s">
        <v>3</v>
      </c>
      <c r="D2" s="2">
        <v>20</v>
      </c>
      <c r="E2">
        <v>24</v>
      </c>
      <c r="F2" t="s">
        <v>4</v>
      </c>
      <c r="G2" t="s">
        <v>5</v>
      </c>
      <c r="H2" t="s">
        <v>6</v>
      </c>
      <c r="I2" t="s">
        <v>7</v>
      </c>
      <c r="J2" t="s">
        <v>280</v>
      </c>
      <c r="K2">
        <v>2696798</v>
      </c>
      <c r="L2">
        <v>9105</v>
      </c>
      <c r="M2" s="4">
        <f>(Data[[#This Row],[Unit_Price]]*Data[[#This Row],[Quantity]])</f>
        <v>480</v>
      </c>
      <c r="N2" s="2">
        <f>Data[[#This Row],[Unit_Price]]-3</f>
        <v>17</v>
      </c>
      <c r="O2" s="2">
        <f>Data[[#This Row],[Unit_cost]]*Data[[#This Row],[Quantity]]</f>
        <v>408</v>
      </c>
      <c r="P2" s="2">
        <f>Data[[#This Row],[Total_sales]]-Data[[#This Row],[Total_cost]]</f>
        <v>72</v>
      </c>
      <c r="Q2" s="6">
        <v>480</v>
      </c>
      <c r="R2" s="6">
        <v>480</v>
      </c>
      <c r="S2" s="6"/>
      <c r="T2" s="6"/>
      <c r="U2" s="5"/>
    </row>
    <row r="3" spans="1:24" x14ac:dyDescent="0.35">
      <c r="A3" t="s">
        <v>8</v>
      </c>
      <c r="B3" s="1">
        <v>45200</v>
      </c>
      <c r="C3" t="s">
        <v>3</v>
      </c>
      <c r="D3" s="2">
        <v>20</v>
      </c>
      <c r="E3">
        <v>24</v>
      </c>
      <c r="F3" t="s">
        <v>4</v>
      </c>
      <c r="G3" t="s">
        <v>9</v>
      </c>
      <c r="H3" t="s">
        <v>6</v>
      </c>
      <c r="I3" t="s">
        <v>10</v>
      </c>
      <c r="J3" t="s">
        <v>280</v>
      </c>
      <c r="K3">
        <v>2827994</v>
      </c>
      <c r="L3">
        <v>9102</v>
      </c>
      <c r="M3" s="4">
        <f>(Data[[#This Row],[Unit_Price]]*Data[[#This Row],[Quantity]])</f>
        <v>480</v>
      </c>
      <c r="N3" s="2">
        <f>Data[[#This Row],[Unit_Price]]-3</f>
        <v>17</v>
      </c>
      <c r="O3" s="2">
        <f>Data[[#This Row],[Unit_cost]]*Data[[#This Row],[Quantity]]</f>
        <v>408</v>
      </c>
      <c r="P3" s="2">
        <f>Data[[#This Row],[Total_sales]]-Data[[#This Row],[Total_cost]]</f>
        <v>72</v>
      </c>
      <c r="Q3" s="6">
        <v>480</v>
      </c>
      <c r="R3" s="6">
        <v>480</v>
      </c>
      <c r="S3" s="6"/>
      <c r="T3" s="6"/>
    </row>
    <row r="4" spans="1:24" x14ac:dyDescent="0.35">
      <c r="A4" t="s">
        <v>11</v>
      </c>
      <c r="B4" s="1">
        <v>45200</v>
      </c>
      <c r="C4" t="s">
        <v>3</v>
      </c>
      <c r="D4" s="2">
        <v>20</v>
      </c>
      <c r="E4">
        <v>6</v>
      </c>
      <c r="F4" t="s">
        <v>4</v>
      </c>
      <c r="G4" t="s">
        <v>5</v>
      </c>
      <c r="H4" t="s">
        <v>12</v>
      </c>
      <c r="I4" t="s">
        <v>13</v>
      </c>
      <c r="J4" t="s">
        <v>281</v>
      </c>
      <c r="K4">
        <v>2608511</v>
      </c>
      <c r="L4">
        <v>9105</v>
      </c>
      <c r="M4" s="4">
        <f>(Data[[#This Row],[Unit_Price]]*Data[[#This Row],[Quantity]])</f>
        <v>120</v>
      </c>
      <c r="N4" s="2">
        <f>Data[[#This Row],[Unit_Price]]-3</f>
        <v>17</v>
      </c>
      <c r="O4" s="2">
        <f>Data[[#This Row],[Unit_cost]]*Data[[#This Row],[Quantity]]</f>
        <v>102</v>
      </c>
      <c r="P4" s="2">
        <f>Data[[#This Row],[Total_sales]]-Data[[#This Row],[Total_cost]]</f>
        <v>18</v>
      </c>
      <c r="Q4" s="6">
        <v>120</v>
      </c>
      <c r="R4" s="6">
        <v>120</v>
      </c>
      <c r="S4" s="6"/>
      <c r="T4" s="6"/>
    </row>
    <row r="5" spans="1:24" x14ac:dyDescent="0.35">
      <c r="A5" t="s">
        <v>14</v>
      </c>
      <c r="B5" s="1">
        <v>45200</v>
      </c>
      <c r="C5" t="s">
        <v>286</v>
      </c>
      <c r="D5" s="2">
        <v>70</v>
      </c>
      <c r="E5">
        <v>10</v>
      </c>
      <c r="F5" t="s">
        <v>4</v>
      </c>
      <c r="G5" t="s">
        <v>9</v>
      </c>
      <c r="H5" t="s">
        <v>12</v>
      </c>
      <c r="I5" t="s">
        <v>15</v>
      </c>
      <c r="J5" t="s">
        <v>282</v>
      </c>
      <c r="K5">
        <v>2785784</v>
      </c>
      <c r="L5">
        <v>9101</v>
      </c>
      <c r="M5" s="4">
        <f>(Data[[#This Row],[Unit_Price]]*Data[[#This Row],[Quantity]])</f>
        <v>700</v>
      </c>
      <c r="N5" s="2">
        <f>Data[[#This Row],[Unit_Price]]-3</f>
        <v>67</v>
      </c>
      <c r="O5" s="2">
        <f>Data[[#This Row],[Unit_cost]]*Data[[#This Row],[Quantity]]</f>
        <v>670</v>
      </c>
      <c r="P5" s="2">
        <f>Data[[#This Row],[Total_sales]]-Data[[#This Row],[Total_cost]]</f>
        <v>30</v>
      </c>
      <c r="Q5" s="6">
        <v>700</v>
      </c>
      <c r="R5" s="6">
        <v>700</v>
      </c>
      <c r="S5" s="6"/>
      <c r="T5" s="6"/>
    </row>
    <row r="6" spans="1:24" x14ac:dyDescent="0.35">
      <c r="A6" t="s">
        <v>16</v>
      </c>
      <c r="B6" s="1">
        <v>45200</v>
      </c>
      <c r="C6" t="s">
        <v>286</v>
      </c>
      <c r="D6" s="2">
        <v>70</v>
      </c>
      <c r="E6">
        <v>7</v>
      </c>
      <c r="F6" t="s">
        <v>4</v>
      </c>
      <c r="G6" t="s">
        <v>9</v>
      </c>
      <c r="H6" t="s">
        <v>17</v>
      </c>
      <c r="I6" t="s">
        <v>18</v>
      </c>
      <c r="J6" t="s">
        <v>280</v>
      </c>
      <c r="K6">
        <v>2771218</v>
      </c>
      <c r="L6">
        <v>9106</v>
      </c>
      <c r="M6" s="4">
        <f>(Data[[#This Row],[Unit_Price]]*Data[[#This Row],[Quantity]])</f>
        <v>490</v>
      </c>
      <c r="N6" s="2">
        <f>Data[[#This Row],[Unit_Price]]-3</f>
        <v>67</v>
      </c>
      <c r="O6" s="2">
        <f>Data[[#This Row],[Unit_cost]]*Data[[#This Row],[Quantity]]</f>
        <v>469</v>
      </c>
      <c r="P6" s="2">
        <f>Data[[#This Row],[Total_sales]]-Data[[#This Row],[Total_cost]]</f>
        <v>21</v>
      </c>
      <c r="Q6" s="6">
        <v>490</v>
      </c>
      <c r="R6" s="6">
        <v>490</v>
      </c>
      <c r="S6" s="6"/>
      <c r="T6" s="6"/>
    </row>
    <row r="7" spans="1:24" ht="15" thickBot="1" x14ac:dyDescent="0.4">
      <c r="A7" t="s">
        <v>19</v>
      </c>
      <c r="B7" s="1">
        <v>45200</v>
      </c>
      <c r="C7" t="s">
        <v>287</v>
      </c>
      <c r="D7" s="2">
        <v>15</v>
      </c>
      <c r="E7">
        <v>26</v>
      </c>
      <c r="F7" t="s">
        <v>20</v>
      </c>
      <c r="G7" t="s">
        <v>5</v>
      </c>
      <c r="H7" t="s">
        <v>6</v>
      </c>
      <c r="I7" t="s">
        <v>10</v>
      </c>
      <c r="J7" t="s">
        <v>280</v>
      </c>
      <c r="K7">
        <v>2616674</v>
      </c>
      <c r="L7">
        <v>9106</v>
      </c>
      <c r="M7" s="4">
        <f>(Data[[#This Row],[Unit_Price]]*Data[[#This Row],[Quantity]])</f>
        <v>390</v>
      </c>
      <c r="N7" s="2">
        <f>Data[[#This Row],[Unit_Price]]-3</f>
        <v>12</v>
      </c>
      <c r="O7" s="2">
        <f>Data[[#This Row],[Unit_cost]]*Data[[#This Row],[Quantity]]</f>
        <v>312</v>
      </c>
      <c r="P7" s="2">
        <f>Data[[#This Row],[Total_sales]]-Data[[#This Row],[Total_cost]]</f>
        <v>78</v>
      </c>
      <c r="Q7" s="6">
        <v>390</v>
      </c>
      <c r="R7" s="6">
        <v>390</v>
      </c>
      <c r="S7" s="6"/>
      <c r="T7" s="6"/>
      <c r="W7" s="16" t="s">
        <v>310</v>
      </c>
      <c r="X7" s="16"/>
    </row>
    <row r="8" spans="1:24" x14ac:dyDescent="0.35">
      <c r="A8" t="s">
        <v>21</v>
      </c>
      <c r="B8" s="1">
        <v>45201</v>
      </c>
      <c r="C8" t="s">
        <v>286</v>
      </c>
      <c r="D8" s="2">
        <v>70</v>
      </c>
      <c r="E8">
        <v>24</v>
      </c>
      <c r="F8" t="s">
        <v>20</v>
      </c>
      <c r="G8" t="s">
        <v>9</v>
      </c>
      <c r="H8" t="s">
        <v>12</v>
      </c>
      <c r="I8" t="s">
        <v>18</v>
      </c>
      <c r="J8" t="s">
        <v>283</v>
      </c>
      <c r="K8">
        <v>2680047</v>
      </c>
      <c r="L8">
        <v>9102</v>
      </c>
      <c r="M8" s="4">
        <f>(Data[[#This Row],[Unit_Price]]*Data[[#This Row],[Quantity]])</f>
        <v>1680</v>
      </c>
      <c r="N8" s="2">
        <f>Data[[#This Row],[Unit_Price]]-3</f>
        <v>67</v>
      </c>
      <c r="O8" s="2">
        <f>Data[[#This Row],[Unit_cost]]*Data[[#This Row],[Quantity]]</f>
        <v>1608</v>
      </c>
      <c r="P8" s="2">
        <f>Data[[#This Row],[Total_sales]]-Data[[#This Row],[Total_cost]]</f>
        <v>72</v>
      </c>
      <c r="Q8" s="6">
        <v>1680</v>
      </c>
      <c r="R8" s="6">
        <v>1680</v>
      </c>
      <c r="S8" s="6"/>
      <c r="T8" s="15" t="s">
        <v>309</v>
      </c>
      <c r="U8" s="15"/>
      <c r="W8" s="8" t="s">
        <v>288</v>
      </c>
      <c r="X8" s="8"/>
    </row>
    <row r="9" spans="1:24" x14ac:dyDescent="0.35">
      <c r="A9" t="s">
        <v>22</v>
      </c>
      <c r="B9" s="1">
        <v>45201</v>
      </c>
      <c r="C9" t="s">
        <v>3</v>
      </c>
      <c r="D9" s="2">
        <v>20</v>
      </c>
      <c r="E9">
        <v>20</v>
      </c>
      <c r="F9" t="s">
        <v>20</v>
      </c>
      <c r="G9" t="s">
        <v>9</v>
      </c>
      <c r="H9" t="s">
        <v>26</v>
      </c>
      <c r="I9" t="s">
        <v>7</v>
      </c>
      <c r="J9" t="s">
        <v>282</v>
      </c>
      <c r="K9">
        <v>2796031</v>
      </c>
      <c r="L9">
        <v>9106</v>
      </c>
      <c r="M9" s="4">
        <f>(Data[[#This Row],[Unit_Price]]*Data[[#This Row],[Quantity]])</f>
        <v>400</v>
      </c>
      <c r="N9" s="2">
        <f>Data[[#This Row],[Unit_Price]]-3</f>
        <v>17</v>
      </c>
      <c r="O9" s="2">
        <f>Data[[#This Row],[Unit_cost]]*Data[[#This Row],[Quantity]]</f>
        <v>340</v>
      </c>
      <c r="P9" s="2">
        <f>Data[[#This Row],[Total_sales]]-Data[[#This Row],[Total_cost]]</f>
        <v>60</v>
      </c>
      <c r="Q9" s="6">
        <v>400</v>
      </c>
      <c r="R9" s="6">
        <v>400</v>
      </c>
      <c r="S9" s="6"/>
      <c r="T9" s="9"/>
      <c r="U9" s="10"/>
    </row>
    <row r="10" spans="1:24" x14ac:dyDescent="0.35">
      <c r="A10" t="s">
        <v>23</v>
      </c>
      <c r="B10" s="1">
        <v>45201</v>
      </c>
      <c r="C10" t="s">
        <v>286</v>
      </c>
      <c r="D10" s="2">
        <v>70</v>
      </c>
      <c r="E10">
        <v>18</v>
      </c>
      <c r="F10" t="s">
        <v>20</v>
      </c>
      <c r="G10" t="s">
        <v>24</v>
      </c>
      <c r="H10" t="s">
        <v>26</v>
      </c>
      <c r="I10" t="s">
        <v>15</v>
      </c>
      <c r="J10" t="s">
        <v>281</v>
      </c>
      <c r="K10">
        <v>2676054</v>
      </c>
      <c r="L10">
        <v>9101</v>
      </c>
      <c r="M10" s="4">
        <f>(Data[[#This Row],[Unit_Price]]*Data[[#This Row],[Quantity]])</f>
        <v>1260</v>
      </c>
      <c r="N10" s="2">
        <f>Data[[#This Row],[Unit_Price]]-3</f>
        <v>67</v>
      </c>
      <c r="O10" s="2">
        <f>Data[[#This Row],[Unit_cost]]*Data[[#This Row],[Quantity]]</f>
        <v>1206</v>
      </c>
      <c r="P10" s="2">
        <f>Data[[#This Row],[Total_sales]]-Data[[#This Row],[Total_cost]]</f>
        <v>54</v>
      </c>
      <c r="Q10" s="6">
        <v>1260</v>
      </c>
      <c r="R10" s="6">
        <v>1260</v>
      </c>
      <c r="S10" s="6"/>
      <c r="T10" s="9" t="s">
        <v>303</v>
      </c>
      <c r="U10" s="10">
        <f>AVERAGE(Data[Total_sales])</f>
        <v>714.469696969697</v>
      </c>
      <c r="W10" t="s">
        <v>311</v>
      </c>
      <c r="X10">
        <v>704.19847328244271</v>
      </c>
    </row>
    <row r="11" spans="1:24" x14ac:dyDescent="0.35">
      <c r="A11" t="s">
        <v>25</v>
      </c>
      <c r="B11" s="1">
        <v>45201</v>
      </c>
      <c r="C11" t="s">
        <v>3</v>
      </c>
      <c r="D11" s="2">
        <v>20</v>
      </c>
      <c r="E11">
        <v>21</v>
      </c>
      <c r="F11" t="s">
        <v>4</v>
      </c>
      <c r="G11" t="s">
        <v>5</v>
      </c>
      <c r="H11" t="s">
        <v>26</v>
      </c>
      <c r="I11" t="s">
        <v>7</v>
      </c>
      <c r="J11" t="s">
        <v>284</v>
      </c>
      <c r="K11">
        <v>2716814</v>
      </c>
      <c r="L11">
        <v>9104</v>
      </c>
      <c r="M11" s="4">
        <f>(Data[[#This Row],[Unit_Price]]*Data[[#This Row],[Quantity]])</f>
        <v>420</v>
      </c>
      <c r="N11" s="2">
        <f>Data[[#This Row],[Unit_Price]]-3</f>
        <v>17</v>
      </c>
      <c r="O11" s="2">
        <f>Data[[#This Row],[Unit_cost]]*Data[[#This Row],[Quantity]]</f>
        <v>357</v>
      </c>
      <c r="P11" s="2">
        <f>Data[[#This Row],[Total_sales]]-Data[[#This Row],[Total_cost]]</f>
        <v>63</v>
      </c>
      <c r="Q11" s="6">
        <v>420</v>
      </c>
      <c r="R11" s="6">
        <v>420</v>
      </c>
      <c r="S11" s="6"/>
      <c r="T11" s="9" t="s">
        <v>304</v>
      </c>
      <c r="U11" s="10">
        <f>MEDIAN(Data[Total_sales])</f>
        <v>420</v>
      </c>
      <c r="W11" t="s">
        <v>312</v>
      </c>
      <c r="X11">
        <v>51.305830076217795</v>
      </c>
    </row>
    <row r="12" spans="1:24" x14ac:dyDescent="0.35">
      <c r="A12" t="s">
        <v>27</v>
      </c>
      <c r="B12" s="1">
        <v>45202</v>
      </c>
      <c r="C12" t="s">
        <v>286</v>
      </c>
      <c r="D12" s="2">
        <v>70</v>
      </c>
      <c r="E12">
        <v>19</v>
      </c>
      <c r="F12" t="s">
        <v>20</v>
      </c>
      <c r="G12" t="s">
        <v>9</v>
      </c>
      <c r="H12" t="s">
        <v>26</v>
      </c>
      <c r="I12" t="s">
        <v>18</v>
      </c>
      <c r="J12" t="s">
        <v>281</v>
      </c>
      <c r="K12">
        <v>2770891</v>
      </c>
      <c r="L12">
        <v>9106</v>
      </c>
      <c r="M12" s="4">
        <f>(Data[[#This Row],[Unit_Price]]*Data[[#This Row],[Quantity]])</f>
        <v>1330</v>
      </c>
      <c r="N12" s="2">
        <f>Data[[#This Row],[Unit_Price]]-3</f>
        <v>67</v>
      </c>
      <c r="O12" s="2">
        <f>Data[[#This Row],[Unit_cost]]*Data[[#This Row],[Quantity]]</f>
        <v>1273</v>
      </c>
      <c r="P12" s="2">
        <f>Data[[#This Row],[Total_sales]]-Data[[#This Row],[Total_cost]]</f>
        <v>57</v>
      </c>
      <c r="Q12" s="6">
        <v>1330</v>
      </c>
      <c r="R12" s="6">
        <v>1330</v>
      </c>
      <c r="S12" s="6"/>
      <c r="T12" s="9" t="s">
        <v>305</v>
      </c>
      <c r="U12" s="10">
        <f>_xlfn.VAR.P(Data[Total_sales])</f>
        <v>724154.83241505967</v>
      </c>
      <c r="W12" t="s">
        <v>313</v>
      </c>
      <c r="X12">
        <v>420</v>
      </c>
    </row>
    <row r="13" spans="1:24" x14ac:dyDescent="0.35">
      <c r="A13" t="s">
        <v>28</v>
      </c>
      <c r="B13" s="1">
        <v>45202</v>
      </c>
      <c r="C13" t="s">
        <v>287</v>
      </c>
      <c r="D13" s="2">
        <v>15</v>
      </c>
      <c r="E13">
        <v>20</v>
      </c>
      <c r="F13" t="s">
        <v>4</v>
      </c>
      <c r="G13" t="s">
        <v>5</v>
      </c>
      <c r="H13" t="s">
        <v>6</v>
      </c>
      <c r="I13" t="s">
        <v>18</v>
      </c>
      <c r="J13" t="s">
        <v>285</v>
      </c>
      <c r="K13">
        <v>2838162</v>
      </c>
      <c r="L13">
        <v>9103</v>
      </c>
      <c r="M13" s="4">
        <f>(Data[[#This Row],[Unit_Price]]*Data[[#This Row],[Quantity]])</f>
        <v>300</v>
      </c>
      <c r="N13" s="2">
        <f>Data[[#This Row],[Unit_Price]]-3</f>
        <v>12</v>
      </c>
      <c r="O13" s="2">
        <f>Data[[#This Row],[Unit_cost]]*Data[[#This Row],[Quantity]]</f>
        <v>240</v>
      </c>
      <c r="P13" s="2">
        <f>Data[[#This Row],[Total_sales]]-Data[[#This Row],[Total_cost]]</f>
        <v>60</v>
      </c>
      <c r="Q13" s="6">
        <v>300</v>
      </c>
      <c r="R13" s="6">
        <v>300</v>
      </c>
      <c r="S13" s="6"/>
      <c r="T13" s="9" t="s">
        <v>306</v>
      </c>
      <c r="U13" s="10">
        <f>_xlfn.STDEV.P(Data[Total_sales])</f>
        <v>850.97287407711167</v>
      </c>
      <c r="W13" t="s">
        <v>314</v>
      </c>
      <c r="X13">
        <v>420</v>
      </c>
    </row>
    <row r="14" spans="1:24" x14ac:dyDescent="0.35">
      <c r="A14" t="s">
        <v>29</v>
      </c>
      <c r="B14" s="1">
        <v>45202</v>
      </c>
      <c r="C14" t="s">
        <v>286</v>
      </c>
      <c r="D14" s="2">
        <v>70</v>
      </c>
      <c r="E14">
        <v>13</v>
      </c>
      <c r="F14" t="s">
        <v>20</v>
      </c>
      <c r="G14" t="s">
        <v>9</v>
      </c>
      <c r="H14" t="s">
        <v>12</v>
      </c>
      <c r="I14" t="s">
        <v>18</v>
      </c>
      <c r="J14" t="s">
        <v>280</v>
      </c>
      <c r="K14">
        <v>2764284</v>
      </c>
      <c r="L14">
        <v>9102</v>
      </c>
      <c r="M14" s="4">
        <f>(Data[[#This Row],[Unit_Price]]*Data[[#This Row],[Quantity]])</f>
        <v>910</v>
      </c>
      <c r="N14" s="2">
        <f>Data[[#This Row],[Unit_Price]]-3</f>
        <v>67</v>
      </c>
      <c r="O14" s="2">
        <f>Data[[#This Row],[Unit_cost]]*Data[[#This Row],[Quantity]]</f>
        <v>871</v>
      </c>
      <c r="P14" s="2">
        <f>Data[[#This Row],[Total_sales]]-Data[[#This Row],[Total_cost]]</f>
        <v>39</v>
      </c>
      <c r="Q14" s="6">
        <v>910</v>
      </c>
      <c r="R14" s="6">
        <v>910</v>
      </c>
      <c r="S14" s="6"/>
      <c r="T14" s="9" t="s">
        <v>307</v>
      </c>
      <c r="U14" s="10">
        <f>MAX(Data[Total_sales])</f>
        <v>8400</v>
      </c>
      <c r="W14" t="s">
        <v>315</v>
      </c>
      <c r="X14">
        <v>830.45740911268319</v>
      </c>
    </row>
    <row r="15" spans="1:24" x14ac:dyDescent="0.35">
      <c r="A15" t="s">
        <v>30</v>
      </c>
      <c r="B15" s="1">
        <v>45202</v>
      </c>
      <c r="C15" t="s">
        <v>286</v>
      </c>
      <c r="D15" s="2">
        <v>70</v>
      </c>
      <c r="E15">
        <v>19</v>
      </c>
      <c r="F15" t="s">
        <v>20</v>
      </c>
      <c r="G15" t="s">
        <v>5</v>
      </c>
      <c r="H15" t="s">
        <v>6</v>
      </c>
      <c r="I15" t="s">
        <v>10</v>
      </c>
      <c r="J15" t="s">
        <v>285</v>
      </c>
      <c r="K15">
        <v>2636188</v>
      </c>
      <c r="L15">
        <v>9101</v>
      </c>
      <c r="M15" s="4">
        <f>(Data[[#This Row],[Unit_Price]]*Data[[#This Row],[Quantity]])</f>
        <v>1330</v>
      </c>
      <c r="N15" s="2">
        <f>Data[[#This Row],[Unit_Price]]-3</f>
        <v>67</v>
      </c>
      <c r="O15" s="2">
        <f>Data[[#This Row],[Unit_cost]]*Data[[#This Row],[Quantity]]</f>
        <v>1273</v>
      </c>
      <c r="P15" s="2">
        <f>Data[[#This Row],[Total_sales]]-Data[[#This Row],[Total_cost]]</f>
        <v>57</v>
      </c>
      <c r="Q15" s="6">
        <v>1330</v>
      </c>
      <c r="R15" s="6">
        <v>1330</v>
      </c>
      <c r="S15" s="6"/>
      <c r="T15" s="9" t="s">
        <v>308</v>
      </c>
      <c r="U15" s="10">
        <f>MIN(Data[Total_sales])</f>
        <v>90</v>
      </c>
      <c r="W15" t="s">
        <v>316</v>
      </c>
      <c r="X15">
        <v>689659.50835015054</v>
      </c>
    </row>
    <row r="16" spans="1:24" x14ac:dyDescent="0.35">
      <c r="A16" t="s">
        <v>31</v>
      </c>
      <c r="B16" s="1">
        <v>45202</v>
      </c>
      <c r="C16" t="s">
        <v>287</v>
      </c>
      <c r="D16" s="2">
        <v>15</v>
      </c>
      <c r="E16">
        <v>19</v>
      </c>
      <c r="F16" t="s">
        <v>4</v>
      </c>
      <c r="G16" t="s">
        <v>9</v>
      </c>
      <c r="H16" t="s">
        <v>12</v>
      </c>
      <c r="I16" t="s">
        <v>7</v>
      </c>
      <c r="J16" t="s">
        <v>283</v>
      </c>
      <c r="K16">
        <v>2693022</v>
      </c>
      <c r="L16">
        <v>9102</v>
      </c>
      <c r="M16" s="4">
        <f>(Data[[#This Row],[Unit_Price]]*Data[[#This Row],[Quantity]])</f>
        <v>285</v>
      </c>
      <c r="N16" s="2">
        <f>Data[[#This Row],[Unit_Price]]-3</f>
        <v>12</v>
      </c>
      <c r="O16" s="2">
        <f>Data[[#This Row],[Unit_cost]]*Data[[#This Row],[Quantity]]</f>
        <v>228</v>
      </c>
      <c r="P16" s="2">
        <f>Data[[#This Row],[Total_sales]]-Data[[#This Row],[Total_cost]]</f>
        <v>57</v>
      </c>
      <c r="Q16" s="6">
        <v>285</v>
      </c>
      <c r="R16" s="6">
        <v>285</v>
      </c>
      <c r="S16" s="6"/>
      <c r="T16" s="6"/>
      <c r="W16" t="s">
        <v>317</v>
      </c>
      <c r="X16">
        <v>40.229350654034661</v>
      </c>
    </row>
    <row r="17" spans="1:24" x14ac:dyDescent="0.35">
      <c r="A17" t="s">
        <v>32</v>
      </c>
      <c r="B17" s="1">
        <v>45202</v>
      </c>
      <c r="C17" t="s">
        <v>3</v>
      </c>
      <c r="D17" s="2">
        <v>20</v>
      </c>
      <c r="E17">
        <v>10</v>
      </c>
      <c r="F17" t="s">
        <v>20</v>
      </c>
      <c r="G17" t="s">
        <v>5</v>
      </c>
      <c r="H17" t="s">
        <v>17</v>
      </c>
      <c r="I17" t="s">
        <v>13</v>
      </c>
      <c r="J17" t="s">
        <v>285</v>
      </c>
      <c r="K17">
        <v>2814454</v>
      </c>
      <c r="L17">
        <v>9102</v>
      </c>
      <c r="M17" s="4">
        <f>(Data[[#This Row],[Unit_Price]]*Data[[#This Row],[Quantity]])</f>
        <v>200</v>
      </c>
      <c r="N17" s="2">
        <f>Data[[#This Row],[Unit_Price]]-3</f>
        <v>17</v>
      </c>
      <c r="O17" s="2">
        <f>Data[[#This Row],[Unit_cost]]*Data[[#This Row],[Quantity]]</f>
        <v>170</v>
      </c>
      <c r="P17" s="2">
        <f>Data[[#This Row],[Total_sales]]-Data[[#This Row],[Total_cost]]</f>
        <v>30</v>
      </c>
      <c r="Q17" s="6">
        <v>200</v>
      </c>
      <c r="R17" s="6">
        <v>200</v>
      </c>
      <c r="S17" s="6"/>
      <c r="T17" s="6"/>
      <c r="W17" t="s">
        <v>318</v>
      </c>
      <c r="X17">
        <v>5.2017179842242198</v>
      </c>
    </row>
    <row r="18" spans="1:24" x14ac:dyDescent="0.35">
      <c r="A18" t="s">
        <v>33</v>
      </c>
      <c r="B18" s="1">
        <v>45203</v>
      </c>
      <c r="C18" t="s">
        <v>3</v>
      </c>
      <c r="D18" s="2">
        <v>20</v>
      </c>
      <c r="E18">
        <v>19</v>
      </c>
      <c r="F18" t="s">
        <v>20</v>
      </c>
      <c r="G18" t="s">
        <v>24</v>
      </c>
      <c r="H18" t="s">
        <v>26</v>
      </c>
      <c r="I18" t="s">
        <v>10</v>
      </c>
      <c r="J18" t="s">
        <v>280</v>
      </c>
      <c r="K18">
        <v>2770059</v>
      </c>
      <c r="L18">
        <v>9104</v>
      </c>
      <c r="M18" s="4">
        <f>(Data[[#This Row],[Unit_Price]]*Data[[#This Row],[Quantity]])</f>
        <v>380</v>
      </c>
      <c r="N18" s="2">
        <f>Data[[#This Row],[Unit_Price]]-3</f>
        <v>17</v>
      </c>
      <c r="O18" s="2">
        <f>Data[[#This Row],[Unit_cost]]*Data[[#This Row],[Quantity]]</f>
        <v>323</v>
      </c>
      <c r="P18" s="2">
        <f>Data[[#This Row],[Total_sales]]-Data[[#This Row],[Total_cost]]</f>
        <v>57</v>
      </c>
      <c r="Q18" s="6">
        <v>380</v>
      </c>
      <c r="R18" s="6">
        <v>380</v>
      </c>
      <c r="S18" s="6"/>
      <c r="T18" s="6"/>
      <c r="W18" t="s">
        <v>319</v>
      </c>
      <c r="X18">
        <v>8310</v>
      </c>
    </row>
    <row r="19" spans="1:24" x14ac:dyDescent="0.35">
      <c r="A19" t="s">
        <v>34</v>
      </c>
      <c r="B19" s="1">
        <v>45203</v>
      </c>
      <c r="C19" t="s">
        <v>3</v>
      </c>
      <c r="D19" s="2">
        <v>20</v>
      </c>
      <c r="E19">
        <v>10</v>
      </c>
      <c r="F19" t="s">
        <v>4</v>
      </c>
      <c r="G19" t="s">
        <v>9</v>
      </c>
      <c r="H19" t="s">
        <v>12</v>
      </c>
      <c r="I19" t="s">
        <v>18</v>
      </c>
      <c r="J19" t="s">
        <v>281</v>
      </c>
      <c r="K19">
        <v>2727433</v>
      </c>
      <c r="L19">
        <v>9103</v>
      </c>
      <c r="M19" s="4">
        <f>(Data[[#This Row],[Unit_Price]]*Data[[#This Row],[Quantity]])</f>
        <v>200</v>
      </c>
      <c r="N19" s="2">
        <f>Data[[#This Row],[Unit_Price]]-3</f>
        <v>17</v>
      </c>
      <c r="O19" s="2">
        <f>Data[[#This Row],[Unit_cost]]*Data[[#This Row],[Quantity]]</f>
        <v>170</v>
      </c>
      <c r="P19" s="2">
        <f>Data[[#This Row],[Total_sales]]-Data[[#This Row],[Total_cost]]</f>
        <v>30</v>
      </c>
      <c r="Q19" s="6">
        <v>200</v>
      </c>
      <c r="R19" s="6">
        <v>200</v>
      </c>
      <c r="S19" s="6"/>
      <c r="T19" s="6"/>
      <c r="W19" t="s">
        <v>320</v>
      </c>
      <c r="X19">
        <v>90</v>
      </c>
    </row>
    <row r="20" spans="1:24" x14ac:dyDescent="0.35">
      <c r="A20" t="s">
        <v>35</v>
      </c>
      <c r="B20" s="1">
        <v>45204</v>
      </c>
      <c r="C20" t="s">
        <v>286</v>
      </c>
      <c r="D20" s="2">
        <v>70</v>
      </c>
      <c r="E20">
        <v>14</v>
      </c>
      <c r="F20" t="s">
        <v>4</v>
      </c>
      <c r="G20" t="s">
        <v>24</v>
      </c>
      <c r="H20" t="s">
        <v>26</v>
      </c>
      <c r="I20" t="s">
        <v>7</v>
      </c>
      <c r="J20" t="s">
        <v>282</v>
      </c>
      <c r="K20">
        <v>2775591</v>
      </c>
      <c r="L20">
        <v>9105</v>
      </c>
      <c r="M20" s="4">
        <f>(Data[[#This Row],[Unit_Price]]*Data[[#This Row],[Quantity]])</f>
        <v>980</v>
      </c>
      <c r="N20" s="2">
        <f>Data[[#This Row],[Unit_Price]]-3</f>
        <v>67</v>
      </c>
      <c r="O20" s="2">
        <f>Data[[#This Row],[Unit_cost]]*Data[[#This Row],[Quantity]]</f>
        <v>938</v>
      </c>
      <c r="P20" s="2">
        <f>Data[[#This Row],[Total_sales]]-Data[[#This Row],[Total_cost]]</f>
        <v>42</v>
      </c>
      <c r="Q20" s="6">
        <v>980</v>
      </c>
      <c r="R20" s="6">
        <v>980</v>
      </c>
      <c r="S20" s="6"/>
      <c r="T20" s="6"/>
      <c r="W20" t="s">
        <v>321</v>
      </c>
      <c r="X20">
        <v>8400</v>
      </c>
    </row>
    <row r="21" spans="1:24" x14ac:dyDescent="0.35">
      <c r="A21" t="s">
        <v>36</v>
      </c>
      <c r="B21" s="1">
        <v>45204</v>
      </c>
      <c r="C21" t="s">
        <v>287</v>
      </c>
      <c r="D21" s="2">
        <v>15</v>
      </c>
      <c r="E21">
        <v>20</v>
      </c>
      <c r="F21" t="s">
        <v>4</v>
      </c>
      <c r="G21" t="s">
        <v>24</v>
      </c>
      <c r="H21" t="s">
        <v>12</v>
      </c>
      <c r="I21" t="s">
        <v>10</v>
      </c>
      <c r="J21" t="s">
        <v>281</v>
      </c>
      <c r="K21">
        <v>2823205</v>
      </c>
      <c r="L21">
        <v>9104</v>
      </c>
      <c r="M21" s="4">
        <f>(Data[[#This Row],[Unit_Price]]*Data[[#This Row],[Quantity]])</f>
        <v>300</v>
      </c>
      <c r="N21" s="2">
        <f>Data[[#This Row],[Unit_Price]]-3</f>
        <v>12</v>
      </c>
      <c r="O21" s="2">
        <f>Data[[#This Row],[Unit_cost]]*Data[[#This Row],[Quantity]]</f>
        <v>240</v>
      </c>
      <c r="P21" s="2">
        <f>Data[[#This Row],[Total_sales]]-Data[[#This Row],[Total_cost]]</f>
        <v>60</v>
      </c>
      <c r="Q21" s="6">
        <v>300</v>
      </c>
      <c r="R21" s="6">
        <v>300</v>
      </c>
      <c r="S21" s="6"/>
      <c r="T21" s="6"/>
      <c r="W21" t="s">
        <v>322</v>
      </c>
      <c r="X21">
        <v>184500</v>
      </c>
    </row>
    <row r="22" spans="1:24" ht="15" thickBot="1" x14ac:dyDescent="0.4">
      <c r="A22" t="s">
        <v>37</v>
      </c>
      <c r="B22" s="1">
        <v>45204</v>
      </c>
      <c r="C22" t="s">
        <v>287</v>
      </c>
      <c r="D22" s="2">
        <v>15</v>
      </c>
      <c r="E22">
        <v>14</v>
      </c>
      <c r="F22" t="s">
        <v>4</v>
      </c>
      <c r="G22" t="s">
        <v>24</v>
      </c>
      <c r="H22" t="s">
        <v>6</v>
      </c>
      <c r="I22" t="s">
        <v>15</v>
      </c>
      <c r="J22" t="s">
        <v>285</v>
      </c>
      <c r="K22">
        <v>2676072</v>
      </c>
      <c r="L22">
        <v>9101</v>
      </c>
      <c r="M22" s="4">
        <f>(Data[[#This Row],[Unit_Price]]*Data[[#This Row],[Quantity]])</f>
        <v>210</v>
      </c>
      <c r="N22" s="2">
        <f>Data[[#This Row],[Unit_Price]]-3</f>
        <v>12</v>
      </c>
      <c r="O22" s="2">
        <f>Data[[#This Row],[Unit_cost]]*Data[[#This Row],[Quantity]]</f>
        <v>168</v>
      </c>
      <c r="P22" s="2">
        <f>Data[[#This Row],[Total_sales]]-Data[[#This Row],[Total_cost]]</f>
        <v>42</v>
      </c>
      <c r="Q22" s="6">
        <v>210</v>
      </c>
      <c r="R22" s="6">
        <v>210</v>
      </c>
      <c r="S22" s="6"/>
      <c r="T22" s="6"/>
      <c r="W22" s="7" t="s">
        <v>323</v>
      </c>
      <c r="X22" s="7">
        <v>262</v>
      </c>
    </row>
    <row r="23" spans="1:24" x14ac:dyDescent="0.35">
      <c r="A23" t="s">
        <v>38</v>
      </c>
      <c r="B23" s="1">
        <v>45204</v>
      </c>
      <c r="C23" t="s">
        <v>286</v>
      </c>
      <c r="D23" s="2">
        <v>70</v>
      </c>
      <c r="E23">
        <v>23</v>
      </c>
      <c r="F23" t="s">
        <v>20</v>
      </c>
      <c r="G23" t="s">
        <v>5</v>
      </c>
      <c r="H23" t="s">
        <v>12</v>
      </c>
      <c r="I23" t="s">
        <v>7</v>
      </c>
      <c r="J23" t="s">
        <v>282</v>
      </c>
      <c r="K23">
        <v>2804690</v>
      </c>
      <c r="L23">
        <v>9101</v>
      </c>
      <c r="M23" s="4">
        <f>(Data[[#This Row],[Unit_Price]]*Data[[#This Row],[Quantity]])</f>
        <v>1610</v>
      </c>
      <c r="N23" s="2">
        <f>Data[[#This Row],[Unit_Price]]-3</f>
        <v>67</v>
      </c>
      <c r="O23" s="2">
        <f>Data[[#This Row],[Unit_cost]]*Data[[#This Row],[Quantity]]</f>
        <v>1541</v>
      </c>
      <c r="P23" s="2">
        <f>Data[[#This Row],[Total_sales]]-Data[[#This Row],[Total_cost]]</f>
        <v>69</v>
      </c>
      <c r="Q23" s="6">
        <v>1610</v>
      </c>
      <c r="R23" s="6">
        <v>1610</v>
      </c>
      <c r="S23" s="6"/>
      <c r="T23" s="6"/>
    </row>
    <row r="24" spans="1:24" x14ac:dyDescent="0.35">
      <c r="A24" t="s">
        <v>39</v>
      </c>
      <c r="B24" s="1">
        <v>45204</v>
      </c>
      <c r="C24" t="s">
        <v>3</v>
      </c>
      <c r="D24" s="2">
        <v>20</v>
      </c>
      <c r="E24">
        <v>17</v>
      </c>
      <c r="F24" t="s">
        <v>20</v>
      </c>
      <c r="G24" t="s">
        <v>5</v>
      </c>
      <c r="H24" t="s">
        <v>6</v>
      </c>
      <c r="I24" t="s">
        <v>18</v>
      </c>
      <c r="J24" t="s">
        <v>284</v>
      </c>
      <c r="K24">
        <v>2727071</v>
      </c>
      <c r="L24">
        <v>9106</v>
      </c>
      <c r="M24" s="4">
        <f>(Data[[#This Row],[Unit_Price]]*Data[[#This Row],[Quantity]])</f>
        <v>340</v>
      </c>
      <c r="N24" s="2">
        <f>Data[[#This Row],[Unit_Price]]-3</f>
        <v>17</v>
      </c>
      <c r="O24" s="2">
        <f>Data[[#This Row],[Unit_cost]]*Data[[#This Row],[Quantity]]</f>
        <v>289</v>
      </c>
      <c r="P24" s="2">
        <f>Data[[#This Row],[Total_sales]]-Data[[#This Row],[Total_cost]]</f>
        <v>51</v>
      </c>
      <c r="Q24" s="6">
        <v>340</v>
      </c>
      <c r="R24" s="6">
        <v>340</v>
      </c>
      <c r="S24" s="6"/>
      <c r="T24" s="6"/>
    </row>
    <row r="25" spans="1:24" x14ac:dyDescent="0.35">
      <c r="A25" t="s">
        <v>40</v>
      </c>
      <c r="B25" s="1">
        <v>45205</v>
      </c>
      <c r="C25" t="s">
        <v>286</v>
      </c>
      <c r="D25" s="2">
        <v>70</v>
      </c>
      <c r="E25">
        <v>17</v>
      </c>
      <c r="F25" t="s">
        <v>4</v>
      </c>
      <c r="G25" t="s">
        <v>5</v>
      </c>
      <c r="H25" t="s">
        <v>26</v>
      </c>
      <c r="I25" t="s">
        <v>10</v>
      </c>
      <c r="J25" t="s">
        <v>281</v>
      </c>
      <c r="K25">
        <v>2661512</v>
      </c>
      <c r="L25">
        <v>9102</v>
      </c>
      <c r="M25" s="4">
        <f>(Data[[#This Row],[Unit_Price]]*Data[[#This Row],[Quantity]])</f>
        <v>1190</v>
      </c>
      <c r="N25" s="2">
        <f>Data[[#This Row],[Unit_Price]]-3</f>
        <v>67</v>
      </c>
      <c r="O25" s="2">
        <f>Data[[#This Row],[Unit_cost]]*Data[[#This Row],[Quantity]]</f>
        <v>1139</v>
      </c>
      <c r="P25" s="2">
        <f>Data[[#This Row],[Total_sales]]-Data[[#This Row],[Total_cost]]</f>
        <v>51</v>
      </c>
      <c r="Q25" s="6">
        <v>1190</v>
      </c>
      <c r="R25" s="6">
        <v>1190</v>
      </c>
      <c r="S25" s="6"/>
      <c r="T25" s="6"/>
    </row>
    <row r="26" spans="1:24" x14ac:dyDescent="0.35">
      <c r="A26" t="s">
        <v>41</v>
      </c>
      <c r="B26" s="1">
        <v>45205</v>
      </c>
      <c r="C26" t="s">
        <v>286</v>
      </c>
      <c r="D26" s="2">
        <v>70</v>
      </c>
      <c r="E26">
        <v>25</v>
      </c>
      <c r="F26" t="s">
        <v>20</v>
      </c>
      <c r="G26" t="s">
        <v>24</v>
      </c>
      <c r="H26" t="s">
        <v>26</v>
      </c>
      <c r="I26" t="s">
        <v>10</v>
      </c>
      <c r="J26" t="s">
        <v>282</v>
      </c>
      <c r="K26">
        <v>2813542</v>
      </c>
      <c r="L26">
        <v>9105</v>
      </c>
      <c r="M26" s="4">
        <f>(Data[[#This Row],[Unit_Price]]*Data[[#This Row],[Quantity]])</f>
        <v>1750</v>
      </c>
      <c r="N26" s="2">
        <f>Data[[#This Row],[Unit_Price]]-3</f>
        <v>67</v>
      </c>
      <c r="O26" s="2">
        <f>Data[[#This Row],[Unit_cost]]*Data[[#This Row],[Quantity]]</f>
        <v>1675</v>
      </c>
      <c r="P26" s="2">
        <f>Data[[#This Row],[Total_sales]]-Data[[#This Row],[Total_cost]]</f>
        <v>75</v>
      </c>
      <c r="Q26" s="6">
        <v>1750</v>
      </c>
      <c r="R26" s="6">
        <v>1750</v>
      </c>
      <c r="S26" s="6"/>
      <c r="T26" s="6"/>
    </row>
    <row r="27" spans="1:24" x14ac:dyDescent="0.35">
      <c r="A27" t="s">
        <v>42</v>
      </c>
      <c r="B27" s="1">
        <v>45205</v>
      </c>
      <c r="C27" t="s">
        <v>3</v>
      </c>
      <c r="D27" s="2">
        <v>20</v>
      </c>
      <c r="E27">
        <v>28</v>
      </c>
      <c r="F27" t="s">
        <v>4</v>
      </c>
      <c r="G27" t="s">
        <v>5</v>
      </c>
      <c r="H27" t="s">
        <v>6</v>
      </c>
      <c r="I27" t="s">
        <v>18</v>
      </c>
      <c r="J27" t="s">
        <v>281</v>
      </c>
      <c r="K27">
        <v>2690749</v>
      </c>
      <c r="L27">
        <v>9105</v>
      </c>
      <c r="M27" s="4">
        <f>(Data[[#This Row],[Unit_Price]]*Data[[#This Row],[Quantity]])</f>
        <v>560</v>
      </c>
      <c r="N27" s="2">
        <f>Data[[#This Row],[Unit_Price]]-3</f>
        <v>17</v>
      </c>
      <c r="O27" s="2">
        <f>Data[[#This Row],[Unit_cost]]*Data[[#This Row],[Quantity]]</f>
        <v>476</v>
      </c>
      <c r="P27" s="2">
        <f>Data[[#This Row],[Total_sales]]-Data[[#This Row],[Total_cost]]</f>
        <v>84</v>
      </c>
      <c r="Q27" s="6">
        <v>560</v>
      </c>
      <c r="R27" s="6">
        <v>560</v>
      </c>
      <c r="S27" s="6"/>
      <c r="T27" s="6"/>
    </row>
    <row r="28" spans="1:24" x14ac:dyDescent="0.35">
      <c r="A28" t="s">
        <v>43</v>
      </c>
      <c r="B28" s="1">
        <v>45206</v>
      </c>
      <c r="C28" t="s">
        <v>287</v>
      </c>
      <c r="D28" s="2">
        <v>15</v>
      </c>
      <c r="E28">
        <v>25</v>
      </c>
      <c r="F28" t="s">
        <v>20</v>
      </c>
      <c r="G28" t="s">
        <v>24</v>
      </c>
      <c r="H28" t="s">
        <v>12</v>
      </c>
      <c r="I28" t="s">
        <v>15</v>
      </c>
      <c r="J28" t="s">
        <v>283</v>
      </c>
      <c r="K28">
        <v>2621230</v>
      </c>
      <c r="L28">
        <v>9104</v>
      </c>
      <c r="M28" s="4">
        <f>(Data[[#This Row],[Unit_Price]]*Data[[#This Row],[Quantity]])</f>
        <v>375</v>
      </c>
      <c r="N28" s="2">
        <f>Data[[#This Row],[Unit_Price]]-3</f>
        <v>12</v>
      </c>
      <c r="O28" s="2">
        <f>Data[[#This Row],[Unit_cost]]*Data[[#This Row],[Quantity]]</f>
        <v>300</v>
      </c>
      <c r="P28" s="2">
        <f>Data[[#This Row],[Total_sales]]-Data[[#This Row],[Total_cost]]</f>
        <v>75</v>
      </c>
      <c r="Q28" s="6">
        <v>375</v>
      </c>
      <c r="R28" s="6">
        <v>375</v>
      </c>
      <c r="S28" s="6"/>
      <c r="T28" s="6"/>
    </row>
    <row r="29" spans="1:24" x14ac:dyDescent="0.35">
      <c r="A29" t="s">
        <v>44</v>
      </c>
      <c r="B29" s="1">
        <v>45206</v>
      </c>
      <c r="C29" t="s">
        <v>3</v>
      </c>
      <c r="D29" s="2">
        <v>20</v>
      </c>
      <c r="E29">
        <v>22</v>
      </c>
      <c r="F29" t="s">
        <v>4</v>
      </c>
      <c r="G29" t="s">
        <v>5</v>
      </c>
      <c r="H29" t="s">
        <v>12</v>
      </c>
      <c r="I29" t="s">
        <v>15</v>
      </c>
      <c r="J29" t="s">
        <v>285</v>
      </c>
      <c r="K29">
        <v>2606905</v>
      </c>
      <c r="L29">
        <v>9102</v>
      </c>
      <c r="M29" s="4">
        <f>(Data[[#This Row],[Unit_Price]]*Data[[#This Row],[Quantity]])</f>
        <v>440</v>
      </c>
      <c r="N29" s="2">
        <f>Data[[#This Row],[Unit_Price]]-3</f>
        <v>17</v>
      </c>
      <c r="O29" s="2">
        <f>Data[[#This Row],[Unit_cost]]*Data[[#This Row],[Quantity]]</f>
        <v>374</v>
      </c>
      <c r="P29" s="2">
        <f>Data[[#This Row],[Total_sales]]-Data[[#This Row],[Total_cost]]</f>
        <v>66</v>
      </c>
      <c r="Q29" s="6">
        <v>440</v>
      </c>
      <c r="R29" s="6">
        <v>440</v>
      </c>
      <c r="S29" s="6"/>
      <c r="T29" s="6"/>
    </row>
    <row r="30" spans="1:24" x14ac:dyDescent="0.35">
      <c r="A30" t="s">
        <v>45</v>
      </c>
      <c r="B30" s="1">
        <v>45206</v>
      </c>
      <c r="C30" t="s">
        <v>3</v>
      </c>
      <c r="D30" s="2">
        <v>20</v>
      </c>
      <c r="E30">
        <v>17</v>
      </c>
      <c r="F30" t="s">
        <v>4</v>
      </c>
      <c r="G30" t="s">
        <v>5</v>
      </c>
      <c r="H30" t="s">
        <v>17</v>
      </c>
      <c r="I30" t="s">
        <v>18</v>
      </c>
      <c r="J30" t="s">
        <v>280</v>
      </c>
      <c r="K30">
        <v>2670916</v>
      </c>
      <c r="L30">
        <v>9101</v>
      </c>
      <c r="M30" s="4">
        <f>(Data[[#This Row],[Unit_Price]]*Data[[#This Row],[Quantity]])</f>
        <v>340</v>
      </c>
      <c r="N30" s="2">
        <f>Data[[#This Row],[Unit_Price]]-3</f>
        <v>17</v>
      </c>
      <c r="O30" s="2">
        <f>Data[[#This Row],[Unit_cost]]*Data[[#This Row],[Quantity]]</f>
        <v>289</v>
      </c>
      <c r="P30" s="2">
        <f>Data[[#This Row],[Total_sales]]-Data[[#This Row],[Total_cost]]</f>
        <v>51</v>
      </c>
      <c r="Q30" s="6">
        <v>340</v>
      </c>
      <c r="R30" s="6">
        <v>340</v>
      </c>
      <c r="S30" s="6"/>
      <c r="T30" s="6"/>
    </row>
    <row r="31" spans="1:24" x14ac:dyDescent="0.35">
      <c r="A31" t="s">
        <v>46</v>
      </c>
      <c r="B31" s="1">
        <v>45206</v>
      </c>
      <c r="C31" t="s">
        <v>286</v>
      </c>
      <c r="D31" s="2">
        <v>70</v>
      </c>
      <c r="E31">
        <v>20</v>
      </c>
      <c r="F31" t="s">
        <v>4</v>
      </c>
      <c r="G31" t="s">
        <v>9</v>
      </c>
      <c r="H31" t="s">
        <v>26</v>
      </c>
      <c r="I31" t="s">
        <v>10</v>
      </c>
      <c r="J31" t="s">
        <v>284</v>
      </c>
      <c r="K31">
        <v>2734253</v>
      </c>
      <c r="L31">
        <v>9101</v>
      </c>
      <c r="M31" s="4">
        <f>(Data[[#This Row],[Unit_Price]]*Data[[#This Row],[Quantity]])</f>
        <v>1400</v>
      </c>
      <c r="N31" s="2">
        <f>Data[[#This Row],[Unit_Price]]-3</f>
        <v>67</v>
      </c>
      <c r="O31" s="2">
        <f>Data[[#This Row],[Unit_cost]]*Data[[#This Row],[Quantity]]</f>
        <v>1340</v>
      </c>
      <c r="P31" s="2">
        <f>Data[[#This Row],[Total_sales]]-Data[[#This Row],[Total_cost]]</f>
        <v>60</v>
      </c>
      <c r="Q31" s="6">
        <v>1400</v>
      </c>
      <c r="R31" s="6">
        <v>1400</v>
      </c>
      <c r="S31" s="6"/>
      <c r="T31" s="6"/>
    </row>
    <row r="32" spans="1:24" x14ac:dyDescent="0.35">
      <c r="A32" t="s">
        <v>47</v>
      </c>
      <c r="B32" s="1">
        <v>45207</v>
      </c>
      <c r="C32" t="s">
        <v>287</v>
      </c>
      <c r="D32" s="2">
        <v>15</v>
      </c>
      <c r="E32">
        <v>19</v>
      </c>
      <c r="F32" t="s">
        <v>20</v>
      </c>
      <c r="G32" t="s">
        <v>24</v>
      </c>
      <c r="H32" t="s">
        <v>12</v>
      </c>
      <c r="I32" t="s">
        <v>13</v>
      </c>
      <c r="J32" t="s">
        <v>283</v>
      </c>
      <c r="K32">
        <v>2728744</v>
      </c>
      <c r="L32">
        <v>9106</v>
      </c>
      <c r="M32" s="4">
        <f>(Data[[#This Row],[Unit_Price]]*Data[[#This Row],[Quantity]])</f>
        <v>285</v>
      </c>
      <c r="N32" s="2">
        <f>Data[[#This Row],[Unit_Price]]-3</f>
        <v>12</v>
      </c>
      <c r="O32" s="2">
        <f>Data[[#This Row],[Unit_cost]]*Data[[#This Row],[Quantity]]</f>
        <v>228</v>
      </c>
      <c r="P32" s="2">
        <f>Data[[#This Row],[Total_sales]]-Data[[#This Row],[Total_cost]]</f>
        <v>57</v>
      </c>
      <c r="Q32" s="6">
        <v>285</v>
      </c>
      <c r="R32" s="6">
        <v>285</v>
      </c>
      <c r="S32" s="6"/>
      <c r="T32" s="6"/>
    </row>
    <row r="33" spans="1:20" x14ac:dyDescent="0.35">
      <c r="A33" t="s">
        <v>48</v>
      </c>
      <c r="B33" s="1">
        <v>45207</v>
      </c>
      <c r="C33" t="s">
        <v>287</v>
      </c>
      <c r="D33" s="2">
        <v>15</v>
      </c>
      <c r="E33">
        <v>26</v>
      </c>
      <c r="F33" t="s">
        <v>4</v>
      </c>
      <c r="G33" t="s">
        <v>9</v>
      </c>
      <c r="H33" t="s">
        <v>26</v>
      </c>
      <c r="I33" t="s">
        <v>10</v>
      </c>
      <c r="J33" t="s">
        <v>285</v>
      </c>
      <c r="K33">
        <v>2634853</v>
      </c>
      <c r="L33">
        <v>9106</v>
      </c>
      <c r="M33" s="4">
        <f>(Data[[#This Row],[Unit_Price]]*Data[[#This Row],[Quantity]])</f>
        <v>390</v>
      </c>
      <c r="N33" s="2">
        <f>Data[[#This Row],[Unit_Price]]-3</f>
        <v>12</v>
      </c>
      <c r="O33" s="2">
        <f>Data[[#This Row],[Unit_cost]]*Data[[#This Row],[Quantity]]</f>
        <v>312</v>
      </c>
      <c r="P33" s="2">
        <f>Data[[#This Row],[Total_sales]]-Data[[#This Row],[Total_cost]]</f>
        <v>78</v>
      </c>
      <c r="Q33" s="6">
        <v>390</v>
      </c>
      <c r="R33" s="6">
        <v>390</v>
      </c>
      <c r="S33" s="6"/>
      <c r="T33" s="6"/>
    </row>
    <row r="34" spans="1:20" x14ac:dyDescent="0.35">
      <c r="A34" t="s">
        <v>49</v>
      </c>
      <c r="B34" s="1">
        <v>45207</v>
      </c>
      <c r="C34" t="s">
        <v>286</v>
      </c>
      <c r="D34" s="2">
        <v>70</v>
      </c>
      <c r="E34">
        <v>25</v>
      </c>
      <c r="F34" t="s">
        <v>4</v>
      </c>
      <c r="G34" t="s">
        <v>9</v>
      </c>
      <c r="H34" t="s">
        <v>6</v>
      </c>
      <c r="I34" t="s">
        <v>13</v>
      </c>
      <c r="J34" t="s">
        <v>285</v>
      </c>
      <c r="K34">
        <v>2622304</v>
      </c>
      <c r="L34">
        <v>9101</v>
      </c>
      <c r="M34" s="4">
        <f>(Data[[#This Row],[Unit_Price]]*Data[[#This Row],[Quantity]])</f>
        <v>1750</v>
      </c>
      <c r="N34" s="2">
        <f>Data[[#This Row],[Unit_Price]]-3</f>
        <v>67</v>
      </c>
      <c r="O34" s="2">
        <f>Data[[#This Row],[Unit_cost]]*Data[[#This Row],[Quantity]]</f>
        <v>1675</v>
      </c>
      <c r="P34" s="2">
        <f>Data[[#This Row],[Total_sales]]-Data[[#This Row],[Total_cost]]</f>
        <v>75</v>
      </c>
      <c r="Q34" s="6">
        <v>1750</v>
      </c>
      <c r="R34" s="6">
        <v>1750</v>
      </c>
      <c r="S34" s="6"/>
      <c r="T34" s="6"/>
    </row>
    <row r="35" spans="1:20" x14ac:dyDescent="0.35">
      <c r="A35" t="s">
        <v>50</v>
      </c>
      <c r="B35" s="1">
        <v>45207</v>
      </c>
      <c r="C35" t="s">
        <v>3</v>
      </c>
      <c r="D35" s="2">
        <v>20</v>
      </c>
      <c r="E35">
        <v>28</v>
      </c>
      <c r="F35" t="s">
        <v>20</v>
      </c>
      <c r="G35" t="s">
        <v>5</v>
      </c>
      <c r="H35" t="s">
        <v>12</v>
      </c>
      <c r="I35" t="s">
        <v>13</v>
      </c>
      <c r="J35" t="s">
        <v>284</v>
      </c>
      <c r="K35">
        <v>2605854</v>
      </c>
      <c r="L35">
        <v>9106</v>
      </c>
      <c r="M35" s="4">
        <f>(Data[[#This Row],[Unit_Price]]*Data[[#This Row],[Quantity]])</f>
        <v>560</v>
      </c>
      <c r="N35" s="2">
        <f>Data[[#This Row],[Unit_Price]]-3</f>
        <v>17</v>
      </c>
      <c r="O35" s="2">
        <f>Data[[#This Row],[Unit_cost]]*Data[[#This Row],[Quantity]]</f>
        <v>476</v>
      </c>
      <c r="P35" s="2">
        <f>Data[[#This Row],[Total_sales]]-Data[[#This Row],[Total_cost]]</f>
        <v>84</v>
      </c>
      <c r="Q35" s="6">
        <v>560</v>
      </c>
      <c r="R35" s="6">
        <v>560</v>
      </c>
      <c r="S35" s="6"/>
      <c r="T35" s="6"/>
    </row>
    <row r="36" spans="1:20" x14ac:dyDescent="0.35">
      <c r="A36" t="s">
        <v>51</v>
      </c>
      <c r="B36" s="1">
        <v>45208</v>
      </c>
      <c r="C36" t="s">
        <v>287</v>
      </c>
      <c r="D36" s="2">
        <v>15</v>
      </c>
      <c r="E36">
        <v>26</v>
      </c>
      <c r="F36" t="s">
        <v>4</v>
      </c>
      <c r="G36" t="s">
        <v>9</v>
      </c>
      <c r="H36" t="s">
        <v>12</v>
      </c>
      <c r="I36" t="s">
        <v>15</v>
      </c>
      <c r="J36" t="s">
        <v>284</v>
      </c>
      <c r="K36">
        <v>2710475</v>
      </c>
      <c r="L36">
        <v>9106</v>
      </c>
      <c r="M36" s="4">
        <f>(Data[[#This Row],[Unit_Price]]*Data[[#This Row],[Quantity]])</f>
        <v>390</v>
      </c>
      <c r="N36" s="2">
        <f>Data[[#This Row],[Unit_Price]]-3</f>
        <v>12</v>
      </c>
      <c r="O36" s="2">
        <f>Data[[#This Row],[Unit_cost]]*Data[[#This Row],[Quantity]]</f>
        <v>312</v>
      </c>
      <c r="P36" s="2">
        <f>Data[[#This Row],[Total_sales]]-Data[[#This Row],[Total_cost]]</f>
        <v>78</v>
      </c>
      <c r="Q36" s="6">
        <v>390</v>
      </c>
      <c r="R36" s="6">
        <v>390</v>
      </c>
      <c r="S36" s="6"/>
      <c r="T36" s="6"/>
    </row>
    <row r="37" spans="1:20" x14ac:dyDescent="0.35">
      <c r="A37" t="s">
        <v>52</v>
      </c>
      <c r="B37" s="1">
        <v>45208</v>
      </c>
      <c r="C37" t="s">
        <v>286</v>
      </c>
      <c r="D37" s="2">
        <v>70</v>
      </c>
      <c r="E37">
        <v>26</v>
      </c>
      <c r="F37" t="s">
        <v>4</v>
      </c>
      <c r="G37" t="s">
        <v>24</v>
      </c>
      <c r="H37" t="s">
        <v>6</v>
      </c>
      <c r="I37" t="s">
        <v>18</v>
      </c>
      <c r="J37" t="s">
        <v>284</v>
      </c>
      <c r="K37">
        <v>2659450</v>
      </c>
      <c r="L37">
        <v>9101</v>
      </c>
      <c r="M37" s="4">
        <f>(Data[[#This Row],[Unit_Price]]*Data[[#This Row],[Quantity]])</f>
        <v>1820</v>
      </c>
      <c r="N37" s="2">
        <f>Data[[#This Row],[Unit_Price]]-3</f>
        <v>67</v>
      </c>
      <c r="O37" s="2">
        <f>Data[[#This Row],[Unit_cost]]*Data[[#This Row],[Quantity]]</f>
        <v>1742</v>
      </c>
      <c r="P37" s="2">
        <f>Data[[#This Row],[Total_sales]]-Data[[#This Row],[Total_cost]]</f>
        <v>78</v>
      </c>
      <c r="Q37" s="6">
        <v>1820</v>
      </c>
      <c r="R37" s="6">
        <v>1820</v>
      </c>
      <c r="S37" s="6"/>
      <c r="T37" s="6"/>
    </row>
    <row r="38" spans="1:20" x14ac:dyDescent="0.35">
      <c r="A38" t="s">
        <v>53</v>
      </c>
      <c r="B38" s="1">
        <v>45208</v>
      </c>
      <c r="C38" t="s">
        <v>3</v>
      </c>
      <c r="D38" s="2">
        <v>20</v>
      </c>
      <c r="E38">
        <v>16</v>
      </c>
      <c r="F38" t="s">
        <v>20</v>
      </c>
      <c r="G38" t="s">
        <v>5</v>
      </c>
      <c r="H38" t="s">
        <v>12</v>
      </c>
      <c r="I38" t="s">
        <v>13</v>
      </c>
      <c r="J38" t="s">
        <v>281</v>
      </c>
      <c r="K38">
        <v>2751554</v>
      </c>
      <c r="L38">
        <v>9101</v>
      </c>
      <c r="M38" s="4">
        <f>(Data[[#This Row],[Unit_Price]]*Data[[#This Row],[Quantity]])</f>
        <v>320</v>
      </c>
      <c r="N38" s="2">
        <f>Data[[#This Row],[Unit_Price]]-3</f>
        <v>17</v>
      </c>
      <c r="O38" s="2">
        <f>Data[[#This Row],[Unit_cost]]*Data[[#This Row],[Quantity]]</f>
        <v>272</v>
      </c>
      <c r="P38" s="2">
        <f>Data[[#This Row],[Total_sales]]-Data[[#This Row],[Total_cost]]</f>
        <v>48</v>
      </c>
      <c r="Q38" s="6">
        <v>320</v>
      </c>
      <c r="R38" s="6">
        <v>320</v>
      </c>
      <c r="S38" s="6"/>
      <c r="T38" s="6"/>
    </row>
    <row r="39" spans="1:20" x14ac:dyDescent="0.35">
      <c r="A39" t="s">
        <v>54</v>
      </c>
      <c r="B39" s="1">
        <v>45208</v>
      </c>
      <c r="C39" t="s">
        <v>287</v>
      </c>
      <c r="D39" s="2">
        <v>15</v>
      </c>
      <c r="E39">
        <v>17</v>
      </c>
      <c r="F39" t="s">
        <v>4</v>
      </c>
      <c r="G39" t="s">
        <v>5</v>
      </c>
      <c r="H39" t="s">
        <v>12</v>
      </c>
      <c r="I39" t="s">
        <v>18</v>
      </c>
      <c r="J39" t="s">
        <v>282</v>
      </c>
      <c r="K39">
        <v>2834351</v>
      </c>
      <c r="L39">
        <v>9102</v>
      </c>
      <c r="M39" s="4">
        <f>(Data[[#This Row],[Unit_Price]]*Data[[#This Row],[Quantity]])</f>
        <v>255</v>
      </c>
      <c r="N39" s="2">
        <f>Data[[#This Row],[Unit_Price]]-3</f>
        <v>12</v>
      </c>
      <c r="O39" s="2">
        <f>Data[[#This Row],[Unit_cost]]*Data[[#This Row],[Quantity]]</f>
        <v>204</v>
      </c>
      <c r="P39" s="2">
        <f>Data[[#This Row],[Total_sales]]-Data[[#This Row],[Total_cost]]</f>
        <v>51</v>
      </c>
      <c r="Q39" s="6">
        <v>255</v>
      </c>
      <c r="R39" s="6">
        <v>255</v>
      </c>
      <c r="S39" s="6"/>
      <c r="T39" s="6"/>
    </row>
    <row r="40" spans="1:20" x14ac:dyDescent="0.35">
      <c r="A40" t="s">
        <v>55</v>
      </c>
      <c r="B40" s="1">
        <v>45208</v>
      </c>
      <c r="C40" t="s">
        <v>3</v>
      </c>
      <c r="D40" s="2">
        <v>20</v>
      </c>
      <c r="E40">
        <v>23</v>
      </c>
      <c r="F40" t="s">
        <v>4</v>
      </c>
      <c r="G40" t="s">
        <v>9</v>
      </c>
      <c r="H40" t="s">
        <v>6</v>
      </c>
      <c r="I40" t="s">
        <v>15</v>
      </c>
      <c r="J40" t="s">
        <v>285</v>
      </c>
      <c r="K40">
        <v>2628641</v>
      </c>
      <c r="L40">
        <v>9105</v>
      </c>
      <c r="M40" s="4">
        <f>(Data[[#This Row],[Unit_Price]]*Data[[#This Row],[Quantity]])</f>
        <v>460</v>
      </c>
      <c r="N40" s="2">
        <f>Data[[#This Row],[Unit_Price]]-3</f>
        <v>17</v>
      </c>
      <c r="O40" s="2">
        <f>Data[[#This Row],[Unit_cost]]*Data[[#This Row],[Quantity]]</f>
        <v>391</v>
      </c>
      <c r="P40" s="2">
        <f>Data[[#This Row],[Total_sales]]-Data[[#This Row],[Total_cost]]</f>
        <v>69</v>
      </c>
      <c r="Q40" s="6">
        <v>460</v>
      </c>
      <c r="R40" s="6">
        <v>460</v>
      </c>
      <c r="S40" s="6"/>
      <c r="T40" s="6"/>
    </row>
    <row r="41" spans="1:20" x14ac:dyDescent="0.35">
      <c r="A41" t="s">
        <v>56</v>
      </c>
      <c r="B41" s="1">
        <v>45208</v>
      </c>
      <c r="C41" t="s">
        <v>3</v>
      </c>
      <c r="D41" s="2">
        <v>20</v>
      </c>
      <c r="E41">
        <v>20</v>
      </c>
      <c r="F41" t="s">
        <v>20</v>
      </c>
      <c r="G41" t="s">
        <v>9</v>
      </c>
      <c r="H41" t="s">
        <v>26</v>
      </c>
      <c r="I41" t="s">
        <v>7</v>
      </c>
      <c r="J41" t="s">
        <v>280</v>
      </c>
      <c r="K41">
        <v>2757361</v>
      </c>
      <c r="L41">
        <v>9101</v>
      </c>
      <c r="M41" s="4">
        <f>(Data[[#This Row],[Unit_Price]]*Data[[#This Row],[Quantity]])</f>
        <v>400</v>
      </c>
      <c r="N41" s="2">
        <f>Data[[#This Row],[Unit_Price]]-3</f>
        <v>17</v>
      </c>
      <c r="O41" s="2">
        <f>Data[[#This Row],[Unit_cost]]*Data[[#This Row],[Quantity]]</f>
        <v>340</v>
      </c>
      <c r="P41" s="2">
        <f>Data[[#This Row],[Total_sales]]-Data[[#This Row],[Total_cost]]</f>
        <v>60</v>
      </c>
      <c r="Q41" s="6">
        <v>400</v>
      </c>
      <c r="R41" s="6">
        <v>400</v>
      </c>
      <c r="S41" s="6"/>
      <c r="T41" s="6"/>
    </row>
    <row r="42" spans="1:20" x14ac:dyDescent="0.35">
      <c r="A42" t="s">
        <v>57</v>
      </c>
      <c r="B42" s="1">
        <v>45208</v>
      </c>
      <c r="C42" t="s">
        <v>3</v>
      </c>
      <c r="D42" s="2">
        <v>20</v>
      </c>
      <c r="E42">
        <v>7</v>
      </c>
      <c r="F42" t="s">
        <v>20</v>
      </c>
      <c r="G42" t="s">
        <v>9</v>
      </c>
      <c r="H42" t="s">
        <v>17</v>
      </c>
      <c r="I42" t="s">
        <v>18</v>
      </c>
      <c r="J42" t="s">
        <v>283</v>
      </c>
      <c r="K42">
        <v>2688565</v>
      </c>
      <c r="L42">
        <v>9106</v>
      </c>
      <c r="M42" s="4">
        <f>(Data[[#This Row],[Unit_Price]]*Data[[#This Row],[Quantity]])</f>
        <v>140</v>
      </c>
      <c r="N42" s="2">
        <f>Data[[#This Row],[Unit_Price]]-3</f>
        <v>17</v>
      </c>
      <c r="O42" s="2">
        <f>Data[[#This Row],[Unit_cost]]*Data[[#This Row],[Quantity]]</f>
        <v>119</v>
      </c>
      <c r="P42" s="2">
        <f>Data[[#This Row],[Total_sales]]-Data[[#This Row],[Total_cost]]</f>
        <v>21</v>
      </c>
      <c r="Q42" s="6">
        <v>140</v>
      </c>
      <c r="R42" s="6">
        <v>140</v>
      </c>
      <c r="S42" s="6"/>
      <c r="T42" s="6"/>
    </row>
    <row r="43" spans="1:20" x14ac:dyDescent="0.35">
      <c r="A43" t="s">
        <v>58</v>
      </c>
      <c r="B43" s="1">
        <v>45208</v>
      </c>
      <c r="C43" t="s">
        <v>287</v>
      </c>
      <c r="D43" s="2">
        <v>15</v>
      </c>
      <c r="E43">
        <v>27</v>
      </c>
      <c r="F43" t="s">
        <v>20</v>
      </c>
      <c r="G43" t="s">
        <v>9</v>
      </c>
      <c r="H43" t="s">
        <v>26</v>
      </c>
      <c r="I43" t="s">
        <v>13</v>
      </c>
      <c r="J43" t="s">
        <v>282</v>
      </c>
      <c r="K43">
        <v>2695342</v>
      </c>
      <c r="L43">
        <v>9104</v>
      </c>
      <c r="M43" s="4">
        <f>(Data[[#This Row],[Unit_Price]]*Data[[#This Row],[Quantity]])</f>
        <v>405</v>
      </c>
      <c r="N43" s="2">
        <f>Data[[#This Row],[Unit_Price]]-3</f>
        <v>12</v>
      </c>
      <c r="O43" s="2">
        <f>Data[[#This Row],[Unit_cost]]*Data[[#This Row],[Quantity]]</f>
        <v>324</v>
      </c>
      <c r="P43" s="2">
        <f>Data[[#This Row],[Total_sales]]-Data[[#This Row],[Total_cost]]</f>
        <v>81</v>
      </c>
      <c r="Q43" s="6">
        <v>405</v>
      </c>
      <c r="R43" s="6">
        <v>405</v>
      </c>
      <c r="S43" s="6"/>
      <c r="T43" s="6"/>
    </row>
    <row r="44" spans="1:20" x14ac:dyDescent="0.35">
      <c r="A44" t="s">
        <v>59</v>
      </c>
      <c r="B44" s="1">
        <v>45208</v>
      </c>
      <c r="C44" t="s">
        <v>3</v>
      </c>
      <c r="D44" s="2">
        <v>20</v>
      </c>
      <c r="E44">
        <v>18</v>
      </c>
      <c r="F44" t="s">
        <v>20</v>
      </c>
      <c r="G44" t="s">
        <v>5</v>
      </c>
      <c r="H44" t="s">
        <v>6</v>
      </c>
      <c r="I44" t="s">
        <v>7</v>
      </c>
      <c r="J44" t="s">
        <v>280</v>
      </c>
      <c r="K44">
        <v>2810127</v>
      </c>
      <c r="L44">
        <v>9102</v>
      </c>
      <c r="M44" s="4">
        <f>(Data[[#This Row],[Unit_Price]]*Data[[#This Row],[Quantity]])</f>
        <v>360</v>
      </c>
      <c r="N44" s="2">
        <f>Data[[#This Row],[Unit_Price]]-3</f>
        <v>17</v>
      </c>
      <c r="O44" s="2">
        <f>Data[[#This Row],[Unit_cost]]*Data[[#This Row],[Quantity]]</f>
        <v>306</v>
      </c>
      <c r="P44" s="2">
        <f>Data[[#This Row],[Total_sales]]-Data[[#This Row],[Total_cost]]</f>
        <v>54</v>
      </c>
      <c r="Q44" s="6">
        <v>360</v>
      </c>
      <c r="R44" s="6">
        <v>360</v>
      </c>
      <c r="S44" s="6"/>
      <c r="T44" s="6"/>
    </row>
    <row r="45" spans="1:20" x14ac:dyDescent="0.35">
      <c r="A45" t="s">
        <v>60</v>
      </c>
      <c r="B45" s="1">
        <v>45209</v>
      </c>
      <c r="C45" t="s">
        <v>286</v>
      </c>
      <c r="D45" s="2">
        <v>70</v>
      </c>
      <c r="E45">
        <v>13</v>
      </c>
      <c r="F45" t="s">
        <v>20</v>
      </c>
      <c r="G45" t="s">
        <v>5</v>
      </c>
      <c r="H45" t="s">
        <v>26</v>
      </c>
      <c r="I45" t="s">
        <v>13</v>
      </c>
      <c r="J45" t="s">
        <v>281</v>
      </c>
      <c r="K45">
        <v>2792154</v>
      </c>
      <c r="L45">
        <v>9101</v>
      </c>
      <c r="M45" s="4">
        <f>(Data[[#This Row],[Unit_Price]]*Data[[#This Row],[Quantity]])</f>
        <v>910</v>
      </c>
      <c r="N45" s="2">
        <f>Data[[#This Row],[Unit_Price]]-3</f>
        <v>67</v>
      </c>
      <c r="O45" s="2">
        <f>Data[[#This Row],[Unit_cost]]*Data[[#This Row],[Quantity]]</f>
        <v>871</v>
      </c>
      <c r="P45" s="2">
        <f>Data[[#This Row],[Total_sales]]-Data[[#This Row],[Total_cost]]</f>
        <v>39</v>
      </c>
      <c r="Q45" s="6">
        <v>910</v>
      </c>
      <c r="R45" s="6">
        <v>910</v>
      </c>
      <c r="S45" s="6"/>
      <c r="T45" s="6"/>
    </row>
    <row r="46" spans="1:20" x14ac:dyDescent="0.35">
      <c r="A46" t="s">
        <v>61</v>
      </c>
      <c r="B46" s="1">
        <v>45209</v>
      </c>
      <c r="C46" t="s">
        <v>286</v>
      </c>
      <c r="D46" s="2">
        <v>70</v>
      </c>
      <c r="E46">
        <v>7</v>
      </c>
      <c r="F46" t="s">
        <v>20</v>
      </c>
      <c r="G46" t="s">
        <v>5</v>
      </c>
      <c r="H46" t="s">
        <v>6</v>
      </c>
      <c r="I46" t="s">
        <v>7</v>
      </c>
      <c r="J46" t="s">
        <v>283</v>
      </c>
      <c r="K46">
        <v>2688546</v>
      </c>
      <c r="L46">
        <v>9102</v>
      </c>
      <c r="M46" s="4">
        <f>(Data[[#This Row],[Unit_Price]]*Data[[#This Row],[Quantity]])</f>
        <v>490</v>
      </c>
      <c r="N46" s="2">
        <f>Data[[#This Row],[Unit_Price]]-3</f>
        <v>67</v>
      </c>
      <c r="O46" s="2">
        <f>Data[[#This Row],[Unit_cost]]*Data[[#This Row],[Quantity]]</f>
        <v>469</v>
      </c>
      <c r="P46" s="2">
        <f>Data[[#This Row],[Total_sales]]-Data[[#This Row],[Total_cost]]</f>
        <v>21</v>
      </c>
      <c r="Q46" s="6">
        <v>490</v>
      </c>
      <c r="R46" s="6">
        <v>490</v>
      </c>
      <c r="S46" s="6"/>
      <c r="T46" s="6"/>
    </row>
    <row r="47" spans="1:20" x14ac:dyDescent="0.35">
      <c r="A47" t="s">
        <v>62</v>
      </c>
      <c r="B47" s="1">
        <v>45209</v>
      </c>
      <c r="C47" t="s">
        <v>287</v>
      </c>
      <c r="D47" s="2">
        <v>15</v>
      </c>
      <c r="E47">
        <v>20</v>
      </c>
      <c r="F47" t="s">
        <v>4</v>
      </c>
      <c r="G47" t="s">
        <v>24</v>
      </c>
      <c r="H47" t="s">
        <v>12</v>
      </c>
      <c r="I47" t="s">
        <v>15</v>
      </c>
      <c r="J47" t="s">
        <v>281</v>
      </c>
      <c r="K47">
        <v>2760271</v>
      </c>
      <c r="L47">
        <v>9106</v>
      </c>
      <c r="M47" s="4">
        <f>(Data[[#This Row],[Unit_Price]]*Data[[#This Row],[Quantity]])</f>
        <v>300</v>
      </c>
      <c r="N47" s="2">
        <f>Data[[#This Row],[Unit_Price]]-3</f>
        <v>12</v>
      </c>
      <c r="O47" s="2">
        <f>Data[[#This Row],[Unit_cost]]*Data[[#This Row],[Quantity]]</f>
        <v>240</v>
      </c>
      <c r="P47" s="2">
        <f>Data[[#This Row],[Total_sales]]-Data[[#This Row],[Total_cost]]</f>
        <v>60</v>
      </c>
      <c r="Q47" s="6">
        <v>300</v>
      </c>
      <c r="R47" s="6">
        <v>300</v>
      </c>
      <c r="S47" s="6"/>
      <c r="T47" s="6"/>
    </row>
    <row r="48" spans="1:20" x14ac:dyDescent="0.35">
      <c r="A48" t="s">
        <v>63</v>
      </c>
      <c r="B48" s="1">
        <v>45209</v>
      </c>
      <c r="C48" t="s">
        <v>287</v>
      </c>
      <c r="D48" s="2">
        <v>15</v>
      </c>
      <c r="E48">
        <v>24</v>
      </c>
      <c r="F48" t="s">
        <v>20</v>
      </c>
      <c r="G48" t="s">
        <v>5</v>
      </c>
      <c r="H48" t="s">
        <v>26</v>
      </c>
      <c r="I48" t="s">
        <v>18</v>
      </c>
      <c r="J48" t="s">
        <v>283</v>
      </c>
      <c r="K48">
        <v>2666107</v>
      </c>
      <c r="L48">
        <v>9101</v>
      </c>
      <c r="M48" s="4">
        <f>(Data[[#This Row],[Unit_Price]]*Data[[#This Row],[Quantity]])</f>
        <v>360</v>
      </c>
      <c r="N48" s="2">
        <f>Data[[#This Row],[Unit_Price]]-3</f>
        <v>12</v>
      </c>
      <c r="O48" s="2">
        <f>Data[[#This Row],[Unit_cost]]*Data[[#This Row],[Quantity]]</f>
        <v>288</v>
      </c>
      <c r="P48" s="2">
        <f>Data[[#This Row],[Total_sales]]-Data[[#This Row],[Total_cost]]</f>
        <v>72</v>
      </c>
      <c r="Q48" s="6">
        <v>360</v>
      </c>
      <c r="R48" s="6">
        <v>360</v>
      </c>
      <c r="S48" s="6"/>
      <c r="T48" s="6"/>
    </row>
    <row r="49" spans="1:20" x14ac:dyDescent="0.35">
      <c r="A49" t="s">
        <v>64</v>
      </c>
      <c r="B49" s="1">
        <v>45210</v>
      </c>
      <c r="C49" t="s">
        <v>3</v>
      </c>
      <c r="D49" s="2">
        <v>20</v>
      </c>
      <c r="E49">
        <v>27</v>
      </c>
      <c r="F49" t="s">
        <v>20</v>
      </c>
      <c r="G49" t="s">
        <v>24</v>
      </c>
      <c r="H49" t="s">
        <v>6</v>
      </c>
      <c r="I49" t="s">
        <v>7</v>
      </c>
      <c r="J49" t="s">
        <v>281</v>
      </c>
      <c r="K49">
        <v>2808185</v>
      </c>
      <c r="L49">
        <v>9101</v>
      </c>
      <c r="M49" s="4">
        <f>(Data[[#This Row],[Unit_Price]]*Data[[#This Row],[Quantity]])</f>
        <v>540</v>
      </c>
      <c r="N49" s="2">
        <f>Data[[#This Row],[Unit_Price]]-3</f>
        <v>17</v>
      </c>
      <c r="O49" s="2">
        <f>Data[[#This Row],[Unit_cost]]*Data[[#This Row],[Quantity]]</f>
        <v>459</v>
      </c>
      <c r="P49" s="2">
        <f>Data[[#This Row],[Total_sales]]-Data[[#This Row],[Total_cost]]</f>
        <v>81</v>
      </c>
      <c r="Q49" s="6">
        <v>540</v>
      </c>
      <c r="R49" s="6">
        <v>540</v>
      </c>
      <c r="S49" s="6"/>
      <c r="T49" s="6"/>
    </row>
    <row r="50" spans="1:20" x14ac:dyDescent="0.35">
      <c r="A50" t="s">
        <v>65</v>
      </c>
      <c r="B50" s="1">
        <v>45210</v>
      </c>
      <c r="C50" t="s">
        <v>3</v>
      </c>
      <c r="D50" s="2">
        <v>20</v>
      </c>
      <c r="E50">
        <v>14</v>
      </c>
      <c r="F50" t="s">
        <v>20</v>
      </c>
      <c r="G50" t="s">
        <v>24</v>
      </c>
      <c r="H50" t="s">
        <v>6</v>
      </c>
      <c r="I50" t="s">
        <v>18</v>
      </c>
      <c r="J50" t="s">
        <v>283</v>
      </c>
      <c r="K50">
        <v>2767819</v>
      </c>
      <c r="L50">
        <v>9104</v>
      </c>
      <c r="M50" s="4">
        <f>(Data[[#This Row],[Unit_Price]]*Data[[#This Row],[Quantity]])</f>
        <v>280</v>
      </c>
      <c r="N50" s="2">
        <f>Data[[#This Row],[Unit_Price]]-3</f>
        <v>17</v>
      </c>
      <c r="O50" s="2">
        <f>Data[[#This Row],[Unit_cost]]*Data[[#This Row],[Quantity]]</f>
        <v>238</v>
      </c>
      <c r="P50" s="2">
        <f>Data[[#This Row],[Total_sales]]-Data[[#This Row],[Total_cost]]</f>
        <v>42</v>
      </c>
      <c r="Q50" s="6">
        <v>280</v>
      </c>
      <c r="R50" s="6">
        <v>280</v>
      </c>
      <c r="S50" s="6"/>
      <c r="T50" s="6"/>
    </row>
    <row r="51" spans="1:20" x14ac:dyDescent="0.35">
      <c r="A51" t="s">
        <v>66</v>
      </c>
      <c r="B51" s="1">
        <v>45212</v>
      </c>
      <c r="C51" t="s">
        <v>287</v>
      </c>
      <c r="D51" s="2">
        <v>15</v>
      </c>
      <c r="E51">
        <v>24</v>
      </c>
      <c r="F51" t="s">
        <v>4</v>
      </c>
      <c r="G51" t="s">
        <v>9</v>
      </c>
      <c r="H51" t="s">
        <v>26</v>
      </c>
      <c r="I51" t="s">
        <v>13</v>
      </c>
      <c r="J51" t="s">
        <v>283</v>
      </c>
      <c r="K51">
        <v>2642966</v>
      </c>
      <c r="L51">
        <v>9106</v>
      </c>
      <c r="M51" s="4">
        <f>(Data[[#This Row],[Unit_Price]]*Data[[#This Row],[Quantity]])</f>
        <v>360</v>
      </c>
      <c r="N51" s="2">
        <f>Data[[#This Row],[Unit_Price]]-3</f>
        <v>12</v>
      </c>
      <c r="O51" s="2">
        <f>Data[[#This Row],[Unit_cost]]*Data[[#This Row],[Quantity]]</f>
        <v>288</v>
      </c>
      <c r="P51" s="2">
        <f>Data[[#This Row],[Total_sales]]-Data[[#This Row],[Total_cost]]</f>
        <v>72</v>
      </c>
      <c r="Q51" s="6">
        <v>360</v>
      </c>
      <c r="R51" s="6">
        <v>360</v>
      </c>
      <c r="S51" s="6"/>
      <c r="T51" s="6"/>
    </row>
    <row r="52" spans="1:20" x14ac:dyDescent="0.35">
      <c r="A52" t="s">
        <v>67</v>
      </c>
      <c r="B52" s="1">
        <v>45212</v>
      </c>
      <c r="C52" t="s">
        <v>286</v>
      </c>
      <c r="D52" s="2">
        <v>70</v>
      </c>
      <c r="E52">
        <v>19</v>
      </c>
      <c r="F52" t="s">
        <v>4</v>
      </c>
      <c r="G52" t="s">
        <v>9</v>
      </c>
      <c r="H52" t="s">
        <v>12</v>
      </c>
      <c r="I52" t="s">
        <v>18</v>
      </c>
      <c r="J52" t="s">
        <v>284</v>
      </c>
      <c r="K52">
        <v>2762231</v>
      </c>
      <c r="L52">
        <v>9105</v>
      </c>
      <c r="M52" s="4">
        <f>(Data[[#This Row],[Unit_Price]]*Data[[#This Row],[Quantity]])</f>
        <v>1330</v>
      </c>
      <c r="N52" s="2">
        <f>Data[[#This Row],[Unit_Price]]-3</f>
        <v>67</v>
      </c>
      <c r="O52" s="2">
        <f>Data[[#This Row],[Unit_cost]]*Data[[#This Row],[Quantity]]</f>
        <v>1273</v>
      </c>
      <c r="P52" s="2">
        <f>Data[[#This Row],[Total_sales]]-Data[[#This Row],[Total_cost]]</f>
        <v>57</v>
      </c>
      <c r="Q52" s="6">
        <v>1330</v>
      </c>
      <c r="R52" s="6">
        <v>1330</v>
      </c>
      <c r="S52" s="6"/>
      <c r="T52" s="6"/>
    </row>
    <row r="53" spans="1:20" x14ac:dyDescent="0.35">
      <c r="A53" t="s">
        <v>68</v>
      </c>
      <c r="B53" s="1">
        <v>45212</v>
      </c>
      <c r="C53" t="s">
        <v>3</v>
      </c>
      <c r="D53" s="2">
        <v>20</v>
      </c>
      <c r="E53">
        <v>12</v>
      </c>
      <c r="F53" t="s">
        <v>20</v>
      </c>
      <c r="G53" t="s">
        <v>9</v>
      </c>
      <c r="H53" t="s">
        <v>12</v>
      </c>
      <c r="I53" t="s">
        <v>10</v>
      </c>
      <c r="J53" t="s">
        <v>280</v>
      </c>
      <c r="K53">
        <v>2765441</v>
      </c>
      <c r="L53">
        <v>9101</v>
      </c>
      <c r="M53" s="4">
        <f>(Data[[#This Row],[Unit_Price]]*Data[[#This Row],[Quantity]])</f>
        <v>240</v>
      </c>
      <c r="N53" s="2">
        <f>Data[[#This Row],[Unit_Price]]-3</f>
        <v>17</v>
      </c>
      <c r="O53" s="2">
        <f>Data[[#This Row],[Unit_cost]]*Data[[#This Row],[Quantity]]</f>
        <v>204</v>
      </c>
      <c r="P53" s="2">
        <f>Data[[#This Row],[Total_sales]]-Data[[#This Row],[Total_cost]]</f>
        <v>36</v>
      </c>
      <c r="Q53" s="6">
        <v>240</v>
      </c>
      <c r="R53" s="6">
        <v>240</v>
      </c>
      <c r="S53" s="6"/>
      <c r="T53" s="6"/>
    </row>
    <row r="54" spans="1:20" x14ac:dyDescent="0.35">
      <c r="A54" t="s">
        <v>69</v>
      </c>
      <c r="B54" s="1">
        <v>45213</v>
      </c>
      <c r="C54" t="s">
        <v>287</v>
      </c>
      <c r="D54" s="2">
        <v>15</v>
      </c>
      <c r="E54">
        <v>15</v>
      </c>
      <c r="F54" t="s">
        <v>4</v>
      </c>
      <c r="G54" t="s">
        <v>24</v>
      </c>
      <c r="H54" t="s">
        <v>12</v>
      </c>
      <c r="I54" t="s">
        <v>7</v>
      </c>
      <c r="J54" t="s">
        <v>285</v>
      </c>
      <c r="K54">
        <v>2724363</v>
      </c>
      <c r="L54">
        <v>9105</v>
      </c>
      <c r="M54" s="4">
        <f>(Data[[#This Row],[Unit_Price]]*Data[[#This Row],[Quantity]])</f>
        <v>225</v>
      </c>
      <c r="N54" s="2">
        <f>Data[[#This Row],[Unit_Price]]-3</f>
        <v>12</v>
      </c>
      <c r="O54" s="2">
        <f>Data[[#This Row],[Unit_cost]]*Data[[#This Row],[Quantity]]</f>
        <v>180</v>
      </c>
      <c r="P54" s="2">
        <f>Data[[#This Row],[Total_sales]]-Data[[#This Row],[Total_cost]]</f>
        <v>45</v>
      </c>
      <c r="Q54" s="6">
        <v>225</v>
      </c>
      <c r="R54" s="6">
        <v>225</v>
      </c>
      <c r="S54" s="6"/>
      <c r="T54" s="6"/>
    </row>
    <row r="55" spans="1:20" x14ac:dyDescent="0.35">
      <c r="A55" t="s">
        <v>70</v>
      </c>
      <c r="B55" s="1">
        <v>45213</v>
      </c>
      <c r="C55" t="s">
        <v>286</v>
      </c>
      <c r="D55" s="2">
        <v>70</v>
      </c>
      <c r="E55">
        <v>20</v>
      </c>
      <c r="F55" t="s">
        <v>20</v>
      </c>
      <c r="G55" t="s">
        <v>9</v>
      </c>
      <c r="H55" t="s">
        <v>12</v>
      </c>
      <c r="I55" t="s">
        <v>13</v>
      </c>
      <c r="J55" t="s">
        <v>285</v>
      </c>
      <c r="K55">
        <v>2746202</v>
      </c>
      <c r="L55">
        <v>9103</v>
      </c>
      <c r="M55" s="4">
        <f>(Data[[#This Row],[Unit_Price]]*Data[[#This Row],[Quantity]])</f>
        <v>1400</v>
      </c>
      <c r="N55" s="2">
        <f>Data[[#This Row],[Unit_Price]]-3</f>
        <v>67</v>
      </c>
      <c r="O55" s="2">
        <f>Data[[#This Row],[Unit_cost]]*Data[[#This Row],[Quantity]]</f>
        <v>1340</v>
      </c>
      <c r="P55" s="2">
        <f>Data[[#This Row],[Total_sales]]-Data[[#This Row],[Total_cost]]</f>
        <v>60</v>
      </c>
      <c r="Q55" s="6">
        <v>1400</v>
      </c>
      <c r="R55" s="6">
        <v>1400</v>
      </c>
      <c r="S55" s="6"/>
      <c r="T55" s="6"/>
    </row>
    <row r="56" spans="1:20" x14ac:dyDescent="0.35">
      <c r="A56" t="s">
        <v>71</v>
      </c>
      <c r="B56" s="1">
        <v>45213</v>
      </c>
      <c r="C56" t="s">
        <v>3</v>
      </c>
      <c r="D56" s="2">
        <v>20</v>
      </c>
      <c r="E56">
        <v>6</v>
      </c>
      <c r="F56" t="s">
        <v>20</v>
      </c>
      <c r="G56" t="s">
        <v>5</v>
      </c>
      <c r="H56" t="s">
        <v>26</v>
      </c>
      <c r="I56" t="s">
        <v>13</v>
      </c>
      <c r="J56" t="s">
        <v>283</v>
      </c>
      <c r="K56">
        <v>2780975</v>
      </c>
      <c r="L56">
        <v>9102</v>
      </c>
      <c r="M56" s="4">
        <f>(Data[[#This Row],[Unit_Price]]*Data[[#This Row],[Quantity]])</f>
        <v>120</v>
      </c>
      <c r="N56" s="2">
        <f>Data[[#This Row],[Unit_Price]]-3</f>
        <v>17</v>
      </c>
      <c r="O56" s="2">
        <f>Data[[#This Row],[Unit_cost]]*Data[[#This Row],[Quantity]]</f>
        <v>102</v>
      </c>
      <c r="P56" s="2">
        <f>Data[[#This Row],[Total_sales]]-Data[[#This Row],[Total_cost]]</f>
        <v>18</v>
      </c>
      <c r="Q56" s="6">
        <v>120</v>
      </c>
      <c r="R56" s="6">
        <v>120</v>
      </c>
      <c r="S56" s="6"/>
      <c r="T56" s="6"/>
    </row>
    <row r="57" spans="1:20" x14ac:dyDescent="0.35">
      <c r="A57" t="s">
        <v>72</v>
      </c>
      <c r="B57" s="1">
        <v>45213</v>
      </c>
      <c r="C57" t="s">
        <v>286</v>
      </c>
      <c r="D57" s="2">
        <v>70</v>
      </c>
      <c r="E57">
        <v>8</v>
      </c>
      <c r="F57" t="s">
        <v>4</v>
      </c>
      <c r="G57" t="s">
        <v>9</v>
      </c>
      <c r="H57" t="s">
        <v>6</v>
      </c>
      <c r="I57" t="s">
        <v>10</v>
      </c>
      <c r="J57" t="s">
        <v>282</v>
      </c>
      <c r="K57">
        <v>2771109</v>
      </c>
      <c r="L57">
        <v>9106</v>
      </c>
      <c r="M57" s="4">
        <f>(Data[[#This Row],[Unit_Price]]*Data[[#This Row],[Quantity]])</f>
        <v>560</v>
      </c>
      <c r="N57" s="2">
        <f>Data[[#This Row],[Unit_Price]]-3</f>
        <v>67</v>
      </c>
      <c r="O57" s="2">
        <f>Data[[#This Row],[Unit_cost]]*Data[[#This Row],[Quantity]]</f>
        <v>536</v>
      </c>
      <c r="P57" s="2">
        <f>Data[[#This Row],[Total_sales]]-Data[[#This Row],[Total_cost]]</f>
        <v>24</v>
      </c>
      <c r="Q57" s="6">
        <v>560</v>
      </c>
      <c r="R57" s="6">
        <v>560</v>
      </c>
      <c r="S57" s="6"/>
      <c r="T57" s="6"/>
    </row>
    <row r="58" spans="1:20" x14ac:dyDescent="0.35">
      <c r="A58" t="s">
        <v>73</v>
      </c>
      <c r="B58" s="1">
        <v>45213</v>
      </c>
      <c r="C58" t="s">
        <v>3</v>
      </c>
      <c r="D58" s="2">
        <v>20</v>
      </c>
      <c r="E58">
        <v>28</v>
      </c>
      <c r="F58" t="s">
        <v>20</v>
      </c>
      <c r="G58" t="s">
        <v>5</v>
      </c>
      <c r="H58" t="s">
        <v>12</v>
      </c>
      <c r="I58" t="s">
        <v>18</v>
      </c>
      <c r="J58" t="s">
        <v>281</v>
      </c>
      <c r="K58">
        <v>2684452</v>
      </c>
      <c r="L58">
        <v>9104</v>
      </c>
      <c r="M58" s="4">
        <f>(Data[[#This Row],[Unit_Price]]*Data[[#This Row],[Quantity]])</f>
        <v>560</v>
      </c>
      <c r="N58" s="2">
        <f>Data[[#This Row],[Unit_Price]]-3</f>
        <v>17</v>
      </c>
      <c r="O58" s="2">
        <f>Data[[#This Row],[Unit_cost]]*Data[[#This Row],[Quantity]]</f>
        <v>476</v>
      </c>
      <c r="P58" s="2">
        <f>Data[[#This Row],[Total_sales]]-Data[[#This Row],[Total_cost]]</f>
        <v>84</v>
      </c>
      <c r="Q58" s="6">
        <v>560</v>
      </c>
      <c r="R58" s="6">
        <v>560</v>
      </c>
      <c r="S58" s="6"/>
      <c r="T58" s="6"/>
    </row>
    <row r="59" spans="1:20" x14ac:dyDescent="0.35">
      <c r="A59" t="s">
        <v>74</v>
      </c>
      <c r="B59" s="1">
        <v>45214</v>
      </c>
      <c r="C59" t="s">
        <v>286</v>
      </c>
      <c r="D59" s="2">
        <v>70</v>
      </c>
      <c r="E59">
        <v>18</v>
      </c>
      <c r="F59" t="s">
        <v>4</v>
      </c>
      <c r="G59" t="s">
        <v>9</v>
      </c>
      <c r="H59" t="s">
        <v>12</v>
      </c>
      <c r="I59" t="s">
        <v>15</v>
      </c>
      <c r="J59" t="s">
        <v>281</v>
      </c>
      <c r="K59">
        <v>2647230</v>
      </c>
      <c r="L59">
        <v>9103</v>
      </c>
      <c r="M59" s="4">
        <f>(Data[[#This Row],[Unit_Price]]*Data[[#This Row],[Quantity]])</f>
        <v>1260</v>
      </c>
      <c r="N59" s="2">
        <f>Data[[#This Row],[Unit_Price]]-3</f>
        <v>67</v>
      </c>
      <c r="O59" s="2">
        <f>Data[[#This Row],[Unit_cost]]*Data[[#This Row],[Quantity]]</f>
        <v>1206</v>
      </c>
      <c r="P59" s="2">
        <f>Data[[#This Row],[Total_sales]]-Data[[#This Row],[Total_cost]]</f>
        <v>54</v>
      </c>
      <c r="Q59" s="6">
        <v>1260</v>
      </c>
      <c r="R59" s="6">
        <v>1260</v>
      </c>
      <c r="S59" s="6"/>
      <c r="T59" s="6"/>
    </row>
    <row r="60" spans="1:20" x14ac:dyDescent="0.35">
      <c r="A60" t="s">
        <v>75</v>
      </c>
      <c r="B60" s="1">
        <v>45214</v>
      </c>
      <c r="C60" t="s">
        <v>287</v>
      </c>
      <c r="D60" s="2">
        <v>15</v>
      </c>
      <c r="E60">
        <v>23</v>
      </c>
      <c r="F60" t="s">
        <v>4</v>
      </c>
      <c r="G60" t="s">
        <v>24</v>
      </c>
      <c r="H60" t="s">
        <v>26</v>
      </c>
      <c r="I60" t="s">
        <v>18</v>
      </c>
      <c r="J60" t="s">
        <v>284</v>
      </c>
      <c r="K60">
        <v>2737204</v>
      </c>
      <c r="L60">
        <v>9104</v>
      </c>
      <c r="M60" s="4">
        <f>(Data[[#This Row],[Unit_Price]]*Data[[#This Row],[Quantity]])</f>
        <v>345</v>
      </c>
      <c r="N60" s="2">
        <f>Data[[#This Row],[Unit_Price]]-3</f>
        <v>12</v>
      </c>
      <c r="O60" s="2">
        <f>Data[[#This Row],[Unit_cost]]*Data[[#This Row],[Quantity]]</f>
        <v>276</v>
      </c>
      <c r="P60" s="2">
        <f>Data[[#This Row],[Total_sales]]-Data[[#This Row],[Total_cost]]</f>
        <v>69</v>
      </c>
      <c r="Q60" s="6">
        <v>345</v>
      </c>
      <c r="R60" s="6">
        <v>345</v>
      </c>
      <c r="S60" s="6"/>
      <c r="T60" s="6"/>
    </row>
    <row r="61" spans="1:20" x14ac:dyDescent="0.35">
      <c r="A61" t="s">
        <v>76</v>
      </c>
      <c r="B61" s="1">
        <v>45214</v>
      </c>
      <c r="C61" t="s">
        <v>286</v>
      </c>
      <c r="D61" s="2">
        <v>70</v>
      </c>
      <c r="E61">
        <v>8</v>
      </c>
      <c r="F61" t="s">
        <v>20</v>
      </c>
      <c r="G61" t="s">
        <v>24</v>
      </c>
      <c r="H61" t="s">
        <v>12</v>
      </c>
      <c r="I61" t="s">
        <v>15</v>
      </c>
      <c r="J61" t="s">
        <v>281</v>
      </c>
      <c r="K61">
        <v>2643481</v>
      </c>
      <c r="L61">
        <v>9103</v>
      </c>
      <c r="M61" s="4">
        <f>(Data[[#This Row],[Unit_Price]]*Data[[#This Row],[Quantity]])</f>
        <v>560</v>
      </c>
      <c r="N61" s="2">
        <f>Data[[#This Row],[Unit_Price]]-3</f>
        <v>67</v>
      </c>
      <c r="O61" s="2">
        <f>Data[[#This Row],[Unit_cost]]*Data[[#This Row],[Quantity]]</f>
        <v>536</v>
      </c>
      <c r="P61" s="2">
        <f>Data[[#This Row],[Total_sales]]-Data[[#This Row],[Total_cost]]</f>
        <v>24</v>
      </c>
      <c r="Q61" s="6">
        <v>560</v>
      </c>
      <c r="R61" s="6">
        <v>560</v>
      </c>
      <c r="S61" s="6"/>
      <c r="T61" s="6"/>
    </row>
    <row r="62" spans="1:20" x14ac:dyDescent="0.35">
      <c r="A62" t="s">
        <v>77</v>
      </c>
      <c r="B62" s="1">
        <v>45215</v>
      </c>
      <c r="C62" t="s">
        <v>286</v>
      </c>
      <c r="D62" s="2">
        <v>70</v>
      </c>
      <c r="E62">
        <v>6</v>
      </c>
      <c r="F62" t="s">
        <v>20</v>
      </c>
      <c r="G62" t="s">
        <v>9</v>
      </c>
      <c r="H62" t="s">
        <v>26</v>
      </c>
      <c r="I62" t="s">
        <v>18</v>
      </c>
      <c r="J62" t="s">
        <v>284</v>
      </c>
      <c r="K62">
        <v>2614935</v>
      </c>
      <c r="L62">
        <v>9101</v>
      </c>
      <c r="M62" s="4">
        <f>(Data[[#This Row],[Unit_Price]]*Data[[#This Row],[Quantity]])</f>
        <v>420</v>
      </c>
      <c r="N62" s="2">
        <f>Data[[#This Row],[Unit_Price]]-3</f>
        <v>67</v>
      </c>
      <c r="O62" s="2">
        <f>Data[[#This Row],[Unit_cost]]*Data[[#This Row],[Quantity]]</f>
        <v>402</v>
      </c>
      <c r="P62" s="2">
        <f>Data[[#This Row],[Total_sales]]-Data[[#This Row],[Total_cost]]</f>
        <v>18</v>
      </c>
      <c r="Q62" s="6">
        <v>420</v>
      </c>
      <c r="R62" s="6">
        <v>420</v>
      </c>
      <c r="S62" s="6"/>
      <c r="T62" s="6"/>
    </row>
    <row r="63" spans="1:20" x14ac:dyDescent="0.35">
      <c r="A63" t="s">
        <v>78</v>
      </c>
      <c r="B63" s="1">
        <v>45215</v>
      </c>
      <c r="C63" t="s">
        <v>3</v>
      </c>
      <c r="D63" s="2">
        <v>20</v>
      </c>
      <c r="E63">
        <v>14</v>
      </c>
      <c r="F63" t="s">
        <v>4</v>
      </c>
      <c r="G63" t="s">
        <v>5</v>
      </c>
      <c r="H63" t="s">
        <v>26</v>
      </c>
      <c r="I63" t="s">
        <v>18</v>
      </c>
      <c r="J63" t="s">
        <v>281</v>
      </c>
      <c r="K63">
        <v>2654921</v>
      </c>
      <c r="L63">
        <v>9102</v>
      </c>
      <c r="M63" s="4">
        <f>(Data[[#This Row],[Unit_Price]]*Data[[#This Row],[Quantity]])</f>
        <v>280</v>
      </c>
      <c r="N63" s="2">
        <f>Data[[#This Row],[Unit_Price]]-3</f>
        <v>17</v>
      </c>
      <c r="O63" s="2">
        <f>Data[[#This Row],[Unit_cost]]*Data[[#This Row],[Quantity]]</f>
        <v>238</v>
      </c>
      <c r="P63" s="2">
        <f>Data[[#This Row],[Total_sales]]-Data[[#This Row],[Total_cost]]</f>
        <v>42</v>
      </c>
      <c r="Q63" s="6">
        <v>280</v>
      </c>
      <c r="R63" s="6">
        <v>280</v>
      </c>
      <c r="S63" s="6"/>
      <c r="T63" s="6"/>
    </row>
    <row r="64" spans="1:20" x14ac:dyDescent="0.35">
      <c r="A64" t="s">
        <v>79</v>
      </c>
      <c r="B64" s="1">
        <v>45215</v>
      </c>
      <c r="C64" t="s">
        <v>286</v>
      </c>
      <c r="D64" s="2">
        <v>70</v>
      </c>
      <c r="E64">
        <v>16</v>
      </c>
      <c r="F64" t="s">
        <v>4</v>
      </c>
      <c r="G64" t="s">
        <v>5</v>
      </c>
      <c r="H64" t="s">
        <v>26</v>
      </c>
      <c r="I64" t="s">
        <v>15</v>
      </c>
      <c r="J64" t="s">
        <v>280</v>
      </c>
      <c r="K64">
        <v>2754636</v>
      </c>
      <c r="L64">
        <v>9106</v>
      </c>
      <c r="M64" s="4">
        <f>(Data[[#This Row],[Unit_Price]]*Data[[#This Row],[Quantity]])</f>
        <v>1120</v>
      </c>
      <c r="N64" s="2">
        <f>Data[[#This Row],[Unit_Price]]-3</f>
        <v>67</v>
      </c>
      <c r="O64" s="2">
        <f>Data[[#This Row],[Unit_cost]]*Data[[#This Row],[Quantity]]</f>
        <v>1072</v>
      </c>
      <c r="P64" s="2">
        <f>Data[[#This Row],[Total_sales]]-Data[[#This Row],[Total_cost]]</f>
        <v>48</v>
      </c>
      <c r="Q64" s="6">
        <v>1120</v>
      </c>
      <c r="R64" s="6">
        <v>1120</v>
      </c>
      <c r="S64" s="6"/>
      <c r="T64" s="6"/>
    </row>
    <row r="65" spans="1:20" x14ac:dyDescent="0.35">
      <c r="A65" t="s">
        <v>80</v>
      </c>
      <c r="B65" s="1">
        <v>45215</v>
      </c>
      <c r="C65" t="s">
        <v>3</v>
      </c>
      <c r="D65" s="2">
        <v>20</v>
      </c>
      <c r="E65">
        <v>8</v>
      </c>
      <c r="F65" t="s">
        <v>20</v>
      </c>
      <c r="G65" t="s">
        <v>24</v>
      </c>
      <c r="H65" t="s">
        <v>6</v>
      </c>
      <c r="I65" t="s">
        <v>18</v>
      </c>
      <c r="J65" t="s">
        <v>281</v>
      </c>
      <c r="K65">
        <v>2652030</v>
      </c>
      <c r="L65">
        <v>9105</v>
      </c>
      <c r="M65" s="4">
        <f>(Data[[#This Row],[Unit_Price]]*Data[[#This Row],[Quantity]])</f>
        <v>160</v>
      </c>
      <c r="N65" s="2">
        <f>Data[[#This Row],[Unit_Price]]-3</f>
        <v>17</v>
      </c>
      <c r="O65" s="2">
        <f>Data[[#This Row],[Unit_cost]]*Data[[#This Row],[Quantity]]</f>
        <v>136</v>
      </c>
      <c r="P65" s="2">
        <f>Data[[#This Row],[Total_sales]]-Data[[#This Row],[Total_cost]]</f>
        <v>24</v>
      </c>
      <c r="Q65" s="6">
        <v>160</v>
      </c>
      <c r="R65" s="6">
        <v>160</v>
      </c>
      <c r="S65" s="6"/>
      <c r="T65" s="6"/>
    </row>
    <row r="66" spans="1:20" x14ac:dyDescent="0.35">
      <c r="A66" t="s">
        <v>81</v>
      </c>
      <c r="B66" s="1">
        <v>45216</v>
      </c>
      <c r="C66" t="s">
        <v>286</v>
      </c>
      <c r="D66" s="2">
        <v>70</v>
      </c>
      <c r="E66">
        <v>100</v>
      </c>
      <c r="F66" t="s">
        <v>4</v>
      </c>
      <c r="G66" t="s">
        <v>9</v>
      </c>
      <c r="H66" t="s">
        <v>6</v>
      </c>
      <c r="I66" t="s">
        <v>18</v>
      </c>
      <c r="J66" t="s">
        <v>283</v>
      </c>
      <c r="K66">
        <v>2722312</v>
      </c>
      <c r="L66">
        <v>9104</v>
      </c>
      <c r="M66" s="4">
        <f>(Data[[#This Row],[Unit_Price]]*Data[[#This Row],[Quantity]])</f>
        <v>7000</v>
      </c>
      <c r="N66" s="2">
        <f>Data[[#This Row],[Unit_Price]]-3</f>
        <v>67</v>
      </c>
      <c r="O66" s="2">
        <f>Data[[#This Row],[Unit_cost]]*Data[[#This Row],[Quantity]]</f>
        <v>6700</v>
      </c>
      <c r="P66" s="2">
        <f>Data[[#This Row],[Total_sales]]-Data[[#This Row],[Total_cost]]</f>
        <v>300</v>
      </c>
      <c r="Q66" s="6">
        <v>7000</v>
      </c>
      <c r="R66" s="6">
        <v>7000</v>
      </c>
      <c r="S66" s="6"/>
      <c r="T66" s="6"/>
    </row>
    <row r="67" spans="1:20" x14ac:dyDescent="0.35">
      <c r="A67" t="s">
        <v>82</v>
      </c>
      <c r="B67" s="1">
        <v>45216</v>
      </c>
      <c r="C67" t="s">
        <v>287</v>
      </c>
      <c r="D67" s="2">
        <v>15</v>
      </c>
      <c r="E67">
        <v>18</v>
      </c>
      <c r="F67" t="s">
        <v>20</v>
      </c>
      <c r="G67" t="s">
        <v>9</v>
      </c>
      <c r="H67" t="s">
        <v>26</v>
      </c>
      <c r="I67" t="s">
        <v>7</v>
      </c>
      <c r="J67" t="s">
        <v>283</v>
      </c>
      <c r="K67">
        <v>2813396</v>
      </c>
      <c r="L67">
        <v>9104</v>
      </c>
      <c r="M67" s="4">
        <f>(Data[[#This Row],[Unit_Price]]*Data[[#This Row],[Quantity]])</f>
        <v>270</v>
      </c>
      <c r="N67" s="2">
        <f>Data[[#This Row],[Unit_Price]]-3</f>
        <v>12</v>
      </c>
      <c r="O67" s="2">
        <f>Data[[#This Row],[Unit_cost]]*Data[[#This Row],[Quantity]]</f>
        <v>216</v>
      </c>
      <c r="P67" s="2">
        <f>Data[[#This Row],[Total_sales]]-Data[[#This Row],[Total_cost]]</f>
        <v>54</v>
      </c>
      <c r="Q67" s="6">
        <v>270</v>
      </c>
      <c r="R67" s="6">
        <v>270</v>
      </c>
      <c r="S67" s="6"/>
      <c r="T67" s="6"/>
    </row>
    <row r="68" spans="1:20" x14ac:dyDescent="0.35">
      <c r="A68" t="s">
        <v>83</v>
      </c>
      <c r="B68" s="1">
        <v>45217</v>
      </c>
      <c r="C68" t="s">
        <v>3</v>
      </c>
      <c r="D68" s="2">
        <v>20</v>
      </c>
      <c r="E68">
        <v>17</v>
      </c>
      <c r="F68" t="s">
        <v>20</v>
      </c>
      <c r="G68" t="s">
        <v>24</v>
      </c>
      <c r="H68" t="s">
        <v>17</v>
      </c>
      <c r="I68" t="s">
        <v>7</v>
      </c>
      <c r="J68" t="s">
        <v>285</v>
      </c>
      <c r="K68">
        <v>2828201</v>
      </c>
      <c r="L68">
        <v>9101</v>
      </c>
      <c r="M68" s="4">
        <f>(Data[[#This Row],[Unit_Price]]*Data[[#This Row],[Quantity]])</f>
        <v>340</v>
      </c>
      <c r="N68" s="2">
        <f>Data[[#This Row],[Unit_Price]]-3</f>
        <v>17</v>
      </c>
      <c r="O68" s="2">
        <f>Data[[#This Row],[Unit_cost]]*Data[[#This Row],[Quantity]]</f>
        <v>289</v>
      </c>
      <c r="P68" s="2">
        <f>Data[[#This Row],[Total_sales]]-Data[[#This Row],[Total_cost]]</f>
        <v>51</v>
      </c>
      <c r="Q68" s="6">
        <v>340</v>
      </c>
      <c r="R68" s="6">
        <v>340</v>
      </c>
      <c r="S68" s="6"/>
      <c r="T68" s="6"/>
    </row>
    <row r="69" spans="1:20" x14ac:dyDescent="0.35">
      <c r="A69" t="s">
        <v>84</v>
      </c>
      <c r="B69" s="1">
        <v>45217</v>
      </c>
      <c r="C69" t="s">
        <v>286</v>
      </c>
      <c r="D69" s="2">
        <v>70</v>
      </c>
      <c r="E69">
        <v>11</v>
      </c>
      <c r="F69" t="s">
        <v>4</v>
      </c>
      <c r="G69" t="s">
        <v>5</v>
      </c>
      <c r="H69" t="s">
        <v>26</v>
      </c>
      <c r="I69" t="s">
        <v>13</v>
      </c>
      <c r="J69" t="s">
        <v>282</v>
      </c>
      <c r="K69">
        <v>2629595</v>
      </c>
      <c r="L69">
        <v>9106</v>
      </c>
      <c r="M69" s="4">
        <f>(Data[[#This Row],[Unit_Price]]*Data[[#This Row],[Quantity]])</f>
        <v>770</v>
      </c>
      <c r="N69" s="2">
        <f>Data[[#This Row],[Unit_Price]]-3</f>
        <v>67</v>
      </c>
      <c r="O69" s="2">
        <f>Data[[#This Row],[Unit_cost]]*Data[[#This Row],[Quantity]]</f>
        <v>737</v>
      </c>
      <c r="P69" s="2">
        <f>Data[[#This Row],[Total_sales]]-Data[[#This Row],[Total_cost]]</f>
        <v>33</v>
      </c>
      <c r="Q69" s="6">
        <v>770</v>
      </c>
      <c r="R69" s="6">
        <v>770</v>
      </c>
      <c r="S69" s="6"/>
      <c r="T69" s="6"/>
    </row>
    <row r="70" spans="1:20" x14ac:dyDescent="0.35">
      <c r="A70" t="s">
        <v>85</v>
      </c>
      <c r="B70" s="1">
        <v>45217</v>
      </c>
      <c r="C70" t="s">
        <v>3</v>
      </c>
      <c r="D70" s="2">
        <v>20</v>
      </c>
      <c r="E70">
        <v>7</v>
      </c>
      <c r="F70" t="s">
        <v>20</v>
      </c>
      <c r="G70" t="s">
        <v>5</v>
      </c>
      <c r="H70" t="s">
        <v>12</v>
      </c>
      <c r="I70" t="s">
        <v>15</v>
      </c>
      <c r="J70" t="s">
        <v>282</v>
      </c>
      <c r="K70">
        <v>2658043</v>
      </c>
      <c r="L70">
        <v>9101</v>
      </c>
      <c r="M70" s="4">
        <f>(Data[[#This Row],[Unit_Price]]*Data[[#This Row],[Quantity]])</f>
        <v>140</v>
      </c>
      <c r="N70" s="2">
        <f>Data[[#This Row],[Unit_Price]]-3</f>
        <v>17</v>
      </c>
      <c r="O70" s="2">
        <f>Data[[#This Row],[Unit_cost]]*Data[[#This Row],[Quantity]]</f>
        <v>119</v>
      </c>
      <c r="P70" s="2">
        <f>Data[[#This Row],[Total_sales]]-Data[[#This Row],[Total_cost]]</f>
        <v>21</v>
      </c>
      <c r="Q70" s="6">
        <v>140</v>
      </c>
      <c r="R70" s="6">
        <v>140</v>
      </c>
      <c r="S70" s="6"/>
      <c r="T70" s="6"/>
    </row>
    <row r="71" spans="1:20" x14ac:dyDescent="0.35">
      <c r="A71" t="s">
        <v>86</v>
      </c>
      <c r="B71" s="1">
        <v>45218</v>
      </c>
      <c r="C71" t="s">
        <v>287</v>
      </c>
      <c r="D71" s="2">
        <v>15</v>
      </c>
      <c r="E71">
        <v>19</v>
      </c>
      <c r="F71" t="s">
        <v>20</v>
      </c>
      <c r="G71" t="s">
        <v>9</v>
      </c>
      <c r="H71" t="s">
        <v>6</v>
      </c>
      <c r="I71" t="s">
        <v>10</v>
      </c>
      <c r="J71" t="s">
        <v>283</v>
      </c>
      <c r="K71">
        <v>2606260</v>
      </c>
      <c r="L71">
        <v>9102</v>
      </c>
      <c r="M71" s="4">
        <f>(Data[[#This Row],[Unit_Price]]*Data[[#This Row],[Quantity]])</f>
        <v>285</v>
      </c>
      <c r="N71" s="2">
        <f>Data[[#This Row],[Unit_Price]]-3</f>
        <v>12</v>
      </c>
      <c r="O71" s="2">
        <f>Data[[#This Row],[Unit_cost]]*Data[[#This Row],[Quantity]]</f>
        <v>228</v>
      </c>
      <c r="P71" s="2">
        <f>Data[[#This Row],[Total_sales]]-Data[[#This Row],[Total_cost]]</f>
        <v>57</v>
      </c>
      <c r="Q71" s="6">
        <v>285</v>
      </c>
      <c r="R71" s="6">
        <v>285</v>
      </c>
      <c r="S71" s="6"/>
      <c r="T71" s="6"/>
    </row>
    <row r="72" spans="1:20" x14ac:dyDescent="0.35">
      <c r="A72" t="s">
        <v>87</v>
      </c>
      <c r="B72" s="1">
        <v>45218</v>
      </c>
      <c r="C72" t="s">
        <v>287</v>
      </c>
      <c r="D72" s="2">
        <v>15</v>
      </c>
      <c r="E72">
        <v>9</v>
      </c>
      <c r="F72" t="s">
        <v>20</v>
      </c>
      <c r="G72" t="s">
        <v>24</v>
      </c>
      <c r="H72" t="s">
        <v>6</v>
      </c>
      <c r="I72" t="s">
        <v>7</v>
      </c>
      <c r="J72" t="s">
        <v>284</v>
      </c>
      <c r="K72">
        <v>2680960</v>
      </c>
      <c r="L72">
        <v>9101</v>
      </c>
      <c r="M72" s="4">
        <f>(Data[[#This Row],[Unit_Price]]*Data[[#This Row],[Quantity]])</f>
        <v>135</v>
      </c>
      <c r="N72" s="2">
        <f>Data[[#This Row],[Unit_Price]]-3</f>
        <v>12</v>
      </c>
      <c r="O72" s="2">
        <f>Data[[#This Row],[Unit_cost]]*Data[[#This Row],[Quantity]]</f>
        <v>108</v>
      </c>
      <c r="P72" s="2">
        <f>Data[[#This Row],[Total_sales]]-Data[[#This Row],[Total_cost]]</f>
        <v>27</v>
      </c>
      <c r="Q72" s="6">
        <v>135</v>
      </c>
      <c r="R72" s="6">
        <v>135</v>
      </c>
      <c r="S72" s="6"/>
      <c r="T72" s="6"/>
    </row>
    <row r="73" spans="1:20" x14ac:dyDescent="0.35">
      <c r="A73" t="s">
        <v>88</v>
      </c>
      <c r="B73" s="1">
        <v>45218</v>
      </c>
      <c r="C73" t="s">
        <v>3</v>
      </c>
      <c r="D73" s="2">
        <v>20</v>
      </c>
      <c r="E73">
        <v>20</v>
      </c>
      <c r="F73" t="s">
        <v>4</v>
      </c>
      <c r="G73" t="s">
        <v>24</v>
      </c>
      <c r="H73" t="s">
        <v>26</v>
      </c>
      <c r="I73" t="s">
        <v>18</v>
      </c>
      <c r="J73" t="s">
        <v>281</v>
      </c>
      <c r="K73">
        <v>2812357</v>
      </c>
      <c r="L73">
        <v>9106</v>
      </c>
      <c r="M73" s="4">
        <f>(Data[[#This Row],[Unit_Price]]*Data[[#This Row],[Quantity]])</f>
        <v>400</v>
      </c>
      <c r="N73" s="2">
        <f>Data[[#This Row],[Unit_Price]]-3</f>
        <v>17</v>
      </c>
      <c r="O73" s="2">
        <f>Data[[#This Row],[Unit_cost]]*Data[[#This Row],[Quantity]]</f>
        <v>340</v>
      </c>
      <c r="P73" s="2">
        <f>Data[[#This Row],[Total_sales]]-Data[[#This Row],[Total_cost]]</f>
        <v>60</v>
      </c>
      <c r="Q73" s="6">
        <v>400</v>
      </c>
      <c r="R73" s="6">
        <v>400</v>
      </c>
      <c r="S73" s="6"/>
      <c r="T73" s="6"/>
    </row>
    <row r="74" spans="1:20" x14ac:dyDescent="0.35">
      <c r="A74" t="s">
        <v>89</v>
      </c>
      <c r="B74" s="1">
        <v>45219</v>
      </c>
      <c r="C74" t="s">
        <v>3</v>
      </c>
      <c r="D74" s="2">
        <v>20</v>
      </c>
      <c r="E74">
        <v>23</v>
      </c>
      <c r="F74" t="s">
        <v>20</v>
      </c>
      <c r="G74" t="s">
        <v>24</v>
      </c>
      <c r="H74" t="s">
        <v>17</v>
      </c>
      <c r="I74" t="s">
        <v>10</v>
      </c>
      <c r="J74" t="s">
        <v>280</v>
      </c>
      <c r="K74">
        <v>2661875</v>
      </c>
      <c r="L74">
        <v>9102</v>
      </c>
      <c r="M74" s="4">
        <f>(Data[[#This Row],[Unit_Price]]*Data[[#This Row],[Quantity]])</f>
        <v>460</v>
      </c>
      <c r="N74" s="2">
        <f>Data[[#This Row],[Unit_Price]]-3</f>
        <v>17</v>
      </c>
      <c r="O74" s="2">
        <f>Data[[#This Row],[Unit_cost]]*Data[[#This Row],[Quantity]]</f>
        <v>391</v>
      </c>
      <c r="P74" s="2">
        <f>Data[[#This Row],[Total_sales]]-Data[[#This Row],[Total_cost]]</f>
        <v>69</v>
      </c>
      <c r="Q74" s="6">
        <v>460</v>
      </c>
      <c r="R74" s="6">
        <v>460</v>
      </c>
      <c r="S74" s="6"/>
      <c r="T74" s="6"/>
    </row>
    <row r="75" spans="1:20" x14ac:dyDescent="0.35">
      <c r="A75" t="s">
        <v>90</v>
      </c>
      <c r="B75" s="1">
        <v>45219</v>
      </c>
      <c r="C75" t="s">
        <v>3</v>
      </c>
      <c r="D75" s="2">
        <v>20</v>
      </c>
      <c r="E75">
        <v>23</v>
      </c>
      <c r="F75" t="s">
        <v>20</v>
      </c>
      <c r="G75" t="s">
        <v>24</v>
      </c>
      <c r="H75" t="s">
        <v>26</v>
      </c>
      <c r="I75" t="s">
        <v>13</v>
      </c>
      <c r="J75" t="s">
        <v>285</v>
      </c>
      <c r="K75">
        <v>2769127</v>
      </c>
      <c r="L75">
        <v>9106</v>
      </c>
      <c r="M75" s="4">
        <f>(Data[[#This Row],[Unit_Price]]*Data[[#This Row],[Quantity]])</f>
        <v>460</v>
      </c>
      <c r="N75" s="2">
        <f>Data[[#This Row],[Unit_Price]]-3</f>
        <v>17</v>
      </c>
      <c r="O75" s="2">
        <f>Data[[#This Row],[Unit_cost]]*Data[[#This Row],[Quantity]]</f>
        <v>391</v>
      </c>
      <c r="P75" s="2">
        <f>Data[[#This Row],[Total_sales]]-Data[[#This Row],[Total_cost]]</f>
        <v>69</v>
      </c>
      <c r="Q75" s="6">
        <v>460</v>
      </c>
      <c r="R75" s="6">
        <v>460</v>
      </c>
      <c r="S75" s="6"/>
      <c r="T75" s="6"/>
    </row>
    <row r="76" spans="1:20" x14ac:dyDescent="0.35">
      <c r="A76" t="s">
        <v>91</v>
      </c>
      <c r="B76" s="1">
        <v>45220</v>
      </c>
      <c r="C76" t="s">
        <v>286</v>
      </c>
      <c r="D76" s="2">
        <v>70</v>
      </c>
      <c r="E76">
        <v>8</v>
      </c>
      <c r="F76" t="s">
        <v>20</v>
      </c>
      <c r="G76" t="s">
        <v>9</v>
      </c>
      <c r="H76" t="s">
        <v>26</v>
      </c>
      <c r="I76" t="s">
        <v>10</v>
      </c>
      <c r="J76" t="s">
        <v>285</v>
      </c>
      <c r="K76">
        <v>2748627</v>
      </c>
      <c r="L76">
        <v>9102</v>
      </c>
      <c r="M76" s="4">
        <f>(Data[[#This Row],[Unit_Price]]*Data[[#This Row],[Quantity]])</f>
        <v>560</v>
      </c>
      <c r="N76" s="2">
        <f>Data[[#This Row],[Unit_Price]]-3</f>
        <v>67</v>
      </c>
      <c r="O76" s="2">
        <f>Data[[#This Row],[Unit_cost]]*Data[[#This Row],[Quantity]]</f>
        <v>536</v>
      </c>
      <c r="P76" s="2">
        <f>Data[[#This Row],[Total_sales]]-Data[[#This Row],[Total_cost]]</f>
        <v>24</v>
      </c>
      <c r="Q76" s="6">
        <v>560</v>
      </c>
      <c r="R76" s="6">
        <v>560</v>
      </c>
      <c r="S76" s="6"/>
      <c r="T76" s="6"/>
    </row>
    <row r="77" spans="1:20" x14ac:dyDescent="0.35">
      <c r="A77" t="s">
        <v>92</v>
      </c>
      <c r="B77" s="1">
        <v>45220</v>
      </c>
      <c r="C77" t="s">
        <v>286</v>
      </c>
      <c r="D77" s="2">
        <v>70</v>
      </c>
      <c r="E77">
        <v>25</v>
      </c>
      <c r="F77" t="s">
        <v>20</v>
      </c>
      <c r="G77" t="s">
        <v>9</v>
      </c>
      <c r="H77" t="s">
        <v>26</v>
      </c>
      <c r="I77" t="s">
        <v>10</v>
      </c>
      <c r="J77" t="s">
        <v>281</v>
      </c>
      <c r="K77">
        <v>2725482</v>
      </c>
      <c r="L77">
        <v>9104</v>
      </c>
      <c r="M77" s="4">
        <f>(Data[[#This Row],[Unit_Price]]*Data[[#This Row],[Quantity]])</f>
        <v>1750</v>
      </c>
      <c r="N77" s="2">
        <f>Data[[#This Row],[Unit_Price]]-3</f>
        <v>67</v>
      </c>
      <c r="O77" s="2">
        <f>Data[[#This Row],[Unit_cost]]*Data[[#This Row],[Quantity]]</f>
        <v>1675</v>
      </c>
      <c r="P77" s="2">
        <f>Data[[#This Row],[Total_sales]]-Data[[#This Row],[Total_cost]]</f>
        <v>75</v>
      </c>
      <c r="Q77" s="6">
        <v>1750</v>
      </c>
      <c r="R77" s="6">
        <v>1750</v>
      </c>
      <c r="S77" s="6"/>
      <c r="T77" s="6"/>
    </row>
    <row r="78" spans="1:20" x14ac:dyDescent="0.35">
      <c r="A78" t="s">
        <v>93</v>
      </c>
      <c r="B78" s="1">
        <v>45220</v>
      </c>
      <c r="C78" t="s">
        <v>287</v>
      </c>
      <c r="D78" s="2">
        <v>15</v>
      </c>
      <c r="E78">
        <v>15</v>
      </c>
      <c r="F78" t="s">
        <v>20</v>
      </c>
      <c r="G78" t="s">
        <v>24</v>
      </c>
      <c r="H78" t="s">
        <v>12</v>
      </c>
      <c r="I78" t="s">
        <v>15</v>
      </c>
      <c r="J78" t="s">
        <v>282</v>
      </c>
      <c r="K78">
        <v>2774661</v>
      </c>
      <c r="L78">
        <v>9104</v>
      </c>
      <c r="M78" s="4">
        <f>(Data[[#This Row],[Unit_Price]]*Data[[#This Row],[Quantity]])</f>
        <v>225</v>
      </c>
      <c r="N78" s="2">
        <f>Data[[#This Row],[Unit_Price]]-3</f>
        <v>12</v>
      </c>
      <c r="O78" s="2">
        <f>Data[[#This Row],[Unit_cost]]*Data[[#This Row],[Quantity]]</f>
        <v>180</v>
      </c>
      <c r="P78" s="2">
        <f>Data[[#This Row],[Total_sales]]-Data[[#This Row],[Total_cost]]</f>
        <v>45</v>
      </c>
      <c r="Q78" s="6">
        <v>225</v>
      </c>
      <c r="R78" s="6">
        <v>225</v>
      </c>
      <c r="S78" s="6"/>
      <c r="T78" s="6"/>
    </row>
    <row r="79" spans="1:20" x14ac:dyDescent="0.35">
      <c r="A79" t="s">
        <v>94</v>
      </c>
      <c r="B79" s="1">
        <v>45220</v>
      </c>
      <c r="C79" t="s">
        <v>287</v>
      </c>
      <c r="D79" s="2">
        <v>15</v>
      </c>
      <c r="E79">
        <v>26</v>
      </c>
      <c r="F79" t="s">
        <v>4</v>
      </c>
      <c r="G79" t="s">
        <v>24</v>
      </c>
      <c r="H79" t="s">
        <v>6</v>
      </c>
      <c r="I79" t="s">
        <v>7</v>
      </c>
      <c r="J79" t="s">
        <v>285</v>
      </c>
      <c r="K79">
        <v>2716943</v>
      </c>
      <c r="L79">
        <v>9102</v>
      </c>
      <c r="M79" s="4">
        <f>(Data[[#This Row],[Unit_Price]]*Data[[#This Row],[Quantity]])</f>
        <v>390</v>
      </c>
      <c r="N79" s="2">
        <f>Data[[#This Row],[Unit_Price]]-3</f>
        <v>12</v>
      </c>
      <c r="O79" s="2">
        <f>Data[[#This Row],[Unit_cost]]*Data[[#This Row],[Quantity]]</f>
        <v>312</v>
      </c>
      <c r="P79" s="2">
        <f>Data[[#This Row],[Total_sales]]-Data[[#This Row],[Total_cost]]</f>
        <v>78</v>
      </c>
      <c r="Q79" s="6">
        <v>390</v>
      </c>
      <c r="R79" s="6">
        <v>390</v>
      </c>
      <c r="S79" s="6"/>
      <c r="T79" s="6"/>
    </row>
    <row r="80" spans="1:20" x14ac:dyDescent="0.35">
      <c r="A80" t="s">
        <v>95</v>
      </c>
      <c r="B80" s="1">
        <v>45220</v>
      </c>
      <c r="C80" t="s">
        <v>286</v>
      </c>
      <c r="D80" s="2">
        <v>70</v>
      </c>
      <c r="E80">
        <v>17</v>
      </c>
      <c r="F80" t="s">
        <v>4</v>
      </c>
      <c r="G80" t="s">
        <v>9</v>
      </c>
      <c r="H80" t="s">
        <v>12</v>
      </c>
      <c r="I80" t="s">
        <v>13</v>
      </c>
      <c r="J80" t="s">
        <v>285</v>
      </c>
      <c r="K80">
        <v>2803989</v>
      </c>
      <c r="L80">
        <v>9102</v>
      </c>
      <c r="M80" s="4">
        <f>(Data[[#This Row],[Unit_Price]]*Data[[#This Row],[Quantity]])</f>
        <v>1190</v>
      </c>
      <c r="N80" s="2">
        <f>Data[[#This Row],[Unit_Price]]-3</f>
        <v>67</v>
      </c>
      <c r="O80" s="2">
        <f>Data[[#This Row],[Unit_cost]]*Data[[#This Row],[Quantity]]</f>
        <v>1139</v>
      </c>
      <c r="P80" s="2">
        <f>Data[[#This Row],[Total_sales]]-Data[[#This Row],[Total_cost]]</f>
        <v>51</v>
      </c>
      <c r="Q80" s="6">
        <v>1190</v>
      </c>
      <c r="R80" s="6">
        <v>1190</v>
      </c>
      <c r="S80" s="6"/>
      <c r="T80" s="6"/>
    </row>
    <row r="81" spans="1:20" x14ac:dyDescent="0.35">
      <c r="A81" t="s">
        <v>96</v>
      </c>
      <c r="B81" s="1">
        <v>45220</v>
      </c>
      <c r="C81" t="s">
        <v>3</v>
      </c>
      <c r="D81" s="2">
        <v>20</v>
      </c>
      <c r="E81">
        <v>26</v>
      </c>
      <c r="F81" t="s">
        <v>4</v>
      </c>
      <c r="G81" t="s">
        <v>24</v>
      </c>
      <c r="H81" t="s">
        <v>6</v>
      </c>
      <c r="I81" t="s">
        <v>10</v>
      </c>
      <c r="J81" t="s">
        <v>284</v>
      </c>
      <c r="K81">
        <v>2826017</v>
      </c>
      <c r="L81">
        <v>9101</v>
      </c>
      <c r="M81" s="4">
        <f>(Data[[#This Row],[Unit_Price]]*Data[[#This Row],[Quantity]])</f>
        <v>520</v>
      </c>
      <c r="N81" s="2">
        <f>Data[[#This Row],[Unit_Price]]-3</f>
        <v>17</v>
      </c>
      <c r="O81" s="2">
        <f>Data[[#This Row],[Unit_cost]]*Data[[#This Row],[Quantity]]</f>
        <v>442</v>
      </c>
      <c r="P81" s="2">
        <f>Data[[#This Row],[Total_sales]]-Data[[#This Row],[Total_cost]]</f>
        <v>78</v>
      </c>
      <c r="Q81" s="6">
        <v>520</v>
      </c>
      <c r="R81" s="6">
        <v>520</v>
      </c>
      <c r="S81" s="6"/>
      <c r="T81" s="6"/>
    </row>
    <row r="82" spans="1:20" x14ac:dyDescent="0.35">
      <c r="A82" t="s">
        <v>97</v>
      </c>
      <c r="B82" s="1">
        <v>45220</v>
      </c>
      <c r="C82" t="s">
        <v>286</v>
      </c>
      <c r="D82" s="2">
        <v>70</v>
      </c>
      <c r="E82">
        <v>25</v>
      </c>
      <c r="F82" t="s">
        <v>4</v>
      </c>
      <c r="G82" t="s">
        <v>24</v>
      </c>
      <c r="H82" t="s">
        <v>26</v>
      </c>
      <c r="I82" t="s">
        <v>18</v>
      </c>
      <c r="J82" t="s">
        <v>280</v>
      </c>
      <c r="K82">
        <v>2711977</v>
      </c>
      <c r="L82">
        <v>9102</v>
      </c>
      <c r="M82" s="4">
        <f>(Data[[#This Row],[Unit_Price]]*Data[[#This Row],[Quantity]])</f>
        <v>1750</v>
      </c>
      <c r="N82" s="2">
        <f>Data[[#This Row],[Unit_Price]]-3</f>
        <v>67</v>
      </c>
      <c r="O82" s="2">
        <f>Data[[#This Row],[Unit_cost]]*Data[[#This Row],[Quantity]]</f>
        <v>1675</v>
      </c>
      <c r="P82" s="2">
        <f>Data[[#This Row],[Total_sales]]-Data[[#This Row],[Total_cost]]</f>
        <v>75</v>
      </c>
      <c r="Q82" s="6">
        <v>1750</v>
      </c>
      <c r="R82" s="6">
        <v>1750</v>
      </c>
      <c r="S82" s="6"/>
      <c r="T82" s="6"/>
    </row>
    <row r="83" spans="1:20" x14ac:dyDescent="0.35">
      <c r="A83" t="s">
        <v>98</v>
      </c>
      <c r="B83" s="1">
        <v>45221</v>
      </c>
      <c r="C83" t="s">
        <v>3</v>
      </c>
      <c r="D83" s="2">
        <v>20</v>
      </c>
      <c r="E83">
        <v>18</v>
      </c>
      <c r="F83" t="s">
        <v>4</v>
      </c>
      <c r="G83" t="s">
        <v>5</v>
      </c>
      <c r="H83" t="s">
        <v>12</v>
      </c>
      <c r="I83" t="s">
        <v>7</v>
      </c>
      <c r="J83" t="s">
        <v>285</v>
      </c>
      <c r="K83">
        <v>2743817</v>
      </c>
      <c r="L83">
        <v>9101</v>
      </c>
      <c r="M83" s="4">
        <f>(Data[[#This Row],[Unit_Price]]*Data[[#This Row],[Quantity]])</f>
        <v>360</v>
      </c>
      <c r="N83" s="2">
        <f>Data[[#This Row],[Unit_Price]]-3</f>
        <v>17</v>
      </c>
      <c r="O83" s="2">
        <f>Data[[#This Row],[Unit_cost]]*Data[[#This Row],[Quantity]]</f>
        <v>306</v>
      </c>
      <c r="P83" s="2">
        <f>Data[[#This Row],[Total_sales]]-Data[[#This Row],[Total_cost]]</f>
        <v>54</v>
      </c>
      <c r="Q83" s="6">
        <v>360</v>
      </c>
      <c r="R83" s="6">
        <v>360</v>
      </c>
      <c r="S83" s="6"/>
      <c r="T83" s="6"/>
    </row>
    <row r="84" spans="1:20" x14ac:dyDescent="0.35">
      <c r="A84" t="s">
        <v>99</v>
      </c>
      <c r="B84" s="1">
        <v>45221</v>
      </c>
      <c r="C84" t="s">
        <v>286</v>
      </c>
      <c r="D84" s="2">
        <v>70</v>
      </c>
      <c r="E84">
        <v>12</v>
      </c>
      <c r="F84" t="s">
        <v>20</v>
      </c>
      <c r="G84" t="s">
        <v>24</v>
      </c>
      <c r="H84" t="s">
        <v>12</v>
      </c>
      <c r="I84" t="s">
        <v>10</v>
      </c>
      <c r="J84" t="s">
        <v>285</v>
      </c>
      <c r="K84">
        <v>2777006</v>
      </c>
      <c r="L84">
        <v>9105</v>
      </c>
      <c r="M84" s="4">
        <f>(Data[[#This Row],[Unit_Price]]*Data[[#This Row],[Quantity]])</f>
        <v>840</v>
      </c>
      <c r="N84" s="2">
        <f>Data[[#This Row],[Unit_Price]]-3</f>
        <v>67</v>
      </c>
      <c r="O84" s="2">
        <f>Data[[#This Row],[Unit_cost]]*Data[[#This Row],[Quantity]]</f>
        <v>804</v>
      </c>
      <c r="P84" s="2">
        <f>Data[[#This Row],[Total_sales]]-Data[[#This Row],[Total_cost]]</f>
        <v>36</v>
      </c>
      <c r="Q84" s="6">
        <v>840</v>
      </c>
      <c r="R84" s="6">
        <v>840</v>
      </c>
      <c r="S84" s="6"/>
      <c r="T84" s="6"/>
    </row>
    <row r="85" spans="1:20" x14ac:dyDescent="0.35">
      <c r="A85" t="s">
        <v>100</v>
      </c>
      <c r="B85" s="1">
        <v>45221</v>
      </c>
      <c r="C85" t="s">
        <v>287</v>
      </c>
      <c r="D85" s="2">
        <v>15</v>
      </c>
      <c r="E85">
        <v>18</v>
      </c>
      <c r="F85" t="s">
        <v>4</v>
      </c>
      <c r="G85" t="s">
        <v>9</v>
      </c>
      <c r="H85" t="s">
        <v>6</v>
      </c>
      <c r="I85" t="s">
        <v>15</v>
      </c>
      <c r="J85" t="s">
        <v>283</v>
      </c>
      <c r="K85">
        <v>2630127</v>
      </c>
      <c r="L85">
        <v>9104</v>
      </c>
      <c r="M85" s="4">
        <f>(Data[[#This Row],[Unit_Price]]*Data[[#This Row],[Quantity]])</f>
        <v>270</v>
      </c>
      <c r="N85" s="2">
        <f>Data[[#This Row],[Unit_Price]]-3</f>
        <v>12</v>
      </c>
      <c r="O85" s="2">
        <f>Data[[#This Row],[Unit_cost]]*Data[[#This Row],[Quantity]]</f>
        <v>216</v>
      </c>
      <c r="P85" s="2">
        <f>Data[[#This Row],[Total_sales]]-Data[[#This Row],[Total_cost]]</f>
        <v>54</v>
      </c>
      <c r="Q85" s="6">
        <v>270</v>
      </c>
      <c r="R85" s="6">
        <v>270</v>
      </c>
      <c r="S85" s="6"/>
      <c r="T85" s="6"/>
    </row>
    <row r="86" spans="1:20" x14ac:dyDescent="0.35">
      <c r="A86" t="s">
        <v>101</v>
      </c>
      <c r="B86" s="1">
        <v>45221</v>
      </c>
      <c r="C86" t="s">
        <v>287</v>
      </c>
      <c r="D86" s="2">
        <v>15</v>
      </c>
      <c r="E86">
        <v>17</v>
      </c>
      <c r="F86" t="s">
        <v>20</v>
      </c>
      <c r="G86" t="s">
        <v>24</v>
      </c>
      <c r="H86" t="s">
        <v>12</v>
      </c>
      <c r="I86" t="s">
        <v>13</v>
      </c>
      <c r="J86" t="s">
        <v>282</v>
      </c>
      <c r="K86">
        <v>2628949</v>
      </c>
      <c r="L86">
        <v>9106</v>
      </c>
      <c r="M86" s="4">
        <f>(Data[[#This Row],[Unit_Price]]*Data[[#This Row],[Quantity]])</f>
        <v>255</v>
      </c>
      <c r="N86" s="2">
        <f>Data[[#This Row],[Unit_Price]]-3</f>
        <v>12</v>
      </c>
      <c r="O86" s="2">
        <f>Data[[#This Row],[Unit_cost]]*Data[[#This Row],[Quantity]]</f>
        <v>204</v>
      </c>
      <c r="P86" s="2">
        <f>Data[[#This Row],[Total_sales]]-Data[[#This Row],[Total_cost]]</f>
        <v>51</v>
      </c>
      <c r="Q86" s="6">
        <v>255</v>
      </c>
      <c r="R86" s="6">
        <v>255</v>
      </c>
      <c r="S86" s="6"/>
      <c r="T86" s="6"/>
    </row>
    <row r="87" spans="1:20" x14ac:dyDescent="0.35">
      <c r="A87" t="s">
        <v>102</v>
      </c>
      <c r="B87" s="1">
        <v>45221</v>
      </c>
      <c r="C87" t="s">
        <v>3</v>
      </c>
      <c r="D87" s="2">
        <v>20</v>
      </c>
      <c r="E87">
        <v>23</v>
      </c>
      <c r="F87" t="s">
        <v>20</v>
      </c>
      <c r="G87" t="s">
        <v>9</v>
      </c>
      <c r="H87" t="s">
        <v>6</v>
      </c>
      <c r="I87" t="s">
        <v>13</v>
      </c>
      <c r="J87" t="s">
        <v>284</v>
      </c>
      <c r="K87">
        <v>2784289</v>
      </c>
      <c r="L87">
        <v>9103</v>
      </c>
      <c r="M87" s="4">
        <f>(Data[[#This Row],[Unit_Price]]*Data[[#This Row],[Quantity]])</f>
        <v>460</v>
      </c>
      <c r="N87" s="2">
        <f>Data[[#This Row],[Unit_Price]]-3</f>
        <v>17</v>
      </c>
      <c r="O87" s="2">
        <f>Data[[#This Row],[Unit_cost]]*Data[[#This Row],[Quantity]]</f>
        <v>391</v>
      </c>
      <c r="P87" s="2">
        <f>Data[[#This Row],[Total_sales]]-Data[[#This Row],[Total_cost]]</f>
        <v>69</v>
      </c>
      <c r="Q87" s="6">
        <v>460</v>
      </c>
      <c r="R87" s="6">
        <v>460</v>
      </c>
      <c r="S87" s="6"/>
      <c r="T87" s="6"/>
    </row>
    <row r="88" spans="1:20" x14ac:dyDescent="0.35">
      <c r="A88" t="s">
        <v>103</v>
      </c>
      <c r="B88" s="1">
        <v>45221</v>
      </c>
      <c r="C88" t="s">
        <v>286</v>
      </c>
      <c r="D88" s="2">
        <v>70</v>
      </c>
      <c r="E88">
        <v>9</v>
      </c>
      <c r="F88" t="s">
        <v>4</v>
      </c>
      <c r="G88" t="s">
        <v>5</v>
      </c>
      <c r="H88" t="s">
        <v>26</v>
      </c>
      <c r="I88" t="s">
        <v>10</v>
      </c>
      <c r="J88" t="s">
        <v>280</v>
      </c>
      <c r="K88">
        <v>2838063</v>
      </c>
      <c r="L88">
        <v>9103</v>
      </c>
      <c r="M88" s="4">
        <f>(Data[[#This Row],[Unit_Price]]*Data[[#This Row],[Quantity]])</f>
        <v>630</v>
      </c>
      <c r="N88" s="2">
        <f>Data[[#This Row],[Unit_Price]]-3</f>
        <v>67</v>
      </c>
      <c r="O88" s="2">
        <f>Data[[#This Row],[Unit_cost]]*Data[[#This Row],[Quantity]]</f>
        <v>603</v>
      </c>
      <c r="P88" s="2">
        <f>Data[[#This Row],[Total_sales]]-Data[[#This Row],[Total_cost]]</f>
        <v>27</v>
      </c>
      <c r="Q88" s="6">
        <v>630</v>
      </c>
      <c r="R88" s="6">
        <v>630</v>
      </c>
      <c r="S88" s="6"/>
      <c r="T88" s="6"/>
    </row>
    <row r="89" spans="1:20" x14ac:dyDescent="0.35">
      <c r="A89" t="s">
        <v>104</v>
      </c>
      <c r="B89" s="1">
        <v>45221</v>
      </c>
      <c r="C89" t="s">
        <v>286</v>
      </c>
      <c r="D89" s="2">
        <v>70</v>
      </c>
      <c r="E89">
        <v>11</v>
      </c>
      <c r="F89" t="s">
        <v>20</v>
      </c>
      <c r="G89" t="s">
        <v>5</v>
      </c>
      <c r="H89" t="s">
        <v>6</v>
      </c>
      <c r="I89" t="s">
        <v>13</v>
      </c>
      <c r="J89" t="s">
        <v>283</v>
      </c>
      <c r="K89">
        <v>2621444</v>
      </c>
      <c r="L89">
        <v>9104</v>
      </c>
      <c r="M89" s="4">
        <f>(Data[[#This Row],[Unit_Price]]*Data[[#This Row],[Quantity]])</f>
        <v>770</v>
      </c>
      <c r="N89" s="2">
        <f>Data[[#This Row],[Unit_Price]]-3</f>
        <v>67</v>
      </c>
      <c r="O89" s="2">
        <f>Data[[#This Row],[Unit_cost]]*Data[[#This Row],[Quantity]]</f>
        <v>737</v>
      </c>
      <c r="P89" s="2">
        <f>Data[[#This Row],[Total_sales]]-Data[[#This Row],[Total_cost]]</f>
        <v>33</v>
      </c>
      <c r="Q89" s="6">
        <v>770</v>
      </c>
      <c r="R89" s="6">
        <v>770</v>
      </c>
      <c r="S89" s="6"/>
      <c r="T89" s="6"/>
    </row>
    <row r="90" spans="1:20" x14ac:dyDescent="0.35">
      <c r="A90" t="s">
        <v>105</v>
      </c>
      <c r="B90" s="1">
        <v>45222</v>
      </c>
      <c r="C90" t="s">
        <v>3</v>
      </c>
      <c r="D90" s="2">
        <v>20</v>
      </c>
      <c r="E90">
        <v>12</v>
      </c>
      <c r="F90" t="s">
        <v>20</v>
      </c>
      <c r="G90" t="s">
        <v>9</v>
      </c>
      <c r="H90" t="s">
        <v>12</v>
      </c>
      <c r="I90" t="s">
        <v>18</v>
      </c>
      <c r="J90" t="s">
        <v>282</v>
      </c>
      <c r="K90">
        <v>2648525</v>
      </c>
      <c r="L90">
        <v>9105</v>
      </c>
      <c r="M90" s="4">
        <f>(Data[[#This Row],[Unit_Price]]*Data[[#This Row],[Quantity]])</f>
        <v>240</v>
      </c>
      <c r="N90" s="2">
        <f>Data[[#This Row],[Unit_Price]]-3</f>
        <v>17</v>
      </c>
      <c r="O90" s="2">
        <f>Data[[#This Row],[Unit_cost]]*Data[[#This Row],[Quantity]]</f>
        <v>204</v>
      </c>
      <c r="P90" s="2">
        <f>Data[[#This Row],[Total_sales]]-Data[[#This Row],[Total_cost]]</f>
        <v>36</v>
      </c>
      <c r="Q90" s="6">
        <v>240</v>
      </c>
      <c r="R90" s="6">
        <v>240</v>
      </c>
      <c r="S90" s="6"/>
      <c r="T90" s="6"/>
    </row>
    <row r="91" spans="1:20" x14ac:dyDescent="0.35">
      <c r="A91" t="s">
        <v>106</v>
      </c>
      <c r="B91" s="1">
        <v>45222</v>
      </c>
      <c r="C91" t="s">
        <v>286</v>
      </c>
      <c r="D91" s="2">
        <v>70</v>
      </c>
      <c r="E91">
        <v>21</v>
      </c>
      <c r="F91" t="s">
        <v>4</v>
      </c>
      <c r="G91" t="s">
        <v>5</v>
      </c>
      <c r="H91" t="s">
        <v>26</v>
      </c>
      <c r="I91" t="s">
        <v>7</v>
      </c>
      <c r="J91" t="s">
        <v>283</v>
      </c>
      <c r="K91">
        <v>2666208</v>
      </c>
      <c r="L91">
        <v>9106</v>
      </c>
      <c r="M91" s="4">
        <f>(Data[[#This Row],[Unit_Price]]*Data[[#This Row],[Quantity]])</f>
        <v>1470</v>
      </c>
      <c r="N91" s="2">
        <f>Data[[#This Row],[Unit_Price]]-3</f>
        <v>67</v>
      </c>
      <c r="O91" s="2">
        <f>Data[[#This Row],[Unit_cost]]*Data[[#This Row],[Quantity]]</f>
        <v>1407</v>
      </c>
      <c r="P91" s="2">
        <f>Data[[#This Row],[Total_sales]]-Data[[#This Row],[Total_cost]]</f>
        <v>63</v>
      </c>
      <c r="Q91" s="6">
        <v>1470</v>
      </c>
      <c r="R91" s="6">
        <v>1470</v>
      </c>
      <c r="S91" s="6"/>
      <c r="T91" s="6"/>
    </row>
    <row r="92" spans="1:20" x14ac:dyDescent="0.35">
      <c r="A92" t="s">
        <v>107</v>
      </c>
      <c r="B92" s="1">
        <v>45222</v>
      </c>
      <c r="C92" t="s">
        <v>286</v>
      </c>
      <c r="D92" s="2">
        <v>70</v>
      </c>
      <c r="E92">
        <v>13</v>
      </c>
      <c r="F92" t="s">
        <v>20</v>
      </c>
      <c r="G92" t="s">
        <v>24</v>
      </c>
      <c r="H92" t="s">
        <v>26</v>
      </c>
      <c r="I92" t="s">
        <v>18</v>
      </c>
      <c r="J92" t="s">
        <v>280</v>
      </c>
      <c r="K92">
        <v>2637022</v>
      </c>
      <c r="L92">
        <v>9104</v>
      </c>
      <c r="M92" s="4">
        <f>(Data[[#This Row],[Unit_Price]]*Data[[#This Row],[Quantity]])</f>
        <v>910</v>
      </c>
      <c r="N92" s="2">
        <f>Data[[#This Row],[Unit_Price]]-3</f>
        <v>67</v>
      </c>
      <c r="O92" s="2">
        <f>Data[[#This Row],[Unit_cost]]*Data[[#This Row],[Quantity]]</f>
        <v>871</v>
      </c>
      <c r="P92" s="2">
        <f>Data[[#This Row],[Total_sales]]-Data[[#This Row],[Total_cost]]</f>
        <v>39</v>
      </c>
      <c r="Q92" s="6">
        <v>910</v>
      </c>
      <c r="R92" s="6">
        <v>910</v>
      </c>
      <c r="S92" s="6"/>
      <c r="T92" s="6"/>
    </row>
    <row r="93" spans="1:20" x14ac:dyDescent="0.35">
      <c r="A93" t="s">
        <v>108</v>
      </c>
      <c r="B93" s="1">
        <v>45222</v>
      </c>
      <c r="C93" t="s">
        <v>287</v>
      </c>
      <c r="D93" s="2">
        <v>15</v>
      </c>
      <c r="E93">
        <v>23</v>
      </c>
      <c r="F93" t="s">
        <v>20</v>
      </c>
      <c r="G93" t="s">
        <v>9</v>
      </c>
      <c r="H93" t="s">
        <v>12</v>
      </c>
      <c r="I93" t="s">
        <v>10</v>
      </c>
      <c r="J93" t="s">
        <v>284</v>
      </c>
      <c r="K93">
        <v>2814122</v>
      </c>
      <c r="L93">
        <v>9105</v>
      </c>
      <c r="M93" s="4">
        <f>(Data[[#This Row],[Unit_Price]]*Data[[#This Row],[Quantity]])</f>
        <v>345</v>
      </c>
      <c r="N93" s="2">
        <f>Data[[#This Row],[Unit_Price]]-3</f>
        <v>12</v>
      </c>
      <c r="O93" s="2">
        <f>Data[[#This Row],[Unit_cost]]*Data[[#This Row],[Quantity]]</f>
        <v>276</v>
      </c>
      <c r="P93" s="2">
        <f>Data[[#This Row],[Total_sales]]-Data[[#This Row],[Total_cost]]</f>
        <v>69</v>
      </c>
      <c r="Q93" s="6">
        <v>345</v>
      </c>
      <c r="R93" s="6">
        <v>345</v>
      </c>
      <c r="S93" s="6"/>
      <c r="T93" s="6"/>
    </row>
    <row r="94" spans="1:20" x14ac:dyDescent="0.35">
      <c r="A94" t="s">
        <v>109</v>
      </c>
      <c r="B94" s="1">
        <v>45222</v>
      </c>
      <c r="C94" t="s">
        <v>3</v>
      </c>
      <c r="D94" s="2">
        <v>20</v>
      </c>
      <c r="E94">
        <v>11</v>
      </c>
      <c r="F94" t="s">
        <v>20</v>
      </c>
      <c r="G94" t="s">
        <v>5</v>
      </c>
      <c r="H94" t="s">
        <v>12</v>
      </c>
      <c r="I94" t="s">
        <v>18</v>
      </c>
      <c r="J94" t="s">
        <v>284</v>
      </c>
      <c r="K94">
        <v>2719443</v>
      </c>
      <c r="L94">
        <v>9104</v>
      </c>
      <c r="M94" s="4">
        <f>(Data[[#This Row],[Unit_Price]]*Data[[#This Row],[Quantity]])</f>
        <v>220</v>
      </c>
      <c r="N94" s="2">
        <f>Data[[#This Row],[Unit_Price]]-3</f>
        <v>17</v>
      </c>
      <c r="O94" s="2">
        <f>Data[[#This Row],[Unit_cost]]*Data[[#This Row],[Quantity]]</f>
        <v>187</v>
      </c>
      <c r="P94" s="2">
        <f>Data[[#This Row],[Total_sales]]-Data[[#This Row],[Total_cost]]</f>
        <v>33</v>
      </c>
      <c r="Q94" s="6">
        <v>220</v>
      </c>
      <c r="R94" s="6">
        <v>220</v>
      </c>
      <c r="S94" s="6"/>
      <c r="T94" s="6"/>
    </row>
    <row r="95" spans="1:20" x14ac:dyDescent="0.35">
      <c r="A95" t="s">
        <v>110</v>
      </c>
      <c r="B95" s="1">
        <v>45223</v>
      </c>
      <c r="C95" t="s">
        <v>286</v>
      </c>
      <c r="D95" s="2">
        <v>70</v>
      </c>
      <c r="E95">
        <v>6</v>
      </c>
      <c r="F95" t="s">
        <v>20</v>
      </c>
      <c r="G95" t="s">
        <v>9</v>
      </c>
      <c r="H95" t="s">
        <v>26</v>
      </c>
      <c r="I95" t="s">
        <v>15</v>
      </c>
      <c r="J95" t="s">
        <v>284</v>
      </c>
      <c r="K95">
        <v>2795899</v>
      </c>
      <c r="L95">
        <v>9106</v>
      </c>
      <c r="M95" s="4">
        <f>(Data[[#This Row],[Unit_Price]]*Data[[#This Row],[Quantity]])</f>
        <v>420</v>
      </c>
      <c r="N95" s="2">
        <f>Data[[#This Row],[Unit_Price]]-3</f>
        <v>67</v>
      </c>
      <c r="O95" s="2">
        <f>Data[[#This Row],[Unit_cost]]*Data[[#This Row],[Quantity]]</f>
        <v>402</v>
      </c>
      <c r="P95" s="2">
        <f>Data[[#This Row],[Total_sales]]-Data[[#This Row],[Total_cost]]</f>
        <v>18</v>
      </c>
      <c r="Q95" s="6">
        <v>420</v>
      </c>
      <c r="R95" s="6">
        <v>420</v>
      </c>
      <c r="S95" s="6"/>
      <c r="T95" s="6"/>
    </row>
    <row r="96" spans="1:20" x14ac:dyDescent="0.35">
      <c r="A96" t="s">
        <v>111</v>
      </c>
      <c r="B96" s="1">
        <v>45223</v>
      </c>
      <c r="C96" t="s">
        <v>287</v>
      </c>
      <c r="D96" s="2">
        <v>15</v>
      </c>
      <c r="E96">
        <v>6</v>
      </c>
      <c r="F96" t="s">
        <v>20</v>
      </c>
      <c r="G96" t="s">
        <v>9</v>
      </c>
      <c r="H96" t="s">
        <v>6</v>
      </c>
      <c r="I96" t="s">
        <v>7</v>
      </c>
      <c r="J96" t="s">
        <v>283</v>
      </c>
      <c r="K96">
        <v>2670504</v>
      </c>
      <c r="L96">
        <v>9105</v>
      </c>
      <c r="M96" s="4">
        <f>(Data[[#This Row],[Unit_Price]]*Data[[#This Row],[Quantity]])</f>
        <v>90</v>
      </c>
      <c r="N96" s="2">
        <f>Data[[#This Row],[Unit_Price]]-3</f>
        <v>12</v>
      </c>
      <c r="O96" s="2">
        <f>Data[[#This Row],[Unit_cost]]*Data[[#This Row],[Quantity]]</f>
        <v>72</v>
      </c>
      <c r="P96" s="2">
        <f>Data[[#This Row],[Total_sales]]-Data[[#This Row],[Total_cost]]</f>
        <v>18</v>
      </c>
      <c r="Q96" s="6">
        <v>90</v>
      </c>
      <c r="R96" s="6">
        <v>90</v>
      </c>
      <c r="S96" s="6"/>
      <c r="T96" s="6"/>
    </row>
    <row r="97" spans="1:20" x14ac:dyDescent="0.35">
      <c r="A97" t="s">
        <v>112</v>
      </c>
      <c r="B97" s="1">
        <v>45223</v>
      </c>
      <c r="C97" t="s">
        <v>3</v>
      </c>
      <c r="D97" s="2">
        <v>20</v>
      </c>
      <c r="E97">
        <v>22</v>
      </c>
      <c r="F97" t="s">
        <v>4</v>
      </c>
      <c r="G97" t="s">
        <v>5</v>
      </c>
      <c r="H97" t="s">
        <v>26</v>
      </c>
      <c r="I97" t="s">
        <v>13</v>
      </c>
      <c r="J97" t="s">
        <v>283</v>
      </c>
      <c r="K97">
        <v>2637558</v>
      </c>
      <c r="L97">
        <v>9106</v>
      </c>
      <c r="M97" s="4">
        <f>(Data[[#This Row],[Unit_Price]]*Data[[#This Row],[Quantity]])</f>
        <v>440</v>
      </c>
      <c r="N97" s="2">
        <f>Data[[#This Row],[Unit_Price]]-3</f>
        <v>17</v>
      </c>
      <c r="O97" s="2">
        <f>Data[[#This Row],[Unit_cost]]*Data[[#This Row],[Quantity]]</f>
        <v>374</v>
      </c>
      <c r="P97" s="2">
        <f>Data[[#This Row],[Total_sales]]-Data[[#This Row],[Total_cost]]</f>
        <v>66</v>
      </c>
      <c r="Q97" s="6">
        <v>440</v>
      </c>
      <c r="R97" s="6">
        <v>440</v>
      </c>
      <c r="S97" s="6"/>
      <c r="T97" s="6"/>
    </row>
    <row r="98" spans="1:20" x14ac:dyDescent="0.35">
      <c r="A98" t="s">
        <v>113</v>
      </c>
      <c r="B98" s="1">
        <v>45223</v>
      </c>
      <c r="C98" t="s">
        <v>286</v>
      </c>
      <c r="D98" s="2">
        <v>70</v>
      </c>
      <c r="E98">
        <v>25</v>
      </c>
      <c r="F98" t="s">
        <v>4</v>
      </c>
      <c r="G98" t="s">
        <v>9</v>
      </c>
      <c r="H98" t="s">
        <v>17</v>
      </c>
      <c r="I98" t="s">
        <v>13</v>
      </c>
      <c r="J98" t="s">
        <v>284</v>
      </c>
      <c r="K98">
        <v>2821100</v>
      </c>
      <c r="L98">
        <v>9104</v>
      </c>
      <c r="M98" s="4">
        <f>(Data[[#This Row],[Unit_Price]]*Data[[#This Row],[Quantity]])</f>
        <v>1750</v>
      </c>
      <c r="N98" s="2">
        <f>Data[[#This Row],[Unit_Price]]-3</f>
        <v>67</v>
      </c>
      <c r="O98" s="2">
        <f>Data[[#This Row],[Unit_cost]]*Data[[#This Row],[Quantity]]</f>
        <v>1675</v>
      </c>
      <c r="P98" s="2">
        <f>Data[[#This Row],[Total_sales]]-Data[[#This Row],[Total_cost]]</f>
        <v>75</v>
      </c>
      <c r="Q98" s="6">
        <v>1750</v>
      </c>
      <c r="R98" s="6">
        <v>1750</v>
      </c>
      <c r="S98" s="6"/>
      <c r="T98" s="6"/>
    </row>
    <row r="99" spans="1:20" x14ac:dyDescent="0.35">
      <c r="A99" t="s">
        <v>114</v>
      </c>
      <c r="B99" s="1">
        <v>45224</v>
      </c>
      <c r="C99" t="s">
        <v>287</v>
      </c>
      <c r="D99" s="2">
        <v>15</v>
      </c>
      <c r="E99">
        <v>11</v>
      </c>
      <c r="F99" t="s">
        <v>4</v>
      </c>
      <c r="G99" t="s">
        <v>9</v>
      </c>
      <c r="H99" t="s">
        <v>26</v>
      </c>
      <c r="I99" t="s">
        <v>10</v>
      </c>
      <c r="J99" t="s">
        <v>280</v>
      </c>
      <c r="K99">
        <v>2741898</v>
      </c>
      <c r="L99">
        <v>9103</v>
      </c>
      <c r="M99" s="4">
        <f>(Data[[#This Row],[Unit_Price]]*Data[[#This Row],[Quantity]])</f>
        <v>165</v>
      </c>
      <c r="N99" s="2">
        <f>Data[[#This Row],[Unit_Price]]-3</f>
        <v>12</v>
      </c>
      <c r="O99" s="2">
        <f>Data[[#This Row],[Unit_cost]]*Data[[#This Row],[Quantity]]</f>
        <v>132</v>
      </c>
      <c r="P99" s="2">
        <f>Data[[#This Row],[Total_sales]]-Data[[#This Row],[Total_cost]]</f>
        <v>33</v>
      </c>
      <c r="Q99" s="6">
        <v>165</v>
      </c>
      <c r="R99" s="6">
        <v>165</v>
      </c>
      <c r="S99" s="6"/>
      <c r="T99" s="6"/>
    </row>
    <row r="100" spans="1:20" x14ac:dyDescent="0.35">
      <c r="A100" t="s">
        <v>115</v>
      </c>
      <c r="B100" s="1">
        <v>45224</v>
      </c>
      <c r="C100" t="s">
        <v>3</v>
      </c>
      <c r="D100" s="2">
        <v>20</v>
      </c>
      <c r="E100">
        <v>24</v>
      </c>
      <c r="F100" t="s">
        <v>20</v>
      </c>
      <c r="G100" t="s">
        <v>5</v>
      </c>
      <c r="H100" t="s">
        <v>12</v>
      </c>
      <c r="I100" t="s">
        <v>13</v>
      </c>
      <c r="J100" t="s">
        <v>282</v>
      </c>
      <c r="K100">
        <v>2737349</v>
      </c>
      <c r="L100">
        <v>9101</v>
      </c>
      <c r="M100" s="4">
        <f>(Data[[#This Row],[Unit_Price]]*Data[[#This Row],[Quantity]])</f>
        <v>480</v>
      </c>
      <c r="N100" s="2">
        <f>Data[[#This Row],[Unit_Price]]-3</f>
        <v>17</v>
      </c>
      <c r="O100" s="2">
        <f>Data[[#This Row],[Unit_cost]]*Data[[#This Row],[Quantity]]</f>
        <v>408</v>
      </c>
      <c r="P100" s="2">
        <f>Data[[#This Row],[Total_sales]]-Data[[#This Row],[Total_cost]]</f>
        <v>72</v>
      </c>
      <c r="Q100" s="6">
        <v>480</v>
      </c>
      <c r="R100" s="6">
        <v>480</v>
      </c>
      <c r="S100" s="6"/>
      <c r="T100" s="6"/>
    </row>
    <row r="101" spans="1:20" x14ac:dyDescent="0.35">
      <c r="A101" t="s">
        <v>116</v>
      </c>
      <c r="B101" s="1">
        <v>45225</v>
      </c>
      <c r="C101" t="s">
        <v>287</v>
      </c>
      <c r="D101" s="2">
        <v>15</v>
      </c>
      <c r="E101">
        <v>23</v>
      </c>
      <c r="F101" t="s">
        <v>4</v>
      </c>
      <c r="G101" t="s">
        <v>5</v>
      </c>
      <c r="H101" t="s">
        <v>17</v>
      </c>
      <c r="I101" t="s">
        <v>7</v>
      </c>
      <c r="J101" t="s">
        <v>282</v>
      </c>
      <c r="K101">
        <v>2814847</v>
      </c>
      <c r="L101">
        <v>9102</v>
      </c>
      <c r="M101" s="4">
        <f>(Data[[#This Row],[Unit_Price]]*Data[[#This Row],[Quantity]])</f>
        <v>345</v>
      </c>
      <c r="N101" s="2">
        <f>Data[[#This Row],[Unit_Price]]-3</f>
        <v>12</v>
      </c>
      <c r="O101" s="2">
        <f>Data[[#This Row],[Unit_cost]]*Data[[#This Row],[Quantity]]</f>
        <v>276</v>
      </c>
      <c r="P101" s="2">
        <f>Data[[#This Row],[Total_sales]]-Data[[#This Row],[Total_cost]]</f>
        <v>69</v>
      </c>
      <c r="Q101" s="6">
        <v>345</v>
      </c>
      <c r="R101" s="6">
        <v>345</v>
      </c>
      <c r="S101" s="6"/>
      <c r="T101" s="6"/>
    </row>
    <row r="102" spans="1:20" x14ac:dyDescent="0.35">
      <c r="A102" t="s">
        <v>117</v>
      </c>
      <c r="B102" s="1">
        <v>45225</v>
      </c>
      <c r="C102" t="s">
        <v>3</v>
      </c>
      <c r="D102" s="2">
        <v>20</v>
      </c>
      <c r="E102">
        <v>18</v>
      </c>
      <c r="F102" t="s">
        <v>4</v>
      </c>
      <c r="G102" t="s">
        <v>5</v>
      </c>
      <c r="H102" t="s">
        <v>6</v>
      </c>
      <c r="I102" t="s">
        <v>10</v>
      </c>
      <c r="J102" t="s">
        <v>281</v>
      </c>
      <c r="K102">
        <v>2641150</v>
      </c>
      <c r="L102">
        <v>9102</v>
      </c>
      <c r="M102" s="4">
        <f>(Data[[#This Row],[Unit_Price]]*Data[[#This Row],[Quantity]])</f>
        <v>360</v>
      </c>
      <c r="N102" s="2">
        <f>Data[[#This Row],[Unit_Price]]-3</f>
        <v>17</v>
      </c>
      <c r="O102" s="2">
        <f>Data[[#This Row],[Unit_cost]]*Data[[#This Row],[Quantity]]</f>
        <v>306</v>
      </c>
      <c r="P102" s="2">
        <f>Data[[#This Row],[Total_sales]]-Data[[#This Row],[Total_cost]]</f>
        <v>54</v>
      </c>
      <c r="Q102" s="6">
        <v>360</v>
      </c>
      <c r="R102" s="6">
        <v>360</v>
      </c>
      <c r="S102" s="6"/>
      <c r="T102" s="6"/>
    </row>
    <row r="103" spans="1:20" x14ac:dyDescent="0.35">
      <c r="A103" t="s">
        <v>118</v>
      </c>
      <c r="B103" s="1">
        <v>45226</v>
      </c>
      <c r="C103" t="s">
        <v>287</v>
      </c>
      <c r="D103" s="2">
        <v>15</v>
      </c>
      <c r="E103">
        <v>13</v>
      </c>
      <c r="F103" t="s">
        <v>20</v>
      </c>
      <c r="G103" t="s">
        <v>9</v>
      </c>
      <c r="H103" t="s">
        <v>17</v>
      </c>
      <c r="I103" t="s">
        <v>10</v>
      </c>
      <c r="J103" t="s">
        <v>281</v>
      </c>
      <c r="K103">
        <v>2654503</v>
      </c>
      <c r="L103">
        <v>9106</v>
      </c>
      <c r="M103" s="4">
        <f>(Data[[#This Row],[Unit_Price]]*Data[[#This Row],[Quantity]])</f>
        <v>195</v>
      </c>
      <c r="N103" s="2">
        <f>Data[[#This Row],[Unit_Price]]-3</f>
        <v>12</v>
      </c>
      <c r="O103" s="2">
        <f>Data[[#This Row],[Unit_cost]]*Data[[#This Row],[Quantity]]</f>
        <v>156</v>
      </c>
      <c r="P103" s="2">
        <f>Data[[#This Row],[Total_sales]]-Data[[#This Row],[Total_cost]]</f>
        <v>39</v>
      </c>
      <c r="Q103" s="6">
        <v>195</v>
      </c>
      <c r="R103" s="6">
        <v>195</v>
      </c>
      <c r="S103" s="6"/>
      <c r="T103" s="6"/>
    </row>
    <row r="104" spans="1:20" x14ac:dyDescent="0.35">
      <c r="A104" t="s">
        <v>119</v>
      </c>
      <c r="B104" s="1">
        <v>45226</v>
      </c>
      <c r="C104" t="s">
        <v>286</v>
      </c>
      <c r="D104" s="2">
        <v>70</v>
      </c>
      <c r="E104">
        <v>27</v>
      </c>
      <c r="F104" t="s">
        <v>4</v>
      </c>
      <c r="G104" t="s">
        <v>24</v>
      </c>
      <c r="H104" t="s">
        <v>17</v>
      </c>
      <c r="I104" t="s">
        <v>15</v>
      </c>
      <c r="J104" t="s">
        <v>280</v>
      </c>
      <c r="K104">
        <v>2682938</v>
      </c>
      <c r="L104">
        <v>9106</v>
      </c>
      <c r="M104" s="4">
        <f>(Data[[#This Row],[Unit_Price]]*Data[[#This Row],[Quantity]])</f>
        <v>1890</v>
      </c>
      <c r="N104" s="2">
        <f>Data[[#This Row],[Unit_Price]]-3</f>
        <v>67</v>
      </c>
      <c r="O104" s="2">
        <f>Data[[#This Row],[Unit_cost]]*Data[[#This Row],[Quantity]]</f>
        <v>1809</v>
      </c>
      <c r="P104" s="2">
        <f>Data[[#This Row],[Total_sales]]-Data[[#This Row],[Total_cost]]</f>
        <v>81</v>
      </c>
      <c r="Q104" s="6">
        <v>1890</v>
      </c>
      <c r="R104" s="6">
        <v>1890</v>
      </c>
      <c r="S104" s="6"/>
      <c r="T104" s="6"/>
    </row>
    <row r="105" spans="1:20" x14ac:dyDescent="0.35">
      <c r="A105" t="s">
        <v>120</v>
      </c>
      <c r="B105" s="1">
        <v>45226</v>
      </c>
      <c r="C105" t="s">
        <v>286</v>
      </c>
      <c r="D105" s="2">
        <v>70</v>
      </c>
      <c r="E105">
        <v>9</v>
      </c>
      <c r="F105" t="s">
        <v>4</v>
      </c>
      <c r="G105" t="s">
        <v>5</v>
      </c>
      <c r="H105" t="s">
        <v>12</v>
      </c>
      <c r="I105" t="s">
        <v>15</v>
      </c>
      <c r="J105" t="s">
        <v>282</v>
      </c>
      <c r="K105">
        <v>2670377</v>
      </c>
      <c r="L105">
        <v>9103</v>
      </c>
      <c r="M105" s="4">
        <f>(Data[[#This Row],[Unit_Price]]*Data[[#This Row],[Quantity]])</f>
        <v>630</v>
      </c>
      <c r="N105" s="2">
        <f>Data[[#This Row],[Unit_Price]]-3</f>
        <v>67</v>
      </c>
      <c r="O105" s="2">
        <f>Data[[#This Row],[Unit_cost]]*Data[[#This Row],[Quantity]]</f>
        <v>603</v>
      </c>
      <c r="P105" s="2">
        <f>Data[[#This Row],[Total_sales]]-Data[[#This Row],[Total_cost]]</f>
        <v>27</v>
      </c>
      <c r="Q105" s="6">
        <v>630</v>
      </c>
      <c r="R105" s="6">
        <v>630</v>
      </c>
      <c r="S105" s="6"/>
      <c r="T105" s="6"/>
    </row>
    <row r="106" spans="1:20" x14ac:dyDescent="0.35">
      <c r="A106" t="s">
        <v>121</v>
      </c>
      <c r="B106" s="1">
        <v>45226</v>
      </c>
      <c r="C106" t="s">
        <v>286</v>
      </c>
      <c r="D106" s="2">
        <v>70</v>
      </c>
      <c r="E106">
        <v>23</v>
      </c>
      <c r="F106" t="s">
        <v>4</v>
      </c>
      <c r="G106" t="s">
        <v>24</v>
      </c>
      <c r="H106" t="s">
        <v>12</v>
      </c>
      <c r="I106" t="s">
        <v>13</v>
      </c>
      <c r="J106" t="s">
        <v>283</v>
      </c>
      <c r="K106">
        <v>2628327</v>
      </c>
      <c r="L106">
        <v>9105</v>
      </c>
      <c r="M106" s="4">
        <f>(Data[[#This Row],[Unit_Price]]*Data[[#This Row],[Quantity]])</f>
        <v>1610</v>
      </c>
      <c r="N106" s="2">
        <f>Data[[#This Row],[Unit_Price]]-3</f>
        <v>67</v>
      </c>
      <c r="O106" s="2">
        <f>Data[[#This Row],[Unit_cost]]*Data[[#This Row],[Quantity]]</f>
        <v>1541</v>
      </c>
      <c r="P106" s="2">
        <f>Data[[#This Row],[Total_sales]]-Data[[#This Row],[Total_cost]]</f>
        <v>69</v>
      </c>
      <c r="Q106" s="6">
        <v>1610</v>
      </c>
      <c r="R106" s="6">
        <v>1610</v>
      </c>
      <c r="S106" s="6"/>
      <c r="T106" s="6"/>
    </row>
    <row r="107" spans="1:20" x14ac:dyDescent="0.35">
      <c r="A107" t="s">
        <v>122</v>
      </c>
      <c r="B107" s="1">
        <v>45226</v>
      </c>
      <c r="C107" t="s">
        <v>286</v>
      </c>
      <c r="D107" s="2">
        <v>70</v>
      </c>
      <c r="E107">
        <v>18</v>
      </c>
      <c r="F107" t="s">
        <v>4</v>
      </c>
      <c r="G107" t="s">
        <v>5</v>
      </c>
      <c r="H107" t="s">
        <v>26</v>
      </c>
      <c r="I107" t="s">
        <v>10</v>
      </c>
      <c r="J107" t="s">
        <v>282</v>
      </c>
      <c r="K107">
        <v>2627063</v>
      </c>
      <c r="L107">
        <v>9102</v>
      </c>
      <c r="M107" s="4">
        <f>(Data[[#This Row],[Unit_Price]]*Data[[#This Row],[Quantity]])</f>
        <v>1260</v>
      </c>
      <c r="N107" s="2">
        <f>Data[[#This Row],[Unit_Price]]-3</f>
        <v>67</v>
      </c>
      <c r="O107" s="2">
        <f>Data[[#This Row],[Unit_cost]]*Data[[#This Row],[Quantity]]</f>
        <v>1206</v>
      </c>
      <c r="P107" s="2">
        <f>Data[[#This Row],[Total_sales]]-Data[[#This Row],[Total_cost]]</f>
        <v>54</v>
      </c>
      <c r="Q107" s="6">
        <v>1260</v>
      </c>
      <c r="R107" s="6">
        <v>1260</v>
      </c>
      <c r="S107" s="6"/>
      <c r="T107" s="6"/>
    </row>
    <row r="108" spans="1:20" x14ac:dyDescent="0.35">
      <c r="A108" t="s">
        <v>123</v>
      </c>
      <c r="B108" s="1">
        <v>45226</v>
      </c>
      <c r="C108" t="s">
        <v>3</v>
      </c>
      <c r="D108" s="2">
        <v>20</v>
      </c>
      <c r="E108">
        <v>9</v>
      </c>
      <c r="F108" t="s">
        <v>4</v>
      </c>
      <c r="G108" t="s">
        <v>5</v>
      </c>
      <c r="H108" t="s">
        <v>17</v>
      </c>
      <c r="I108" t="s">
        <v>13</v>
      </c>
      <c r="J108" t="s">
        <v>283</v>
      </c>
      <c r="K108">
        <v>2661799</v>
      </c>
      <c r="L108">
        <v>9106</v>
      </c>
      <c r="M108" s="4">
        <f>(Data[[#This Row],[Unit_Price]]*Data[[#This Row],[Quantity]])</f>
        <v>180</v>
      </c>
      <c r="N108" s="2">
        <f>Data[[#This Row],[Unit_Price]]-3</f>
        <v>17</v>
      </c>
      <c r="O108" s="2">
        <f>Data[[#This Row],[Unit_cost]]*Data[[#This Row],[Quantity]]</f>
        <v>153</v>
      </c>
      <c r="P108" s="2">
        <f>Data[[#This Row],[Total_sales]]-Data[[#This Row],[Total_cost]]</f>
        <v>27</v>
      </c>
      <c r="Q108" s="6">
        <v>180</v>
      </c>
      <c r="R108" s="6">
        <v>180</v>
      </c>
      <c r="S108" s="6"/>
      <c r="T108" s="6"/>
    </row>
    <row r="109" spans="1:20" x14ac:dyDescent="0.35">
      <c r="A109" t="s">
        <v>124</v>
      </c>
      <c r="B109" s="1">
        <v>45226</v>
      </c>
      <c r="C109" t="s">
        <v>287</v>
      </c>
      <c r="D109" s="2">
        <v>15</v>
      </c>
      <c r="E109">
        <v>12</v>
      </c>
      <c r="F109" t="s">
        <v>20</v>
      </c>
      <c r="G109" t="s">
        <v>24</v>
      </c>
      <c r="H109" t="s">
        <v>26</v>
      </c>
      <c r="I109" t="s">
        <v>15</v>
      </c>
      <c r="J109" t="s">
        <v>282</v>
      </c>
      <c r="K109">
        <v>2685960</v>
      </c>
      <c r="L109">
        <v>9103</v>
      </c>
      <c r="M109" s="4">
        <f>(Data[[#This Row],[Unit_Price]]*Data[[#This Row],[Quantity]])</f>
        <v>180</v>
      </c>
      <c r="N109" s="2">
        <f>Data[[#This Row],[Unit_Price]]-3</f>
        <v>12</v>
      </c>
      <c r="O109" s="2">
        <f>Data[[#This Row],[Unit_cost]]*Data[[#This Row],[Quantity]]</f>
        <v>144</v>
      </c>
      <c r="P109" s="2">
        <f>Data[[#This Row],[Total_sales]]-Data[[#This Row],[Total_cost]]</f>
        <v>36</v>
      </c>
      <c r="Q109" s="6">
        <v>180</v>
      </c>
      <c r="R109" s="6">
        <v>180</v>
      </c>
      <c r="S109" s="6"/>
      <c r="T109" s="6"/>
    </row>
    <row r="110" spans="1:20" x14ac:dyDescent="0.35">
      <c r="A110" t="s">
        <v>125</v>
      </c>
      <c r="B110" s="1">
        <v>45227</v>
      </c>
      <c r="C110" t="s">
        <v>286</v>
      </c>
      <c r="D110" s="2">
        <v>70</v>
      </c>
      <c r="E110">
        <v>10</v>
      </c>
      <c r="F110" t="s">
        <v>4</v>
      </c>
      <c r="G110" t="s">
        <v>24</v>
      </c>
      <c r="H110" t="s">
        <v>12</v>
      </c>
      <c r="I110" t="s">
        <v>13</v>
      </c>
      <c r="J110" t="s">
        <v>285</v>
      </c>
      <c r="K110">
        <v>2669211</v>
      </c>
      <c r="L110">
        <v>9101</v>
      </c>
      <c r="M110" s="4">
        <f>(Data[[#This Row],[Unit_Price]]*Data[[#This Row],[Quantity]])</f>
        <v>700</v>
      </c>
      <c r="N110" s="2">
        <f>Data[[#This Row],[Unit_Price]]-3</f>
        <v>67</v>
      </c>
      <c r="O110" s="2">
        <f>Data[[#This Row],[Unit_cost]]*Data[[#This Row],[Quantity]]</f>
        <v>670</v>
      </c>
      <c r="P110" s="2">
        <f>Data[[#This Row],[Total_sales]]-Data[[#This Row],[Total_cost]]</f>
        <v>30</v>
      </c>
      <c r="Q110" s="6">
        <v>700</v>
      </c>
      <c r="R110" s="6">
        <v>700</v>
      </c>
      <c r="S110" s="6"/>
      <c r="T110" s="6"/>
    </row>
    <row r="111" spans="1:20" x14ac:dyDescent="0.35">
      <c r="A111" t="s">
        <v>126</v>
      </c>
      <c r="B111" s="1">
        <v>45227</v>
      </c>
      <c r="C111" t="s">
        <v>3</v>
      </c>
      <c r="D111" s="2">
        <v>20</v>
      </c>
      <c r="E111">
        <v>25</v>
      </c>
      <c r="F111" t="s">
        <v>20</v>
      </c>
      <c r="G111" t="s">
        <v>9</v>
      </c>
      <c r="H111" t="s">
        <v>6</v>
      </c>
      <c r="I111" t="s">
        <v>13</v>
      </c>
      <c r="J111" t="s">
        <v>283</v>
      </c>
      <c r="K111">
        <v>2757405</v>
      </c>
      <c r="L111">
        <v>9103</v>
      </c>
      <c r="M111" s="4">
        <f>(Data[[#This Row],[Unit_Price]]*Data[[#This Row],[Quantity]])</f>
        <v>500</v>
      </c>
      <c r="N111" s="2">
        <f>Data[[#This Row],[Unit_Price]]-3</f>
        <v>17</v>
      </c>
      <c r="O111" s="2">
        <f>Data[[#This Row],[Unit_cost]]*Data[[#This Row],[Quantity]]</f>
        <v>425</v>
      </c>
      <c r="P111" s="2">
        <f>Data[[#This Row],[Total_sales]]-Data[[#This Row],[Total_cost]]</f>
        <v>75</v>
      </c>
      <c r="Q111" s="6">
        <v>500</v>
      </c>
      <c r="R111" s="6">
        <v>500</v>
      </c>
      <c r="S111" s="6"/>
      <c r="T111" s="6"/>
    </row>
    <row r="112" spans="1:20" x14ac:dyDescent="0.35">
      <c r="A112" t="s">
        <v>127</v>
      </c>
      <c r="B112" s="1">
        <v>45227</v>
      </c>
      <c r="C112" t="s">
        <v>287</v>
      </c>
      <c r="D112" s="2">
        <v>15</v>
      </c>
      <c r="E112">
        <v>6</v>
      </c>
      <c r="F112" t="s">
        <v>20</v>
      </c>
      <c r="G112" t="s">
        <v>9</v>
      </c>
      <c r="H112" t="s">
        <v>17</v>
      </c>
      <c r="I112" t="s">
        <v>15</v>
      </c>
      <c r="J112" t="s">
        <v>280</v>
      </c>
      <c r="K112">
        <v>2680114</v>
      </c>
      <c r="L112">
        <v>9105</v>
      </c>
      <c r="M112" s="4">
        <f>(Data[[#This Row],[Unit_Price]]*Data[[#This Row],[Quantity]])</f>
        <v>90</v>
      </c>
      <c r="N112" s="2">
        <f>Data[[#This Row],[Unit_Price]]-3</f>
        <v>12</v>
      </c>
      <c r="O112" s="2">
        <f>Data[[#This Row],[Unit_cost]]*Data[[#This Row],[Quantity]]</f>
        <v>72</v>
      </c>
      <c r="P112" s="2">
        <f>Data[[#This Row],[Total_sales]]-Data[[#This Row],[Total_cost]]</f>
        <v>18</v>
      </c>
      <c r="Q112" s="6">
        <v>90</v>
      </c>
      <c r="R112" s="6">
        <v>90</v>
      </c>
      <c r="S112" s="6"/>
      <c r="T112" s="6"/>
    </row>
    <row r="113" spans="1:20" x14ac:dyDescent="0.35">
      <c r="A113" t="s">
        <v>128</v>
      </c>
      <c r="B113" s="1">
        <v>45227</v>
      </c>
      <c r="C113" t="s">
        <v>3</v>
      </c>
      <c r="D113" s="2">
        <v>20</v>
      </c>
      <c r="E113">
        <v>9</v>
      </c>
      <c r="F113" t="s">
        <v>20</v>
      </c>
      <c r="G113" t="s">
        <v>9</v>
      </c>
      <c r="H113" t="s">
        <v>26</v>
      </c>
      <c r="I113" t="s">
        <v>13</v>
      </c>
      <c r="J113" t="s">
        <v>284</v>
      </c>
      <c r="K113">
        <v>2725058</v>
      </c>
      <c r="L113">
        <v>9104</v>
      </c>
      <c r="M113" s="4">
        <f>(Data[[#This Row],[Unit_Price]]*Data[[#This Row],[Quantity]])</f>
        <v>180</v>
      </c>
      <c r="N113" s="2">
        <f>Data[[#This Row],[Unit_Price]]-3</f>
        <v>17</v>
      </c>
      <c r="O113" s="2">
        <f>Data[[#This Row],[Unit_cost]]*Data[[#This Row],[Quantity]]</f>
        <v>153</v>
      </c>
      <c r="P113" s="2">
        <f>Data[[#This Row],[Total_sales]]-Data[[#This Row],[Total_cost]]</f>
        <v>27</v>
      </c>
      <c r="Q113" s="6">
        <v>180</v>
      </c>
      <c r="R113" s="6">
        <v>180</v>
      </c>
      <c r="S113" s="6"/>
      <c r="T113" s="6"/>
    </row>
    <row r="114" spans="1:20" x14ac:dyDescent="0.35">
      <c r="A114" t="s">
        <v>129</v>
      </c>
      <c r="B114" s="1">
        <v>45227</v>
      </c>
      <c r="C114" t="s">
        <v>286</v>
      </c>
      <c r="D114" s="2">
        <v>70</v>
      </c>
      <c r="E114">
        <v>9</v>
      </c>
      <c r="F114" t="s">
        <v>4</v>
      </c>
      <c r="G114" t="s">
        <v>5</v>
      </c>
      <c r="H114" t="s">
        <v>12</v>
      </c>
      <c r="I114" t="s">
        <v>13</v>
      </c>
      <c r="J114" t="s">
        <v>280</v>
      </c>
      <c r="K114">
        <v>2715334</v>
      </c>
      <c r="L114">
        <v>9101</v>
      </c>
      <c r="M114" s="4">
        <f>(Data[[#This Row],[Unit_Price]]*Data[[#This Row],[Quantity]])</f>
        <v>630</v>
      </c>
      <c r="N114" s="2">
        <f>Data[[#This Row],[Unit_Price]]-3</f>
        <v>67</v>
      </c>
      <c r="O114" s="2">
        <f>Data[[#This Row],[Unit_cost]]*Data[[#This Row],[Quantity]]</f>
        <v>603</v>
      </c>
      <c r="P114" s="2">
        <f>Data[[#This Row],[Total_sales]]-Data[[#This Row],[Total_cost]]</f>
        <v>27</v>
      </c>
      <c r="Q114" s="6">
        <v>630</v>
      </c>
      <c r="R114" s="6">
        <v>630</v>
      </c>
      <c r="S114" s="6"/>
      <c r="T114" s="6"/>
    </row>
    <row r="115" spans="1:20" x14ac:dyDescent="0.35">
      <c r="A115" t="s">
        <v>130</v>
      </c>
      <c r="B115" s="1">
        <v>45228</v>
      </c>
      <c r="C115" t="s">
        <v>287</v>
      </c>
      <c r="D115" s="2">
        <v>15</v>
      </c>
      <c r="E115">
        <v>8</v>
      </c>
      <c r="F115" t="s">
        <v>4</v>
      </c>
      <c r="G115" t="s">
        <v>24</v>
      </c>
      <c r="H115" t="s">
        <v>6</v>
      </c>
      <c r="I115" t="s">
        <v>7</v>
      </c>
      <c r="J115" t="s">
        <v>281</v>
      </c>
      <c r="K115">
        <v>2690286</v>
      </c>
      <c r="L115">
        <v>9104</v>
      </c>
      <c r="M115" s="4">
        <f>(Data[[#This Row],[Unit_Price]]*Data[[#This Row],[Quantity]])</f>
        <v>120</v>
      </c>
      <c r="N115" s="2">
        <f>Data[[#This Row],[Unit_Price]]-3</f>
        <v>12</v>
      </c>
      <c r="O115" s="2">
        <f>Data[[#This Row],[Unit_cost]]*Data[[#This Row],[Quantity]]</f>
        <v>96</v>
      </c>
      <c r="P115" s="2">
        <f>Data[[#This Row],[Total_sales]]-Data[[#This Row],[Total_cost]]</f>
        <v>24</v>
      </c>
      <c r="Q115" s="6">
        <v>120</v>
      </c>
      <c r="R115" s="6">
        <v>120</v>
      </c>
      <c r="S115" s="6"/>
      <c r="T115" s="6"/>
    </row>
    <row r="116" spans="1:20" x14ac:dyDescent="0.35">
      <c r="A116" t="s">
        <v>131</v>
      </c>
      <c r="B116" s="1">
        <v>45228</v>
      </c>
      <c r="C116" t="s">
        <v>286</v>
      </c>
      <c r="D116" s="2">
        <v>70</v>
      </c>
      <c r="E116">
        <v>15</v>
      </c>
      <c r="F116" t="s">
        <v>4</v>
      </c>
      <c r="G116" t="s">
        <v>9</v>
      </c>
      <c r="H116" t="s">
        <v>6</v>
      </c>
      <c r="I116" t="s">
        <v>18</v>
      </c>
      <c r="J116" t="s">
        <v>284</v>
      </c>
      <c r="K116">
        <v>2781846</v>
      </c>
      <c r="L116">
        <v>9101</v>
      </c>
      <c r="M116" s="4">
        <f>(Data[[#This Row],[Unit_Price]]*Data[[#This Row],[Quantity]])</f>
        <v>1050</v>
      </c>
      <c r="N116" s="2">
        <f>Data[[#This Row],[Unit_Price]]-3</f>
        <v>67</v>
      </c>
      <c r="O116" s="2">
        <f>Data[[#This Row],[Unit_cost]]*Data[[#This Row],[Quantity]]</f>
        <v>1005</v>
      </c>
      <c r="P116" s="2">
        <f>Data[[#This Row],[Total_sales]]-Data[[#This Row],[Total_cost]]</f>
        <v>45</v>
      </c>
      <c r="Q116" s="6">
        <v>1050</v>
      </c>
      <c r="R116" s="6">
        <v>1050</v>
      </c>
      <c r="S116" s="6"/>
      <c r="T116" s="6"/>
    </row>
    <row r="117" spans="1:20" x14ac:dyDescent="0.35">
      <c r="A117" t="s">
        <v>132</v>
      </c>
      <c r="B117" s="1">
        <v>45228</v>
      </c>
      <c r="C117" t="s">
        <v>287</v>
      </c>
      <c r="D117" s="2">
        <v>15</v>
      </c>
      <c r="E117">
        <v>15</v>
      </c>
      <c r="F117" t="s">
        <v>20</v>
      </c>
      <c r="G117" t="s">
        <v>9</v>
      </c>
      <c r="H117" t="s">
        <v>26</v>
      </c>
      <c r="I117" t="s">
        <v>10</v>
      </c>
      <c r="J117" t="s">
        <v>281</v>
      </c>
      <c r="K117">
        <v>2671768</v>
      </c>
      <c r="L117">
        <v>9104</v>
      </c>
      <c r="M117" s="4">
        <f>(Data[[#This Row],[Unit_Price]]*Data[[#This Row],[Quantity]])</f>
        <v>225</v>
      </c>
      <c r="N117" s="2">
        <f>Data[[#This Row],[Unit_Price]]-3</f>
        <v>12</v>
      </c>
      <c r="O117" s="2">
        <f>Data[[#This Row],[Unit_cost]]*Data[[#This Row],[Quantity]]</f>
        <v>180</v>
      </c>
      <c r="P117" s="2">
        <f>Data[[#This Row],[Total_sales]]-Data[[#This Row],[Total_cost]]</f>
        <v>45</v>
      </c>
      <c r="Q117" s="6">
        <v>225</v>
      </c>
      <c r="R117" s="6">
        <v>225</v>
      </c>
      <c r="S117" s="6"/>
      <c r="T117" s="6"/>
    </row>
    <row r="118" spans="1:20" x14ac:dyDescent="0.35">
      <c r="A118" t="s">
        <v>133</v>
      </c>
      <c r="B118" s="1">
        <v>45228</v>
      </c>
      <c r="C118" t="s">
        <v>286</v>
      </c>
      <c r="D118" s="2">
        <v>70</v>
      </c>
      <c r="E118">
        <v>10</v>
      </c>
      <c r="F118" t="s">
        <v>20</v>
      </c>
      <c r="G118" t="s">
        <v>5</v>
      </c>
      <c r="H118" t="s">
        <v>26</v>
      </c>
      <c r="I118" t="s">
        <v>7</v>
      </c>
      <c r="J118" t="s">
        <v>281</v>
      </c>
      <c r="K118">
        <v>2756559</v>
      </c>
      <c r="L118">
        <v>9104</v>
      </c>
      <c r="M118" s="4">
        <f>(Data[[#This Row],[Unit_Price]]*Data[[#This Row],[Quantity]])</f>
        <v>700</v>
      </c>
      <c r="N118" s="2">
        <f>Data[[#This Row],[Unit_Price]]-3</f>
        <v>67</v>
      </c>
      <c r="O118" s="2">
        <f>Data[[#This Row],[Unit_cost]]*Data[[#This Row],[Quantity]]</f>
        <v>670</v>
      </c>
      <c r="P118" s="2">
        <f>Data[[#This Row],[Total_sales]]-Data[[#This Row],[Total_cost]]</f>
        <v>30</v>
      </c>
      <c r="Q118" s="6">
        <v>700</v>
      </c>
      <c r="R118" s="6">
        <v>700</v>
      </c>
      <c r="S118" s="6"/>
      <c r="T118" s="6"/>
    </row>
    <row r="119" spans="1:20" x14ac:dyDescent="0.35">
      <c r="A119" t="s">
        <v>134</v>
      </c>
      <c r="B119" s="1">
        <v>45228</v>
      </c>
      <c r="C119" t="s">
        <v>287</v>
      </c>
      <c r="D119" s="2">
        <v>15</v>
      </c>
      <c r="E119">
        <v>85</v>
      </c>
      <c r="F119" t="s">
        <v>4</v>
      </c>
      <c r="G119" t="s">
        <v>24</v>
      </c>
      <c r="H119" t="s">
        <v>12</v>
      </c>
      <c r="I119" t="s">
        <v>13</v>
      </c>
      <c r="J119" t="s">
        <v>282</v>
      </c>
      <c r="K119">
        <v>2787741</v>
      </c>
      <c r="L119">
        <v>9103</v>
      </c>
      <c r="M119" s="4">
        <f>(Data[[#This Row],[Unit_Price]]*Data[[#This Row],[Quantity]])</f>
        <v>1275</v>
      </c>
      <c r="N119" s="2">
        <f>Data[[#This Row],[Unit_Price]]-3</f>
        <v>12</v>
      </c>
      <c r="O119" s="2">
        <f>Data[[#This Row],[Unit_cost]]*Data[[#This Row],[Quantity]]</f>
        <v>1020</v>
      </c>
      <c r="P119" s="2">
        <f>Data[[#This Row],[Total_sales]]-Data[[#This Row],[Total_cost]]</f>
        <v>255</v>
      </c>
      <c r="Q119" s="6">
        <v>1275</v>
      </c>
      <c r="R119" s="6">
        <v>1275</v>
      </c>
      <c r="S119" s="6"/>
      <c r="T119" s="6"/>
    </row>
    <row r="120" spans="1:20" x14ac:dyDescent="0.35">
      <c r="A120" t="s">
        <v>135</v>
      </c>
      <c r="B120" s="1">
        <v>45228</v>
      </c>
      <c r="C120" t="s">
        <v>3</v>
      </c>
      <c r="D120" s="2">
        <v>20</v>
      </c>
      <c r="E120">
        <v>25</v>
      </c>
      <c r="F120" t="s">
        <v>20</v>
      </c>
      <c r="G120" t="s">
        <v>24</v>
      </c>
      <c r="H120" t="s">
        <v>26</v>
      </c>
      <c r="I120" t="s">
        <v>10</v>
      </c>
      <c r="J120" t="s">
        <v>284</v>
      </c>
      <c r="K120">
        <v>2651560</v>
      </c>
      <c r="L120">
        <v>9106</v>
      </c>
      <c r="M120" s="4">
        <f>(Data[[#This Row],[Unit_Price]]*Data[[#This Row],[Quantity]])</f>
        <v>500</v>
      </c>
      <c r="N120" s="2">
        <f>Data[[#This Row],[Unit_Price]]-3</f>
        <v>17</v>
      </c>
      <c r="O120" s="2">
        <f>Data[[#This Row],[Unit_cost]]*Data[[#This Row],[Quantity]]</f>
        <v>425</v>
      </c>
      <c r="P120" s="2">
        <f>Data[[#This Row],[Total_sales]]-Data[[#This Row],[Total_cost]]</f>
        <v>75</v>
      </c>
      <c r="Q120" s="6">
        <v>500</v>
      </c>
      <c r="R120" s="6">
        <v>500</v>
      </c>
      <c r="S120" s="6"/>
      <c r="T120" s="6"/>
    </row>
    <row r="121" spans="1:20" x14ac:dyDescent="0.35">
      <c r="A121" t="s">
        <v>136</v>
      </c>
      <c r="B121" s="1">
        <v>45229</v>
      </c>
      <c r="C121" t="s">
        <v>3</v>
      </c>
      <c r="D121" s="2">
        <v>20</v>
      </c>
      <c r="E121">
        <v>20</v>
      </c>
      <c r="F121" t="s">
        <v>4</v>
      </c>
      <c r="G121" t="s">
        <v>5</v>
      </c>
      <c r="H121" t="s">
        <v>26</v>
      </c>
      <c r="I121" t="s">
        <v>15</v>
      </c>
      <c r="J121" t="s">
        <v>283</v>
      </c>
      <c r="K121">
        <v>2725398</v>
      </c>
      <c r="L121">
        <v>9101</v>
      </c>
      <c r="M121" s="4">
        <f>(Data[[#This Row],[Unit_Price]]*Data[[#This Row],[Quantity]])</f>
        <v>400</v>
      </c>
      <c r="N121" s="2">
        <f>Data[[#This Row],[Unit_Price]]-3</f>
        <v>17</v>
      </c>
      <c r="O121" s="2">
        <f>Data[[#This Row],[Unit_cost]]*Data[[#This Row],[Quantity]]</f>
        <v>340</v>
      </c>
      <c r="P121" s="2">
        <f>Data[[#This Row],[Total_sales]]-Data[[#This Row],[Total_cost]]</f>
        <v>60</v>
      </c>
      <c r="Q121" s="6">
        <v>400</v>
      </c>
      <c r="R121" s="6">
        <v>400</v>
      </c>
      <c r="S121" s="6"/>
      <c r="T121" s="6"/>
    </row>
    <row r="122" spans="1:20" x14ac:dyDescent="0.35">
      <c r="A122" t="s">
        <v>137</v>
      </c>
      <c r="B122" s="1">
        <v>45229</v>
      </c>
      <c r="C122" t="s">
        <v>287</v>
      </c>
      <c r="D122" s="2">
        <v>15</v>
      </c>
      <c r="E122">
        <v>15</v>
      </c>
      <c r="F122" t="s">
        <v>20</v>
      </c>
      <c r="G122" t="s">
        <v>24</v>
      </c>
      <c r="H122" t="s">
        <v>26</v>
      </c>
      <c r="I122" t="s">
        <v>15</v>
      </c>
      <c r="J122" t="s">
        <v>282</v>
      </c>
      <c r="K122">
        <v>2707484</v>
      </c>
      <c r="L122">
        <v>9104</v>
      </c>
      <c r="M122" s="4">
        <f>(Data[[#This Row],[Unit_Price]]*Data[[#This Row],[Quantity]])</f>
        <v>225</v>
      </c>
      <c r="N122" s="2">
        <f>Data[[#This Row],[Unit_Price]]-3</f>
        <v>12</v>
      </c>
      <c r="O122" s="2">
        <f>Data[[#This Row],[Unit_cost]]*Data[[#This Row],[Quantity]]</f>
        <v>180</v>
      </c>
      <c r="P122" s="2">
        <f>Data[[#This Row],[Total_sales]]-Data[[#This Row],[Total_cost]]</f>
        <v>45</v>
      </c>
      <c r="Q122" s="6">
        <v>225</v>
      </c>
      <c r="R122" s="6">
        <v>225</v>
      </c>
      <c r="S122" s="6"/>
      <c r="T122" s="6"/>
    </row>
    <row r="123" spans="1:20" x14ac:dyDescent="0.35">
      <c r="A123" t="s">
        <v>138</v>
      </c>
      <c r="B123" s="1">
        <v>45229</v>
      </c>
      <c r="C123" t="s">
        <v>3</v>
      </c>
      <c r="D123" s="2">
        <v>20</v>
      </c>
      <c r="E123">
        <v>24</v>
      </c>
      <c r="F123" t="s">
        <v>4</v>
      </c>
      <c r="G123" t="s">
        <v>5</v>
      </c>
      <c r="H123" t="s">
        <v>6</v>
      </c>
      <c r="I123" t="s">
        <v>15</v>
      </c>
      <c r="J123" t="s">
        <v>281</v>
      </c>
      <c r="K123">
        <v>2757275</v>
      </c>
      <c r="L123">
        <v>9102</v>
      </c>
      <c r="M123" s="4">
        <f>(Data[[#This Row],[Unit_Price]]*Data[[#This Row],[Quantity]])</f>
        <v>480</v>
      </c>
      <c r="N123" s="2">
        <f>Data[[#This Row],[Unit_Price]]-3</f>
        <v>17</v>
      </c>
      <c r="O123" s="2">
        <f>Data[[#This Row],[Unit_cost]]*Data[[#This Row],[Quantity]]</f>
        <v>408</v>
      </c>
      <c r="P123" s="2">
        <f>Data[[#This Row],[Total_sales]]-Data[[#This Row],[Total_cost]]</f>
        <v>72</v>
      </c>
      <c r="Q123" s="6">
        <v>480</v>
      </c>
      <c r="R123" s="6">
        <v>480</v>
      </c>
      <c r="S123" s="6"/>
      <c r="T123" s="6"/>
    </row>
    <row r="124" spans="1:20" x14ac:dyDescent="0.35">
      <c r="A124" t="s">
        <v>139</v>
      </c>
      <c r="B124" s="1">
        <v>45229</v>
      </c>
      <c r="C124" t="s">
        <v>286</v>
      </c>
      <c r="D124" s="2">
        <v>70</v>
      </c>
      <c r="E124">
        <v>25</v>
      </c>
      <c r="F124" t="s">
        <v>4</v>
      </c>
      <c r="G124" t="s">
        <v>5</v>
      </c>
      <c r="H124" t="s">
        <v>26</v>
      </c>
      <c r="I124" t="s">
        <v>18</v>
      </c>
      <c r="J124" t="s">
        <v>283</v>
      </c>
      <c r="K124">
        <v>2642653</v>
      </c>
      <c r="L124">
        <v>9101</v>
      </c>
      <c r="M124" s="4">
        <f>(Data[[#This Row],[Unit_Price]]*Data[[#This Row],[Quantity]])</f>
        <v>1750</v>
      </c>
      <c r="N124" s="2">
        <f>Data[[#This Row],[Unit_Price]]-3</f>
        <v>67</v>
      </c>
      <c r="O124" s="2">
        <f>Data[[#This Row],[Unit_cost]]*Data[[#This Row],[Quantity]]</f>
        <v>1675</v>
      </c>
      <c r="P124" s="2">
        <f>Data[[#This Row],[Total_sales]]-Data[[#This Row],[Total_cost]]</f>
        <v>75</v>
      </c>
      <c r="Q124" s="6">
        <v>1750</v>
      </c>
      <c r="R124" s="6">
        <v>1750</v>
      </c>
      <c r="S124" s="6"/>
      <c r="T124" s="6"/>
    </row>
    <row r="125" spans="1:20" x14ac:dyDescent="0.35">
      <c r="A125" t="s">
        <v>140</v>
      </c>
      <c r="B125" s="1">
        <v>45230</v>
      </c>
      <c r="C125" t="s">
        <v>286</v>
      </c>
      <c r="D125" s="2">
        <v>70</v>
      </c>
      <c r="E125">
        <v>20</v>
      </c>
      <c r="F125" t="s">
        <v>4</v>
      </c>
      <c r="G125" t="s">
        <v>9</v>
      </c>
      <c r="H125" t="s">
        <v>12</v>
      </c>
      <c r="I125" t="s">
        <v>7</v>
      </c>
      <c r="J125" t="s">
        <v>283</v>
      </c>
      <c r="K125">
        <v>2713119</v>
      </c>
      <c r="L125">
        <v>9103</v>
      </c>
      <c r="M125" s="4">
        <f>(Data[[#This Row],[Unit_Price]]*Data[[#This Row],[Quantity]])</f>
        <v>1400</v>
      </c>
      <c r="N125" s="2">
        <f>Data[[#This Row],[Unit_Price]]-3</f>
        <v>67</v>
      </c>
      <c r="O125" s="2">
        <f>Data[[#This Row],[Unit_cost]]*Data[[#This Row],[Quantity]]</f>
        <v>1340</v>
      </c>
      <c r="P125" s="2">
        <f>Data[[#This Row],[Total_sales]]-Data[[#This Row],[Total_cost]]</f>
        <v>60</v>
      </c>
      <c r="Q125" s="6">
        <v>1400</v>
      </c>
      <c r="R125" s="6">
        <v>1400</v>
      </c>
      <c r="S125" s="6"/>
      <c r="T125" s="6"/>
    </row>
    <row r="126" spans="1:20" x14ac:dyDescent="0.35">
      <c r="A126" t="s">
        <v>141</v>
      </c>
      <c r="B126" s="1">
        <v>45230</v>
      </c>
      <c r="C126" t="s">
        <v>3</v>
      </c>
      <c r="D126" s="2">
        <v>20</v>
      </c>
      <c r="E126">
        <v>13</v>
      </c>
      <c r="F126" t="s">
        <v>20</v>
      </c>
      <c r="G126" t="s">
        <v>9</v>
      </c>
      <c r="H126" t="s">
        <v>17</v>
      </c>
      <c r="I126" t="s">
        <v>13</v>
      </c>
      <c r="J126" t="s">
        <v>284</v>
      </c>
      <c r="K126">
        <v>2601056</v>
      </c>
      <c r="L126">
        <v>9104</v>
      </c>
      <c r="M126" s="4">
        <f>(Data[[#This Row],[Unit_Price]]*Data[[#This Row],[Quantity]])</f>
        <v>260</v>
      </c>
      <c r="N126" s="2">
        <f>Data[[#This Row],[Unit_Price]]-3</f>
        <v>17</v>
      </c>
      <c r="O126" s="2">
        <f>Data[[#This Row],[Unit_cost]]*Data[[#This Row],[Quantity]]</f>
        <v>221</v>
      </c>
      <c r="P126" s="2">
        <f>Data[[#This Row],[Total_sales]]-Data[[#This Row],[Total_cost]]</f>
        <v>39</v>
      </c>
      <c r="Q126" s="6">
        <v>260</v>
      </c>
      <c r="R126" s="6">
        <v>260</v>
      </c>
      <c r="S126" s="6"/>
      <c r="T126" s="6"/>
    </row>
    <row r="127" spans="1:20" x14ac:dyDescent="0.35">
      <c r="A127" t="s">
        <v>142</v>
      </c>
      <c r="B127" s="1">
        <v>45231</v>
      </c>
      <c r="C127" t="s">
        <v>286</v>
      </c>
      <c r="D127" s="2">
        <v>70</v>
      </c>
      <c r="E127">
        <v>12</v>
      </c>
      <c r="F127" t="s">
        <v>20</v>
      </c>
      <c r="G127" t="s">
        <v>24</v>
      </c>
      <c r="H127" t="s">
        <v>26</v>
      </c>
      <c r="I127" t="s">
        <v>18</v>
      </c>
      <c r="J127" t="s">
        <v>283</v>
      </c>
      <c r="K127">
        <v>2632187</v>
      </c>
      <c r="L127">
        <v>9103</v>
      </c>
      <c r="M127" s="4">
        <f>(Data[[#This Row],[Unit_Price]]*Data[[#This Row],[Quantity]])</f>
        <v>840</v>
      </c>
      <c r="N127" s="2">
        <f>Data[[#This Row],[Unit_Price]]-3</f>
        <v>67</v>
      </c>
      <c r="O127" s="2">
        <f>Data[[#This Row],[Unit_cost]]*Data[[#This Row],[Quantity]]</f>
        <v>804</v>
      </c>
      <c r="P127" s="2">
        <f>Data[[#This Row],[Total_sales]]-Data[[#This Row],[Total_cost]]</f>
        <v>36</v>
      </c>
      <c r="Q127" s="6">
        <v>840</v>
      </c>
      <c r="R127" s="6">
        <v>840</v>
      </c>
      <c r="S127" s="6"/>
      <c r="T127" s="6"/>
    </row>
    <row r="128" spans="1:20" x14ac:dyDescent="0.35">
      <c r="A128" t="s">
        <v>143</v>
      </c>
      <c r="B128" s="1">
        <v>45231</v>
      </c>
      <c r="C128" t="s">
        <v>286</v>
      </c>
      <c r="D128" s="2">
        <v>70</v>
      </c>
      <c r="E128">
        <v>20</v>
      </c>
      <c r="F128" t="s">
        <v>4</v>
      </c>
      <c r="G128" t="s">
        <v>5</v>
      </c>
      <c r="H128" t="s">
        <v>26</v>
      </c>
      <c r="I128" t="s">
        <v>13</v>
      </c>
      <c r="J128" t="s">
        <v>281</v>
      </c>
      <c r="K128">
        <v>2761900</v>
      </c>
      <c r="L128">
        <v>9105</v>
      </c>
      <c r="M128" s="4">
        <f>(Data[[#This Row],[Unit_Price]]*Data[[#This Row],[Quantity]])</f>
        <v>1400</v>
      </c>
      <c r="N128" s="2">
        <f>Data[[#This Row],[Unit_Price]]-3</f>
        <v>67</v>
      </c>
      <c r="O128" s="2">
        <f>Data[[#This Row],[Unit_cost]]*Data[[#This Row],[Quantity]]</f>
        <v>1340</v>
      </c>
      <c r="P128" s="2">
        <f>Data[[#This Row],[Total_sales]]-Data[[#This Row],[Total_cost]]</f>
        <v>60</v>
      </c>
      <c r="Q128" s="6">
        <v>1400</v>
      </c>
      <c r="R128" s="6">
        <v>1400</v>
      </c>
      <c r="S128" s="6"/>
      <c r="T128" s="6"/>
    </row>
    <row r="129" spans="1:20" x14ac:dyDescent="0.35">
      <c r="A129" t="s">
        <v>144</v>
      </c>
      <c r="B129" s="1">
        <v>45231</v>
      </c>
      <c r="C129" t="s">
        <v>286</v>
      </c>
      <c r="D129" s="2">
        <v>70</v>
      </c>
      <c r="E129">
        <v>27</v>
      </c>
      <c r="F129" t="s">
        <v>4</v>
      </c>
      <c r="G129" t="s">
        <v>5</v>
      </c>
      <c r="H129" t="s">
        <v>12</v>
      </c>
      <c r="I129" t="s">
        <v>10</v>
      </c>
      <c r="J129" t="s">
        <v>283</v>
      </c>
      <c r="K129">
        <v>2824501</v>
      </c>
      <c r="L129">
        <v>9102</v>
      </c>
      <c r="M129" s="4">
        <f>(Data[[#This Row],[Unit_Price]]*Data[[#This Row],[Quantity]])</f>
        <v>1890</v>
      </c>
      <c r="N129" s="2">
        <f>Data[[#This Row],[Unit_Price]]-3</f>
        <v>67</v>
      </c>
      <c r="O129" s="2">
        <f>Data[[#This Row],[Unit_cost]]*Data[[#This Row],[Quantity]]</f>
        <v>1809</v>
      </c>
      <c r="P129" s="2">
        <f>Data[[#This Row],[Total_sales]]-Data[[#This Row],[Total_cost]]</f>
        <v>81</v>
      </c>
      <c r="Q129" s="6">
        <v>1890</v>
      </c>
      <c r="R129" s="6">
        <v>1890</v>
      </c>
      <c r="S129" s="6"/>
      <c r="T129" s="6"/>
    </row>
    <row r="130" spans="1:20" x14ac:dyDescent="0.35">
      <c r="A130" t="s">
        <v>145</v>
      </c>
      <c r="B130" s="1">
        <v>45231</v>
      </c>
      <c r="C130" t="s">
        <v>286</v>
      </c>
      <c r="D130" s="2">
        <v>70</v>
      </c>
      <c r="E130">
        <v>15</v>
      </c>
      <c r="F130" t="s">
        <v>4</v>
      </c>
      <c r="G130" t="s">
        <v>24</v>
      </c>
      <c r="H130" t="s">
        <v>12</v>
      </c>
      <c r="I130" t="s">
        <v>15</v>
      </c>
      <c r="J130" t="s">
        <v>283</v>
      </c>
      <c r="K130">
        <v>2730592</v>
      </c>
      <c r="L130">
        <v>9104</v>
      </c>
      <c r="M130" s="4">
        <f>(Data[[#This Row],[Unit_Price]]*Data[[#This Row],[Quantity]])</f>
        <v>1050</v>
      </c>
      <c r="N130" s="2">
        <f>Data[[#This Row],[Unit_Price]]-3</f>
        <v>67</v>
      </c>
      <c r="O130" s="2">
        <f>Data[[#This Row],[Unit_cost]]*Data[[#This Row],[Quantity]]</f>
        <v>1005</v>
      </c>
      <c r="P130" s="2">
        <f>Data[[#This Row],[Total_sales]]-Data[[#This Row],[Total_cost]]</f>
        <v>45</v>
      </c>
      <c r="Q130" s="6">
        <v>1050</v>
      </c>
      <c r="R130" s="6">
        <v>1050</v>
      </c>
      <c r="S130" s="6"/>
      <c r="T130" s="6"/>
    </row>
    <row r="131" spans="1:20" x14ac:dyDescent="0.35">
      <c r="A131" t="s">
        <v>146</v>
      </c>
      <c r="B131" s="1">
        <v>45231</v>
      </c>
      <c r="C131" t="s">
        <v>287</v>
      </c>
      <c r="D131" s="2">
        <v>15</v>
      </c>
      <c r="E131">
        <v>70</v>
      </c>
      <c r="F131" t="s">
        <v>20</v>
      </c>
      <c r="G131" t="s">
        <v>9</v>
      </c>
      <c r="H131" t="s">
        <v>6</v>
      </c>
      <c r="I131" t="s">
        <v>7</v>
      </c>
      <c r="J131" t="s">
        <v>285</v>
      </c>
      <c r="K131">
        <v>2652597</v>
      </c>
      <c r="L131">
        <v>9104</v>
      </c>
      <c r="M131" s="4">
        <f>(Data[[#This Row],[Unit_Price]]*Data[[#This Row],[Quantity]])</f>
        <v>1050</v>
      </c>
      <c r="N131" s="2">
        <f>Data[[#This Row],[Unit_Price]]-3</f>
        <v>12</v>
      </c>
      <c r="O131" s="2">
        <f>Data[[#This Row],[Unit_cost]]*Data[[#This Row],[Quantity]]</f>
        <v>840</v>
      </c>
      <c r="P131" s="2">
        <f>Data[[#This Row],[Total_sales]]-Data[[#This Row],[Total_cost]]</f>
        <v>210</v>
      </c>
      <c r="Q131" s="6">
        <v>1050</v>
      </c>
      <c r="R131" s="6">
        <v>1050</v>
      </c>
      <c r="S131" s="6"/>
      <c r="T131" s="6"/>
    </row>
    <row r="132" spans="1:20" x14ac:dyDescent="0.35">
      <c r="A132" t="s">
        <v>147</v>
      </c>
      <c r="B132" s="1">
        <v>45232</v>
      </c>
      <c r="C132" t="s">
        <v>3</v>
      </c>
      <c r="D132" s="2">
        <v>20</v>
      </c>
      <c r="E132">
        <v>15</v>
      </c>
      <c r="F132" t="s">
        <v>20</v>
      </c>
      <c r="G132" t="s">
        <v>24</v>
      </c>
      <c r="H132" t="s">
        <v>6</v>
      </c>
      <c r="I132" t="s">
        <v>7</v>
      </c>
      <c r="J132" t="s">
        <v>283</v>
      </c>
      <c r="K132">
        <v>2810523</v>
      </c>
      <c r="L132">
        <v>9104</v>
      </c>
      <c r="M132" s="4">
        <f>(Data[[#This Row],[Unit_Price]]*Data[[#This Row],[Quantity]])</f>
        <v>300</v>
      </c>
      <c r="N132" s="2">
        <f>Data[[#This Row],[Unit_Price]]-3</f>
        <v>17</v>
      </c>
      <c r="O132" s="2">
        <f>Data[[#This Row],[Unit_cost]]*Data[[#This Row],[Quantity]]</f>
        <v>255</v>
      </c>
      <c r="P132" s="2">
        <f>Data[[#This Row],[Total_sales]]-Data[[#This Row],[Total_cost]]</f>
        <v>45</v>
      </c>
      <c r="Q132" s="6">
        <v>300</v>
      </c>
      <c r="R132" s="6">
        <v>300</v>
      </c>
      <c r="S132" s="6"/>
      <c r="T132" s="6"/>
    </row>
    <row r="133" spans="1:20" x14ac:dyDescent="0.35">
      <c r="A133" t="s">
        <v>148</v>
      </c>
      <c r="B133" s="1">
        <v>45232</v>
      </c>
      <c r="C133" t="s">
        <v>3</v>
      </c>
      <c r="D133" s="2">
        <v>20</v>
      </c>
      <c r="E133">
        <v>17</v>
      </c>
      <c r="F133" t="s">
        <v>20</v>
      </c>
      <c r="G133" t="s">
        <v>24</v>
      </c>
      <c r="H133" t="s">
        <v>12</v>
      </c>
      <c r="I133" t="s">
        <v>13</v>
      </c>
      <c r="J133" t="s">
        <v>280</v>
      </c>
      <c r="K133">
        <v>2673165</v>
      </c>
      <c r="L133">
        <v>9105</v>
      </c>
      <c r="M133" s="4">
        <f>(Data[[#This Row],[Unit_Price]]*Data[[#This Row],[Quantity]])</f>
        <v>340</v>
      </c>
      <c r="N133" s="2">
        <f>Data[[#This Row],[Unit_Price]]-3</f>
        <v>17</v>
      </c>
      <c r="O133" s="2">
        <f>Data[[#This Row],[Unit_cost]]*Data[[#This Row],[Quantity]]</f>
        <v>289</v>
      </c>
      <c r="P133" s="2">
        <f>Data[[#This Row],[Total_sales]]-Data[[#This Row],[Total_cost]]</f>
        <v>51</v>
      </c>
      <c r="Q133" s="6">
        <v>340</v>
      </c>
      <c r="R133" s="6">
        <v>340</v>
      </c>
      <c r="S133" s="6"/>
      <c r="T133" s="6"/>
    </row>
    <row r="134" spans="1:20" x14ac:dyDescent="0.35">
      <c r="A134" t="s">
        <v>149</v>
      </c>
      <c r="B134" s="1">
        <v>45232</v>
      </c>
      <c r="C134" t="s">
        <v>3</v>
      </c>
      <c r="D134" s="2">
        <v>20</v>
      </c>
      <c r="E134">
        <v>13</v>
      </c>
      <c r="F134" t="s">
        <v>4</v>
      </c>
      <c r="G134" t="s">
        <v>5</v>
      </c>
      <c r="H134" t="s">
        <v>26</v>
      </c>
      <c r="I134" t="s">
        <v>7</v>
      </c>
      <c r="J134" t="s">
        <v>281</v>
      </c>
      <c r="K134">
        <v>2603302</v>
      </c>
      <c r="L134">
        <v>9102</v>
      </c>
      <c r="M134" s="4">
        <f>(Data[[#This Row],[Unit_Price]]*Data[[#This Row],[Quantity]])</f>
        <v>260</v>
      </c>
      <c r="N134" s="2">
        <f>Data[[#This Row],[Unit_Price]]-3</f>
        <v>17</v>
      </c>
      <c r="O134" s="2">
        <f>Data[[#This Row],[Unit_cost]]*Data[[#This Row],[Quantity]]</f>
        <v>221</v>
      </c>
      <c r="P134" s="2">
        <f>Data[[#This Row],[Total_sales]]-Data[[#This Row],[Total_cost]]</f>
        <v>39</v>
      </c>
      <c r="Q134" s="6">
        <v>260</v>
      </c>
      <c r="R134" s="6">
        <v>260</v>
      </c>
      <c r="S134" s="6"/>
      <c r="T134" s="6"/>
    </row>
    <row r="135" spans="1:20" x14ac:dyDescent="0.35">
      <c r="A135" t="s">
        <v>150</v>
      </c>
      <c r="B135" s="1">
        <v>45232</v>
      </c>
      <c r="C135" t="s">
        <v>287</v>
      </c>
      <c r="D135" s="2">
        <v>15</v>
      </c>
      <c r="E135">
        <v>6</v>
      </c>
      <c r="F135" t="s">
        <v>20</v>
      </c>
      <c r="G135" t="s">
        <v>24</v>
      </c>
      <c r="H135" t="s">
        <v>17</v>
      </c>
      <c r="I135" t="s">
        <v>10</v>
      </c>
      <c r="J135" t="s">
        <v>284</v>
      </c>
      <c r="K135">
        <v>2738469</v>
      </c>
      <c r="L135">
        <v>9101</v>
      </c>
      <c r="M135" s="4">
        <f>(Data[[#This Row],[Unit_Price]]*Data[[#This Row],[Quantity]])</f>
        <v>90</v>
      </c>
      <c r="N135" s="2">
        <f>Data[[#This Row],[Unit_Price]]-3</f>
        <v>12</v>
      </c>
      <c r="O135" s="2">
        <f>Data[[#This Row],[Unit_cost]]*Data[[#This Row],[Quantity]]</f>
        <v>72</v>
      </c>
      <c r="P135" s="2">
        <f>Data[[#This Row],[Total_sales]]-Data[[#This Row],[Total_cost]]</f>
        <v>18</v>
      </c>
      <c r="Q135" s="6">
        <v>90</v>
      </c>
      <c r="R135" s="6">
        <v>90</v>
      </c>
      <c r="S135" s="6"/>
      <c r="T135" s="6"/>
    </row>
    <row r="136" spans="1:20" x14ac:dyDescent="0.35">
      <c r="A136" t="s">
        <v>151</v>
      </c>
      <c r="B136" s="1">
        <v>45233</v>
      </c>
      <c r="C136" t="s">
        <v>3</v>
      </c>
      <c r="D136" s="2">
        <v>20</v>
      </c>
      <c r="E136">
        <v>16</v>
      </c>
      <c r="F136" t="s">
        <v>20</v>
      </c>
      <c r="G136" t="s">
        <v>5</v>
      </c>
      <c r="H136" t="s">
        <v>12</v>
      </c>
      <c r="I136" t="s">
        <v>10</v>
      </c>
      <c r="J136" t="s">
        <v>285</v>
      </c>
      <c r="K136">
        <v>2794105</v>
      </c>
      <c r="L136">
        <v>9102</v>
      </c>
      <c r="M136" s="4">
        <f>(Data[[#This Row],[Unit_Price]]*Data[[#This Row],[Quantity]])</f>
        <v>320</v>
      </c>
      <c r="N136" s="2">
        <f>Data[[#This Row],[Unit_Price]]-3</f>
        <v>17</v>
      </c>
      <c r="O136" s="2">
        <f>Data[[#This Row],[Unit_cost]]*Data[[#This Row],[Quantity]]</f>
        <v>272</v>
      </c>
      <c r="P136" s="2">
        <f>Data[[#This Row],[Total_sales]]-Data[[#This Row],[Total_cost]]</f>
        <v>48</v>
      </c>
      <c r="Q136" s="6">
        <v>320</v>
      </c>
      <c r="R136" s="6">
        <v>320</v>
      </c>
      <c r="S136" s="6"/>
      <c r="T136" s="6"/>
    </row>
    <row r="137" spans="1:20" x14ac:dyDescent="0.35">
      <c r="A137" t="s">
        <v>152</v>
      </c>
      <c r="B137" s="1">
        <v>45233</v>
      </c>
      <c r="C137" t="s">
        <v>3</v>
      </c>
      <c r="D137" s="2">
        <v>20</v>
      </c>
      <c r="E137">
        <v>6</v>
      </c>
      <c r="F137" t="s">
        <v>20</v>
      </c>
      <c r="G137" t="s">
        <v>9</v>
      </c>
      <c r="H137" t="s">
        <v>26</v>
      </c>
      <c r="I137" t="s">
        <v>15</v>
      </c>
      <c r="J137" t="s">
        <v>285</v>
      </c>
      <c r="K137">
        <v>2832729</v>
      </c>
      <c r="L137">
        <v>9106</v>
      </c>
      <c r="M137" s="4">
        <f>(Data[[#This Row],[Unit_Price]]*Data[[#This Row],[Quantity]])</f>
        <v>120</v>
      </c>
      <c r="N137" s="2">
        <f>Data[[#This Row],[Unit_Price]]-3</f>
        <v>17</v>
      </c>
      <c r="O137" s="2">
        <f>Data[[#This Row],[Unit_cost]]*Data[[#This Row],[Quantity]]</f>
        <v>102</v>
      </c>
      <c r="P137" s="2">
        <f>Data[[#This Row],[Total_sales]]-Data[[#This Row],[Total_cost]]</f>
        <v>18</v>
      </c>
      <c r="Q137" s="6">
        <v>120</v>
      </c>
      <c r="R137" s="6">
        <v>120</v>
      </c>
      <c r="S137" s="6"/>
      <c r="T137" s="6"/>
    </row>
    <row r="138" spans="1:20" x14ac:dyDescent="0.35">
      <c r="A138" t="s">
        <v>153</v>
      </c>
      <c r="B138" s="1">
        <v>45233</v>
      </c>
      <c r="C138" t="s">
        <v>286</v>
      </c>
      <c r="D138" s="2">
        <v>70</v>
      </c>
      <c r="E138">
        <v>6</v>
      </c>
      <c r="F138" t="s">
        <v>4</v>
      </c>
      <c r="G138" t="s">
        <v>24</v>
      </c>
      <c r="H138" t="s">
        <v>6</v>
      </c>
      <c r="I138" t="s">
        <v>10</v>
      </c>
      <c r="J138" t="s">
        <v>280</v>
      </c>
      <c r="K138">
        <v>2698863</v>
      </c>
      <c r="L138">
        <v>9104</v>
      </c>
      <c r="M138" s="4">
        <f>(Data[[#This Row],[Unit_Price]]*Data[[#This Row],[Quantity]])</f>
        <v>420</v>
      </c>
      <c r="N138" s="2">
        <f>Data[[#This Row],[Unit_Price]]-3</f>
        <v>67</v>
      </c>
      <c r="O138" s="2">
        <f>Data[[#This Row],[Unit_cost]]*Data[[#This Row],[Quantity]]</f>
        <v>402</v>
      </c>
      <c r="P138" s="2">
        <f>Data[[#This Row],[Total_sales]]-Data[[#This Row],[Total_cost]]</f>
        <v>18</v>
      </c>
      <c r="Q138" s="6">
        <v>420</v>
      </c>
      <c r="R138" s="6">
        <v>420</v>
      </c>
      <c r="S138" s="6"/>
      <c r="T138" s="6"/>
    </row>
    <row r="139" spans="1:20" x14ac:dyDescent="0.35">
      <c r="A139" t="s">
        <v>154</v>
      </c>
      <c r="B139" s="1">
        <v>45233</v>
      </c>
      <c r="C139" t="s">
        <v>286</v>
      </c>
      <c r="D139" s="2">
        <v>70</v>
      </c>
      <c r="E139">
        <v>20</v>
      </c>
      <c r="F139" t="s">
        <v>4</v>
      </c>
      <c r="G139" t="s">
        <v>5</v>
      </c>
      <c r="H139" t="s">
        <v>6</v>
      </c>
      <c r="I139" t="s">
        <v>7</v>
      </c>
      <c r="J139" t="s">
        <v>285</v>
      </c>
      <c r="K139">
        <v>2614549</v>
      </c>
      <c r="L139">
        <v>9103</v>
      </c>
      <c r="M139" s="4">
        <f>(Data[[#This Row],[Unit_Price]]*Data[[#This Row],[Quantity]])</f>
        <v>1400</v>
      </c>
      <c r="N139" s="2">
        <f>Data[[#This Row],[Unit_Price]]-3</f>
        <v>67</v>
      </c>
      <c r="O139" s="2">
        <f>Data[[#This Row],[Unit_cost]]*Data[[#This Row],[Quantity]]</f>
        <v>1340</v>
      </c>
      <c r="P139" s="2">
        <f>Data[[#This Row],[Total_sales]]-Data[[#This Row],[Total_cost]]</f>
        <v>60</v>
      </c>
      <c r="Q139" s="6">
        <v>1400</v>
      </c>
      <c r="R139" s="6">
        <v>1400</v>
      </c>
      <c r="S139" s="6"/>
      <c r="T139" s="6"/>
    </row>
    <row r="140" spans="1:20" x14ac:dyDescent="0.35">
      <c r="A140" t="s">
        <v>155</v>
      </c>
      <c r="B140" s="1">
        <v>45233</v>
      </c>
      <c r="C140" t="s">
        <v>286</v>
      </c>
      <c r="D140" s="2">
        <v>70</v>
      </c>
      <c r="E140">
        <v>9</v>
      </c>
      <c r="F140" t="s">
        <v>4</v>
      </c>
      <c r="G140" t="s">
        <v>5</v>
      </c>
      <c r="H140" t="s">
        <v>26</v>
      </c>
      <c r="I140" t="s">
        <v>13</v>
      </c>
      <c r="J140" t="s">
        <v>285</v>
      </c>
      <c r="K140">
        <v>2659861</v>
      </c>
      <c r="L140">
        <v>9101</v>
      </c>
      <c r="M140" s="4">
        <f>(Data[[#This Row],[Unit_Price]]*Data[[#This Row],[Quantity]])</f>
        <v>630</v>
      </c>
      <c r="N140" s="2">
        <f>Data[[#This Row],[Unit_Price]]-3</f>
        <v>67</v>
      </c>
      <c r="O140" s="2">
        <f>Data[[#This Row],[Unit_cost]]*Data[[#This Row],[Quantity]]</f>
        <v>603</v>
      </c>
      <c r="P140" s="2">
        <f>Data[[#This Row],[Total_sales]]-Data[[#This Row],[Total_cost]]</f>
        <v>27</v>
      </c>
      <c r="Q140" s="6">
        <v>630</v>
      </c>
      <c r="R140" s="6">
        <v>630</v>
      </c>
      <c r="S140" s="6"/>
      <c r="T140" s="6"/>
    </row>
    <row r="141" spans="1:20" x14ac:dyDescent="0.35">
      <c r="A141" t="s">
        <v>156</v>
      </c>
      <c r="B141" s="1">
        <v>45233</v>
      </c>
      <c r="C141" t="s">
        <v>3</v>
      </c>
      <c r="D141" s="2">
        <v>20</v>
      </c>
      <c r="E141">
        <v>12</v>
      </c>
      <c r="F141" t="s">
        <v>20</v>
      </c>
      <c r="G141" t="s">
        <v>9</v>
      </c>
      <c r="H141" t="s">
        <v>26</v>
      </c>
      <c r="I141" t="s">
        <v>10</v>
      </c>
      <c r="J141" t="s">
        <v>283</v>
      </c>
      <c r="K141">
        <v>2662377</v>
      </c>
      <c r="L141">
        <v>9101</v>
      </c>
      <c r="M141" s="4">
        <f>(Data[[#This Row],[Unit_Price]]*Data[[#This Row],[Quantity]])</f>
        <v>240</v>
      </c>
      <c r="N141" s="2">
        <f>Data[[#This Row],[Unit_Price]]-3</f>
        <v>17</v>
      </c>
      <c r="O141" s="2">
        <f>Data[[#This Row],[Unit_cost]]*Data[[#This Row],[Quantity]]</f>
        <v>204</v>
      </c>
      <c r="P141" s="2">
        <f>Data[[#This Row],[Total_sales]]-Data[[#This Row],[Total_cost]]</f>
        <v>36</v>
      </c>
      <c r="Q141" s="6">
        <v>240</v>
      </c>
      <c r="R141" s="6">
        <v>240</v>
      </c>
      <c r="S141" s="6"/>
      <c r="T141" s="6"/>
    </row>
    <row r="142" spans="1:20" x14ac:dyDescent="0.35">
      <c r="A142" t="s">
        <v>157</v>
      </c>
      <c r="B142" s="1">
        <v>45233</v>
      </c>
      <c r="C142" t="s">
        <v>287</v>
      </c>
      <c r="D142" s="2">
        <v>15</v>
      </c>
      <c r="E142">
        <v>19</v>
      </c>
      <c r="F142" t="s">
        <v>4</v>
      </c>
      <c r="G142" t="s">
        <v>9</v>
      </c>
      <c r="H142" t="s">
        <v>6</v>
      </c>
      <c r="I142" t="s">
        <v>7</v>
      </c>
      <c r="J142" t="s">
        <v>283</v>
      </c>
      <c r="K142">
        <v>2774144</v>
      </c>
      <c r="L142">
        <v>9106</v>
      </c>
      <c r="M142" s="4">
        <f>(Data[[#This Row],[Unit_Price]]*Data[[#This Row],[Quantity]])</f>
        <v>285</v>
      </c>
      <c r="N142" s="2">
        <f>Data[[#This Row],[Unit_Price]]-3</f>
        <v>12</v>
      </c>
      <c r="O142" s="2">
        <f>Data[[#This Row],[Unit_cost]]*Data[[#This Row],[Quantity]]</f>
        <v>228</v>
      </c>
      <c r="P142" s="2">
        <f>Data[[#This Row],[Total_sales]]-Data[[#This Row],[Total_cost]]</f>
        <v>57</v>
      </c>
      <c r="Q142" s="6">
        <v>285</v>
      </c>
      <c r="R142" s="6">
        <v>285</v>
      </c>
      <c r="S142" s="6"/>
      <c r="T142" s="6"/>
    </row>
    <row r="143" spans="1:20" x14ac:dyDescent="0.35">
      <c r="A143" t="s">
        <v>158</v>
      </c>
      <c r="B143" s="1">
        <v>45234</v>
      </c>
      <c r="C143" t="s">
        <v>287</v>
      </c>
      <c r="D143" s="2">
        <v>15</v>
      </c>
      <c r="E143">
        <v>26</v>
      </c>
      <c r="F143" t="s">
        <v>4</v>
      </c>
      <c r="G143" t="s">
        <v>5</v>
      </c>
      <c r="H143" t="s">
        <v>6</v>
      </c>
      <c r="I143" t="s">
        <v>10</v>
      </c>
      <c r="J143" t="s">
        <v>285</v>
      </c>
      <c r="K143">
        <v>2704029</v>
      </c>
      <c r="L143">
        <v>9102</v>
      </c>
      <c r="M143" s="4">
        <f>(Data[[#This Row],[Unit_Price]]*Data[[#This Row],[Quantity]])</f>
        <v>390</v>
      </c>
      <c r="N143" s="2">
        <f>Data[[#This Row],[Unit_Price]]-3</f>
        <v>12</v>
      </c>
      <c r="O143" s="2">
        <f>Data[[#This Row],[Unit_cost]]*Data[[#This Row],[Quantity]]</f>
        <v>312</v>
      </c>
      <c r="P143" s="2">
        <f>Data[[#This Row],[Total_sales]]-Data[[#This Row],[Total_cost]]</f>
        <v>78</v>
      </c>
      <c r="Q143" s="6">
        <v>390</v>
      </c>
      <c r="R143" s="6">
        <v>390</v>
      </c>
      <c r="S143" s="6"/>
      <c r="T143" s="6"/>
    </row>
    <row r="144" spans="1:20" x14ac:dyDescent="0.35">
      <c r="A144" t="s">
        <v>159</v>
      </c>
      <c r="B144" s="1">
        <v>45234</v>
      </c>
      <c r="C144" t="s">
        <v>3</v>
      </c>
      <c r="D144" s="2">
        <v>20</v>
      </c>
      <c r="E144">
        <v>23</v>
      </c>
      <c r="F144" t="s">
        <v>20</v>
      </c>
      <c r="G144" t="s">
        <v>9</v>
      </c>
      <c r="H144" t="s">
        <v>12</v>
      </c>
      <c r="I144" t="s">
        <v>13</v>
      </c>
      <c r="J144" t="s">
        <v>281</v>
      </c>
      <c r="K144">
        <v>2820075</v>
      </c>
      <c r="L144">
        <v>9105</v>
      </c>
      <c r="M144" s="4">
        <f>(Data[[#This Row],[Unit_Price]]*Data[[#This Row],[Quantity]])</f>
        <v>460</v>
      </c>
      <c r="N144" s="2">
        <f>Data[[#This Row],[Unit_Price]]-3</f>
        <v>17</v>
      </c>
      <c r="O144" s="2">
        <f>Data[[#This Row],[Unit_cost]]*Data[[#This Row],[Quantity]]</f>
        <v>391</v>
      </c>
      <c r="P144" s="2">
        <f>Data[[#This Row],[Total_sales]]-Data[[#This Row],[Total_cost]]</f>
        <v>69</v>
      </c>
      <c r="Q144" s="6">
        <v>460</v>
      </c>
      <c r="R144" s="6">
        <v>460</v>
      </c>
      <c r="S144" s="6"/>
      <c r="T144" s="6"/>
    </row>
    <row r="145" spans="1:20" x14ac:dyDescent="0.35">
      <c r="A145" t="s">
        <v>160</v>
      </c>
      <c r="B145" s="1">
        <v>45234</v>
      </c>
      <c r="C145" t="s">
        <v>3</v>
      </c>
      <c r="D145" s="2">
        <v>20</v>
      </c>
      <c r="E145">
        <v>11</v>
      </c>
      <c r="F145" t="s">
        <v>20</v>
      </c>
      <c r="G145" t="s">
        <v>5</v>
      </c>
      <c r="H145" t="s">
        <v>26</v>
      </c>
      <c r="I145" t="s">
        <v>15</v>
      </c>
      <c r="J145" t="s">
        <v>283</v>
      </c>
      <c r="K145">
        <v>2728988</v>
      </c>
      <c r="L145">
        <v>9105</v>
      </c>
      <c r="M145" s="4">
        <f>(Data[[#This Row],[Unit_Price]]*Data[[#This Row],[Quantity]])</f>
        <v>220</v>
      </c>
      <c r="N145" s="2">
        <f>Data[[#This Row],[Unit_Price]]-3</f>
        <v>17</v>
      </c>
      <c r="O145" s="2">
        <f>Data[[#This Row],[Unit_cost]]*Data[[#This Row],[Quantity]]</f>
        <v>187</v>
      </c>
      <c r="P145" s="2">
        <f>Data[[#This Row],[Total_sales]]-Data[[#This Row],[Total_cost]]</f>
        <v>33</v>
      </c>
      <c r="Q145" s="6">
        <v>220</v>
      </c>
      <c r="R145" s="6">
        <v>220</v>
      </c>
      <c r="S145" s="6"/>
      <c r="T145" s="6"/>
    </row>
    <row r="146" spans="1:20" x14ac:dyDescent="0.35">
      <c r="A146" t="s">
        <v>161</v>
      </c>
      <c r="B146" s="1">
        <v>45234</v>
      </c>
      <c r="C146" t="s">
        <v>286</v>
      </c>
      <c r="D146" s="2">
        <v>70</v>
      </c>
      <c r="E146">
        <v>21</v>
      </c>
      <c r="F146" t="s">
        <v>4</v>
      </c>
      <c r="G146" t="s">
        <v>5</v>
      </c>
      <c r="H146" t="s">
        <v>26</v>
      </c>
      <c r="I146" t="s">
        <v>18</v>
      </c>
      <c r="J146" t="s">
        <v>283</v>
      </c>
      <c r="K146">
        <v>2771189</v>
      </c>
      <c r="L146">
        <v>9106</v>
      </c>
      <c r="M146" s="4">
        <f>(Data[[#This Row],[Unit_Price]]*Data[[#This Row],[Quantity]])</f>
        <v>1470</v>
      </c>
      <c r="N146" s="2">
        <f>Data[[#This Row],[Unit_Price]]-3</f>
        <v>67</v>
      </c>
      <c r="O146" s="2">
        <f>Data[[#This Row],[Unit_cost]]*Data[[#This Row],[Quantity]]</f>
        <v>1407</v>
      </c>
      <c r="P146" s="2">
        <f>Data[[#This Row],[Total_sales]]-Data[[#This Row],[Total_cost]]</f>
        <v>63</v>
      </c>
      <c r="Q146" s="6">
        <v>1470</v>
      </c>
      <c r="R146" s="6">
        <v>1470</v>
      </c>
      <c r="S146" s="6"/>
      <c r="T146" s="6"/>
    </row>
    <row r="147" spans="1:20" x14ac:dyDescent="0.35">
      <c r="A147" t="s">
        <v>162</v>
      </c>
      <c r="B147" s="1">
        <v>45234</v>
      </c>
      <c r="C147" t="s">
        <v>287</v>
      </c>
      <c r="D147" s="2">
        <v>15</v>
      </c>
      <c r="E147">
        <v>28</v>
      </c>
      <c r="F147" t="s">
        <v>20</v>
      </c>
      <c r="G147" t="s">
        <v>5</v>
      </c>
      <c r="H147" t="s">
        <v>12</v>
      </c>
      <c r="I147" t="s">
        <v>7</v>
      </c>
      <c r="J147" t="s">
        <v>285</v>
      </c>
      <c r="K147">
        <v>2762889</v>
      </c>
      <c r="L147">
        <v>9105</v>
      </c>
      <c r="M147" s="4">
        <f>(Data[[#This Row],[Unit_Price]]*Data[[#This Row],[Quantity]])</f>
        <v>420</v>
      </c>
      <c r="N147" s="2">
        <f>Data[[#This Row],[Unit_Price]]-3</f>
        <v>12</v>
      </c>
      <c r="O147" s="2">
        <f>Data[[#This Row],[Unit_cost]]*Data[[#This Row],[Quantity]]</f>
        <v>336</v>
      </c>
      <c r="P147" s="2">
        <f>Data[[#This Row],[Total_sales]]-Data[[#This Row],[Total_cost]]</f>
        <v>84</v>
      </c>
      <c r="Q147" s="6">
        <v>420</v>
      </c>
      <c r="R147" s="6">
        <v>420</v>
      </c>
      <c r="S147" s="6"/>
      <c r="T147" s="6"/>
    </row>
    <row r="148" spans="1:20" x14ac:dyDescent="0.35">
      <c r="A148" t="s">
        <v>163</v>
      </c>
      <c r="B148" s="1">
        <v>45234</v>
      </c>
      <c r="C148" t="s">
        <v>286</v>
      </c>
      <c r="D148" s="2">
        <v>70</v>
      </c>
      <c r="E148">
        <v>11</v>
      </c>
      <c r="F148" t="s">
        <v>4</v>
      </c>
      <c r="G148" t="s">
        <v>9</v>
      </c>
      <c r="H148" t="s">
        <v>12</v>
      </c>
      <c r="I148" t="s">
        <v>18</v>
      </c>
      <c r="J148" t="s">
        <v>285</v>
      </c>
      <c r="K148">
        <v>2737158</v>
      </c>
      <c r="L148">
        <v>9101</v>
      </c>
      <c r="M148" s="4">
        <f>(Data[[#This Row],[Unit_Price]]*Data[[#This Row],[Quantity]])</f>
        <v>770</v>
      </c>
      <c r="N148" s="2">
        <f>Data[[#This Row],[Unit_Price]]-3</f>
        <v>67</v>
      </c>
      <c r="O148" s="2">
        <f>Data[[#This Row],[Unit_cost]]*Data[[#This Row],[Quantity]]</f>
        <v>737</v>
      </c>
      <c r="P148" s="2">
        <f>Data[[#This Row],[Total_sales]]-Data[[#This Row],[Total_cost]]</f>
        <v>33</v>
      </c>
      <c r="Q148" s="6">
        <v>770</v>
      </c>
      <c r="R148" s="6">
        <v>770</v>
      </c>
      <c r="S148" s="6"/>
      <c r="T148" s="6"/>
    </row>
    <row r="149" spans="1:20" x14ac:dyDescent="0.35">
      <c r="A149" t="s">
        <v>164</v>
      </c>
      <c r="B149" s="1">
        <v>45234</v>
      </c>
      <c r="C149" t="s">
        <v>287</v>
      </c>
      <c r="D149" s="2">
        <v>15</v>
      </c>
      <c r="E149">
        <v>15</v>
      </c>
      <c r="F149" t="s">
        <v>20</v>
      </c>
      <c r="G149" t="s">
        <v>24</v>
      </c>
      <c r="H149" t="s">
        <v>6</v>
      </c>
      <c r="I149" t="s">
        <v>15</v>
      </c>
      <c r="J149" t="s">
        <v>280</v>
      </c>
      <c r="K149">
        <v>2762124</v>
      </c>
      <c r="L149">
        <v>9104</v>
      </c>
      <c r="M149" s="4">
        <f>(Data[[#This Row],[Unit_Price]]*Data[[#This Row],[Quantity]])</f>
        <v>225</v>
      </c>
      <c r="N149" s="2">
        <f>Data[[#This Row],[Unit_Price]]-3</f>
        <v>12</v>
      </c>
      <c r="O149" s="2">
        <f>Data[[#This Row],[Unit_cost]]*Data[[#This Row],[Quantity]]</f>
        <v>180</v>
      </c>
      <c r="P149" s="2">
        <f>Data[[#This Row],[Total_sales]]-Data[[#This Row],[Total_cost]]</f>
        <v>45</v>
      </c>
      <c r="Q149" s="6">
        <v>225</v>
      </c>
      <c r="R149" s="6">
        <v>225</v>
      </c>
      <c r="S149" s="6"/>
      <c r="T149" s="6"/>
    </row>
    <row r="150" spans="1:20" x14ac:dyDescent="0.35">
      <c r="A150" t="s">
        <v>165</v>
      </c>
      <c r="B150" s="1">
        <v>45234</v>
      </c>
      <c r="C150" t="s">
        <v>287</v>
      </c>
      <c r="D150" s="2">
        <v>15</v>
      </c>
      <c r="E150">
        <v>26</v>
      </c>
      <c r="F150" t="s">
        <v>20</v>
      </c>
      <c r="G150" t="s">
        <v>9</v>
      </c>
      <c r="H150" t="s">
        <v>12</v>
      </c>
      <c r="I150" t="s">
        <v>7</v>
      </c>
      <c r="J150" t="s">
        <v>284</v>
      </c>
      <c r="K150">
        <v>2640737</v>
      </c>
      <c r="L150">
        <v>9105</v>
      </c>
      <c r="M150" s="4">
        <f>(Data[[#This Row],[Unit_Price]]*Data[[#This Row],[Quantity]])</f>
        <v>390</v>
      </c>
      <c r="N150" s="2">
        <f>Data[[#This Row],[Unit_Price]]-3</f>
        <v>12</v>
      </c>
      <c r="O150" s="2">
        <f>Data[[#This Row],[Unit_cost]]*Data[[#This Row],[Quantity]]</f>
        <v>312</v>
      </c>
      <c r="P150" s="2">
        <f>Data[[#This Row],[Total_sales]]-Data[[#This Row],[Total_cost]]</f>
        <v>78</v>
      </c>
      <c r="Q150" s="6">
        <v>390</v>
      </c>
      <c r="R150" s="6">
        <v>390</v>
      </c>
      <c r="S150" s="6"/>
      <c r="T150" s="6"/>
    </row>
    <row r="151" spans="1:20" x14ac:dyDescent="0.35">
      <c r="A151" t="s">
        <v>166</v>
      </c>
      <c r="B151" s="1">
        <v>45234</v>
      </c>
      <c r="C151" t="s">
        <v>287</v>
      </c>
      <c r="D151" s="2">
        <v>15</v>
      </c>
      <c r="E151">
        <v>7</v>
      </c>
      <c r="F151" t="s">
        <v>20</v>
      </c>
      <c r="G151" t="s">
        <v>24</v>
      </c>
      <c r="H151" t="s">
        <v>17</v>
      </c>
      <c r="I151" t="s">
        <v>13</v>
      </c>
      <c r="J151" t="s">
        <v>282</v>
      </c>
      <c r="K151">
        <v>2637789</v>
      </c>
      <c r="L151">
        <v>9104</v>
      </c>
      <c r="M151" s="4">
        <f>(Data[[#This Row],[Unit_Price]]*Data[[#This Row],[Quantity]])</f>
        <v>105</v>
      </c>
      <c r="N151" s="2">
        <f>Data[[#This Row],[Unit_Price]]-3</f>
        <v>12</v>
      </c>
      <c r="O151" s="2">
        <f>Data[[#This Row],[Unit_cost]]*Data[[#This Row],[Quantity]]</f>
        <v>84</v>
      </c>
      <c r="P151" s="2">
        <f>Data[[#This Row],[Total_sales]]-Data[[#This Row],[Total_cost]]</f>
        <v>21</v>
      </c>
      <c r="Q151" s="6">
        <v>105</v>
      </c>
      <c r="R151" s="6">
        <v>105</v>
      </c>
      <c r="S151" s="6"/>
      <c r="T151" s="6"/>
    </row>
    <row r="152" spans="1:20" x14ac:dyDescent="0.35">
      <c r="A152" t="s">
        <v>167</v>
      </c>
      <c r="B152" s="1">
        <v>45235</v>
      </c>
      <c r="C152" t="s">
        <v>3</v>
      </c>
      <c r="D152" s="2">
        <v>20</v>
      </c>
      <c r="E152">
        <v>21</v>
      </c>
      <c r="F152" t="s">
        <v>4</v>
      </c>
      <c r="G152" t="s">
        <v>9</v>
      </c>
      <c r="H152" t="s">
        <v>12</v>
      </c>
      <c r="I152" t="s">
        <v>10</v>
      </c>
      <c r="J152" t="s">
        <v>284</v>
      </c>
      <c r="K152">
        <v>2757329</v>
      </c>
      <c r="L152">
        <v>9106</v>
      </c>
      <c r="M152" s="4">
        <f>(Data[[#This Row],[Unit_Price]]*Data[[#This Row],[Quantity]])</f>
        <v>420</v>
      </c>
      <c r="N152" s="2">
        <f>Data[[#This Row],[Unit_Price]]-3</f>
        <v>17</v>
      </c>
      <c r="O152" s="2">
        <f>Data[[#This Row],[Unit_cost]]*Data[[#This Row],[Quantity]]</f>
        <v>357</v>
      </c>
      <c r="P152" s="2">
        <f>Data[[#This Row],[Total_sales]]-Data[[#This Row],[Total_cost]]</f>
        <v>63</v>
      </c>
      <c r="Q152" s="6">
        <v>420</v>
      </c>
      <c r="R152" s="6">
        <v>420</v>
      </c>
      <c r="S152" s="6"/>
      <c r="T152" s="6"/>
    </row>
    <row r="153" spans="1:20" x14ac:dyDescent="0.35">
      <c r="A153" t="s">
        <v>168</v>
      </c>
      <c r="B153" s="1">
        <v>45235</v>
      </c>
      <c r="C153" t="s">
        <v>3</v>
      </c>
      <c r="D153" s="2">
        <v>20</v>
      </c>
      <c r="E153">
        <v>24</v>
      </c>
      <c r="F153" t="s">
        <v>4</v>
      </c>
      <c r="G153" t="s">
        <v>9</v>
      </c>
      <c r="H153" t="s">
        <v>12</v>
      </c>
      <c r="I153" t="s">
        <v>7</v>
      </c>
      <c r="J153" t="s">
        <v>282</v>
      </c>
      <c r="K153">
        <v>2825575</v>
      </c>
      <c r="L153">
        <v>9101</v>
      </c>
      <c r="M153" s="4">
        <f>(Data[[#This Row],[Unit_Price]]*Data[[#This Row],[Quantity]])</f>
        <v>480</v>
      </c>
      <c r="N153" s="2">
        <f>Data[[#This Row],[Unit_Price]]-3</f>
        <v>17</v>
      </c>
      <c r="O153" s="2">
        <f>Data[[#This Row],[Unit_cost]]*Data[[#This Row],[Quantity]]</f>
        <v>408</v>
      </c>
      <c r="P153" s="2">
        <f>Data[[#This Row],[Total_sales]]-Data[[#This Row],[Total_cost]]</f>
        <v>72</v>
      </c>
      <c r="Q153" s="6">
        <v>480</v>
      </c>
      <c r="R153" s="6">
        <v>480</v>
      </c>
      <c r="S153" s="6"/>
      <c r="T153" s="6"/>
    </row>
    <row r="154" spans="1:20" x14ac:dyDescent="0.35">
      <c r="A154" t="s">
        <v>169</v>
      </c>
      <c r="B154" s="1">
        <v>45235</v>
      </c>
      <c r="C154" t="s">
        <v>286</v>
      </c>
      <c r="D154" s="2">
        <v>70</v>
      </c>
      <c r="E154">
        <v>27</v>
      </c>
      <c r="F154" t="s">
        <v>20</v>
      </c>
      <c r="G154" t="s">
        <v>24</v>
      </c>
      <c r="H154" t="s">
        <v>6</v>
      </c>
      <c r="I154" t="s">
        <v>13</v>
      </c>
      <c r="J154" t="s">
        <v>283</v>
      </c>
      <c r="K154">
        <v>2706301</v>
      </c>
      <c r="L154">
        <v>9106</v>
      </c>
      <c r="M154" s="4">
        <f>(Data[[#This Row],[Unit_Price]]*Data[[#This Row],[Quantity]])</f>
        <v>1890</v>
      </c>
      <c r="N154" s="2">
        <f>Data[[#This Row],[Unit_Price]]-3</f>
        <v>67</v>
      </c>
      <c r="O154" s="2">
        <f>Data[[#This Row],[Unit_cost]]*Data[[#This Row],[Quantity]]</f>
        <v>1809</v>
      </c>
      <c r="P154" s="2">
        <f>Data[[#This Row],[Total_sales]]-Data[[#This Row],[Total_cost]]</f>
        <v>81</v>
      </c>
      <c r="Q154" s="6">
        <v>1890</v>
      </c>
      <c r="R154" s="6">
        <v>1890</v>
      </c>
      <c r="S154" s="6"/>
      <c r="T154" s="6"/>
    </row>
    <row r="155" spans="1:20" x14ac:dyDescent="0.35">
      <c r="A155" t="s">
        <v>170</v>
      </c>
      <c r="B155" s="1">
        <v>45235</v>
      </c>
      <c r="C155" t="s">
        <v>286</v>
      </c>
      <c r="D155" s="2">
        <v>70</v>
      </c>
      <c r="E155">
        <v>24</v>
      </c>
      <c r="F155" t="s">
        <v>20</v>
      </c>
      <c r="G155" t="s">
        <v>9</v>
      </c>
      <c r="H155" t="s">
        <v>12</v>
      </c>
      <c r="I155" t="s">
        <v>13</v>
      </c>
      <c r="J155" t="s">
        <v>283</v>
      </c>
      <c r="K155">
        <v>2760783</v>
      </c>
      <c r="L155">
        <v>9103</v>
      </c>
      <c r="M155" s="4">
        <f>(Data[[#This Row],[Unit_Price]]*Data[[#This Row],[Quantity]])</f>
        <v>1680</v>
      </c>
      <c r="N155" s="2">
        <f>Data[[#This Row],[Unit_Price]]-3</f>
        <v>67</v>
      </c>
      <c r="O155" s="2">
        <f>Data[[#This Row],[Unit_cost]]*Data[[#This Row],[Quantity]]</f>
        <v>1608</v>
      </c>
      <c r="P155" s="2">
        <f>Data[[#This Row],[Total_sales]]-Data[[#This Row],[Total_cost]]</f>
        <v>72</v>
      </c>
      <c r="Q155" s="6">
        <v>1680</v>
      </c>
      <c r="R155" s="6">
        <v>1680</v>
      </c>
      <c r="S155" s="6"/>
      <c r="T155" s="6"/>
    </row>
    <row r="156" spans="1:20" x14ac:dyDescent="0.35">
      <c r="A156" t="s">
        <v>171</v>
      </c>
      <c r="B156" s="1">
        <v>45235</v>
      </c>
      <c r="C156" t="s">
        <v>3</v>
      </c>
      <c r="D156" s="2">
        <v>20</v>
      </c>
      <c r="E156">
        <v>28</v>
      </c>
      <c r="F156" t="s">
        <v>4</v>
      </c>
      <c r="G156" t="s">
        <v>9</v>
      </c>
      <c r="H156" t="s">
        <v>6</v>
      </c>
      <c r="I156" t="s">
        <v>15</v>
      </c>
      <c r="J156" t="s">
        <v>285</v>
      </c>
      <c r="K156">
        <v>2733118</v>
      </c>
      <c r="L156">
        <v>9101</v>
      </c>
      <c r="M156" s="4">
        <f>(Data[[#This Row],[Unit_Price]]*Data[[#This Row],[Quantity]])</f>
        <v>560</v>
      </c>
      <c r="N156" s="2">
        <f>Data[[#This Row],[Unit_Price]]-3</f>
        <v>17</v>
      </c>
      <c r="O156" s="2">
        <f>Data[[#This Row],[Unit_cost]]*Data[[#This Row],[Quantity]]</f>
        <v>476</v>
      </c>
      <c r="P156" s="2">
        <f>Data[[#This Row],[Total_sales]]-Data[[#This Row],[Total_cost]]</f>
        <v>84</v>
      </c>
      <c r="Q156" s="6">
        <v>560</v>
      </c>
      <c r="R156" s="6">
        <v>560</v>
      </c>
      <c r="S156" s="6"/>
      <c r="T156" s="6"/>
    </row>
    <row r="157" spans="1:20" x14ac:dyDescent="0.35">
      <c r="A157" t="s">
        <v>172</v>
      </c>
      <c r="B157" s="1">
        <v>45235</v>
      </c>
      <c r="C157" t="s">
        <v>3</v>
      </c>
      <c r="D157" s="2">
        <v>20</v>
      </c>
      <c r="E157">
        <v>12</v>
      </c>
      <c r="F157" t="s">
        <v>4</v>
      </c>
      <c r="G157" t="s">
        <v>9</v>
      </c>
      <c r="H157" t="s">
        <v>26</v>
      </c>
      <c r="I157" t="s">
        <v>15</v>
      </c>
      <c r="J157" t="s">
        <v>282</v>
      </c>
      <c r="K157">
        <v>2788155</v>
      </c>
      <c r="L157">
        <v>9104</v>
      </c>
      <c r="M157" s="4">
        <f>(Data[[#This Row],[Unit_Price]]*Data[[#This Row],[Quantity]])</f>
        <v>240</v>
      </c>
      <c r="N157" s="2">
        <f>Data[[#This Row],[Unit_Price]]-3</f>
        <v>17</v>
      </c>
      <c r="O157" s="2">
        <f>Data[[#This Row],[Unit_cost]]*Data[[#This Row],[Quantity]]</f>
        <v>204</v>
      </c>
      <c r="P157" s="2">
        <f>Data[[#This Row],[Total_sales]]-Data[[#This Row],[Total_cost]]</f>
        <v>36</v>
      </c>
      <c r="Q157" s="6">
        <v>240</v>
      </c>
      <c r="R157" s="6">
        <v>240</v>
      </c>
      <c r="S157" s="6"/>
      <c r="T157" s="6"/>
    </row>
    <row r="158" spans="1:20" x14ac:dyDescent="0.35">
      <c r="A158" t="s">
        <v>173</v>
      </c>
      <c r="B158" s="1">
        <v>45235</v>
      </c>
      <c r="C158" t="s">
        <v>287</v>
      </c>
      <c r="D158" s="2">
        <v>15</v>
      </c>
      <c r="E158">
        <v>22</v>
      </c>
      <c r="F158" t="s">
        <v>4</v>
      </c>
      <c r="G158" t="s">
        <v>24</v>
      </c>
      <c r="H158" t="s">
        <v>17</v>
      </c>
      <c r="I158" t="s">
        <v>10</v>
      </c>
      <c r="J158" t="s">
        <v>280</v>
      </c>
      <c r="K158">
        <v>2654858</v>
      </c>
      <c r="L158">
        <v>9102</v>
      </c>
      <c r="M158" s="4">
        <f>(Data[[#This Row],[Unit_Price]]*Data[[#This Row],[Quantity]])</f>
        <v>330</v>
      </c>
      <c r="N158" s="2">
        <f>Data[[#This Row],[Unit_Price]]-3</f>
        <v>12</v>
      </c>
      <c r="O158" s="2">
        <f>Data[[#This Row],[Unit_cost]]*Data[[#This Row],[Quantity]]</f>
        <v>264</v>
      </c>
      <c r="P158" s="2">
        <f>Data[[#This Row],[Total_sales]]-Data[[#This Row],[Total_cost]]</f>
        <v>66</v>
      </c>
      <c r="Q158" s="6">
        <v>330</v>
      </c>
      <c r="R158" s="6">
        <v>330</v>
      </c>
      <c r="S158" s="6"/>
      <c r="T158" s="6"/>
    </row>
    <row r="159" spans="1:20" x14ac:dyDescent="0.35">
      <c r="A159" t="s">
        <v>174</v>
      </c>
      <c r="B159" s="1">
        <v>45236</v>
      </c>
      <c r="C159" t="s">
        <v>286</v>
      </c>
      <c r="D159" s="2">
        <v>70</v>
      </c>
      <c r="E159">
        <v>26</v>
      </c>
      <c r="F159" t="s">
        <v>4</v>
      </c>
      <c r="G159" t="s">
        <v>5</v>
      </c>
      <c r="H159" t="s">
        <v>6</v>
      </c>
      <c r="I159" t="s">
        <v>15</v>
      </c>
      <c r="J159" t="s">
        <v>285</v>
      </c>
      <c r="K159">
        <v>2663154</v>
      </c>
      <c r="L159">
        <v>9102</v>
      </c>
      <c r="M159" s="4">
        <f>(Data[[#This Row],[Unit_Price]]*Data[[#This Row],[Quantity]])</f>
        <v>1820</v>
      </c>
      <c r="N159" s="2">
        <f>Data[[#This Row],[Unit_Price]]-3</f>
        <v>67</v>
      </c>
      <c r="O159" s="2">
        <f>Data[[#This Row],[Unit_cost]]*Data[[#This Row],[Quantity]]</f>
        <v>1742</v>
      </c>
      <c r="P159" s="2">
        <f>Data[[#This Row],[Total_sales]]-Data[[#This Row],[Total_cost]]</f>
        <v>78</v>
      </c>
      <c r="Q159" s="6">
        <v>1820</v>
      </c>
      <c r="R159" s="6">
        <v>1820</v>
      </c>
      <c r="S159" s="6"/>
      <c r="T159" s="6"/>
    </row>
    <row r="160" spans="1:20" x14ac:dyDescent="0.35">
      <c r="A160" t="s">
        <v>175</v>
      </c>
      <c r="B160" s="1">
        <v>45236</v>
      </c>
      <c r="C160" t="s">
        <v>287</v>
      </c>
      <c r="D160" s="2">
        <v>15</v>
      </c>
      <c r="E160">
        <v>10</v>
      </c>
      <c r="F160" t="s">
        <v>20</v>
      </c>
      <c r="G160" t="s">
        <v>5</v>
      </c>
      <c r="H160" t="s">
        <v>12</v>
      </c>
      <c r="I160" t="s">
        <v>18</v>
      </c>
      <c r="J160" t="s">
        <v>282</v>
      </c>
      <c r="K160">
        <v>2755722</v>
      </c>
      <c r="L160">
        <v>9105</v>
      </c>
      <c r="M160" s="4">
        <f>(Data[[#This Row],[Unit_Price]]*Data[[#This Row],[Quantity]])</f>
        <v>150</v>
      </c>
      <c r="N160" s="2">
        <f>Data[[#This Row],[Unit_Price]]-3</f>
        <v>12</v>
      </c>
      <c r="O160" s="2">
        <f>Data[[#This Row],[Unit_cost]]*Data[[#This Row],[Quantity]]</f>
        <v>120</v>
      </c>
      <c r="P160" s="2">
        <f>Data[[#This Row],[Total_sales]]-Data[[#This Row],[Total_cost]]</f>
        <v>30</v>
      </c>
      <c r="Q160" s="6">
        <v>150</v>
      </c>
      <c r="R160" s="6">
        <v>150</v>
      </c>
      <c r="S160" s="6"/>
      <c r="T160" s="6"/>
    </row>
    <row r="161" spans="1:20" x14ac:dyDescent="0.35">
      <c r="A161" t="s">
        <v>176</v>
      </c>
      <c r="B161" s="1">
        <v>45236</v>
      </c>
      <c r="C161" t="s">
        <v>3</v>
      </c>
      <c r="D161" s="2">
        <v>20</v>
      </c>
      <c r="E161">
        <v>20</v>
      </c>
      <c r="F161" t="s">
        <v>4</v>
      </c>
      <c r="G161" t="s">
        <v>9</v>
      </c>
      <c r="H161" t="s">
        <v>17</v>
      </c>
      <c r="I161" t="s">
        <v>18</v>
      </c>
      <c r="J161" t="s">
        <v>280</v>
      </c>
      <c r="K161">
        <v>2673045</v>
      </c>
      <c r="L161">
        <v>9105</v>
      </c>
      <c r="M161" s="4">
        <f>(Data[[#This Row],[Unit_Price]]*Data[[#This Row],[Quantity]])</f>
        <v>400</v>
      </c>
      <c r="N161" s="2">
        <f>Data[[#This Row],[Unit_Price]]-3</f>
        <v>17</v>
      </c>
      <c r="O161" s="2">
        <f>Data[[#This Row],[Unit_cost]]*Data[[#This Row],[Quantity]]</f>
        <v>340</v>
      </c>
      <c r="P161" s="2">
        <f>Data[[#This Row],[Total_sales]]-Data[[#This Row],[Total_cost]]</f>
        <v>60</v>
      </c>
      <c r="Q161" s="6">
        <v>400</v>
      </c>
      <c r="R161" s="6">
        <v>400</v>
      </c>
      <c r="S161" s="6"/>
      <c r="T161" s="6"/>
    </row>
    <row r="162" spans="1:20" x14ac:dyDescent="0.35">
      <c r="A162" t="s">
        <v>177</v>
      </c>
      <c r="B162" s="1">
        <v>45236</v>
      </c>
      <c r="C162" t="s">
        <v>3</v>
      </c>
      <c r="D162" s="2">
        <v>20</v>
      </c>
      <c r="E162">
        <v>15</v>
      </c>
      <c r="F162" t="s">
        <v>20</v>
      </c>
      <c r="G162" t="s">
        <v>9</v>
      </c>
      <c r="H162" t="s">
        <v>12</v>
      </c>
      <c r="I162" t="s">
        <v>10</v>
      </c>
      <c r="J162" t="s">
        <v>285</v>
      </c>
      <c r="K162">
        <v>2616917</v>
      </c>
      <c r="L162">
        <v>9104</v>
      </c>
      <c r="M162" s="4">
        <f>(Data[[#This Row],[Unit_Price]]*Data[[#This Row],[Quantity]])</f>
        <v>300</v>
      </c>
      <c r="N162" s="2">
        <f>Data[[#This Row],[Unit_Price]]-3</f>
        <v>17</v>
      </c>
      <c r="O162" s="2">
        <f>Data[[#This Row],[Unit_cost]]*Data[[#This Row],[Quantity]]</f>
        <v>255</v>
      </c>
      <c r="P162" s="2">
        <f>Data[[#This Row],[Total_sales]]-Data[[#This Row],[Total_cost]]</f>
        <v>45</v>
      </c>
      <c r="Q162" s="6">
        <v>300</v>
      </c>
      <c r="R162" s="6">
        <v>300</v>
      </c>
      <c r="S162" s="6"/>
      <c r="T162" s="6"/>
    </row>
    <row r="163" spans="1:20" x14ac:dyDescent="0.35">
      <c r="A163" t="s">
        <v>178</v>
      </c>
      <c r="B163" s="1">
        <v>45236</v>
      </c>
      <c r="C163" t="s">
        <v>287</v>
      </c>
      <c r="D163" s="2">
        <v>15</v>
      </c>
      <c r="E163">
        <v>9</v>
      </c>
      <c r="F163" t="s">
        <v>4</v>
      </c>
      <c r="G163" t="s">
        <v>24</v>
      </c>
      <c r="H163" t="s">
        <v>26</v>
      </c>
      <c r="I163" t="s">
        <v>15</v>
      </c>
      <c r="J163" t="s">
        <v>280</v>
      </c>
      <c r="K163">
        <v>2730188</v>
      </c>
      <c r="L163">
        <v>9104</v>
      </c>
      <c r="M163" s="4">
        <f>(Data[[#This Row],[Unit_Price]]*Data[[#This Row],[Quantity]])</f>
        <v>135</v>
      </c>
      <c r="N163" s="2">
        <f>Data[[#This Row],[Unit_Price]]-3</f>
        <v>12</v>
      </c>
      <c r="O163" s="2">
        <f>Data[[#This Row],[Unit_cost]]*Data[[#This Row],[Quantity]]</f>
        <v>108</v>
      </c>
      <c r="P163" s="2">
        <f>Data[[#This Row],[Total_sales]]-Data[[#This Row],[Total_cost]]</f>
        <v>27</v>
      </c>
      <c r="Q163" s="6">
        <v>135</v>
      </c>
      <c r="R163" s="6">
        <v>135</v>
      </c>
      <c r="S163" s="6"/>
      <c r="T163" s="6"/>
    </row>
    <row r="164" spans="1:20" x14ac:dyDescent="0.35">
      <c r="A164" t="s">
        <v>179</v>
      </c>
      <c r="B164" s="1">
        <v>45236</v>
      </c>
      <c r="C164" t="s">
        <v>3</v>
      </c>
      <c r="D164" s="2">
        <v>20</v>
      </c>
      <c r="E164">
        <v>8</v>
      </c>
      <c r="F164" t="s">
        <v>20</v>
      </c>
      <c r="G164" t="s">
        <v>5</v>
      </c>
      <c r="H164" t="s">
        <v>26</v>
      </c>
      <c r="I164" t="s">
        <v>13</v>
      </c>
      <c r="J164" t="s">
        <v>282</v>
      </c>
      <c r="K164">
        <v>2839853</v>
      </c>
      <c r="L164">
        <v>9106</v>
      </c>
      <c r="M164" s="4">
        <f>(Data[[#This Row],[Unit_Price]]*Data[[#This Row],[Quantity]])</f>
        <v>160</v>
      </c>
      <c r="N164" s="2">
        <f>Data[[#This Row],[Unit_Price]]-3</f>
        <v>17</v>
      </c>
      <c r="O164" s="2">
        <f>Data[[#This Row],[Unit_cost]]*Data[[#This Row],[Quantity]]</f>
        <v>136</v>
      </c>
      <c r="P164" s="2">
        <f>Data[[#This Row],[Total_sales]]-Data[[#This Row],[Total_cost]]</f>
        <v>24</v>
      </c>
      <c r="Q164" s="6">
        <v>160</v>
      </c>
      <c r="R164" s="6">
        <v>160</v>
      </c>
      <c r="S164" s="6"/>
      <c r="T164" s="6"/>
    </row>
    <row r="165" spans="1:20" x14ac:dyDescent="0.35">
      <c r="A165" t="s">
        <v>180</v>
      </c>
      <c r="B165" s="1">
        <v>45236</v>
      </c>
      <c r="C165" t="s">
        <v>286</v>
      </c>
      <c r="D165" s="2">
        <v>70</v>
      </c>
      <c r="E165">
        <v>18</v>
      </c>
      <c r="F165" t="s">
        <v>20</v>
      </c>
      <c r="G165" t="s">
        <v>9</v>
      </c>
      <c r="H165" t="s">
        <v>26</v>
      </c>
      <c r="I165" t="s">
        <v>10</v>
      </c>
      <c r="J165" t="s">
        <v>281</v>
      </c>
      <c r="K165">
        <v>2741079</v>
      </c>
      <c r="L165">
        <v>9101</v>
      </c>
      <c r="M165" s="4">
        <f>(Data[[#This Row],[Unit_Price]]*Data[[#This Row],[Quantity]])</f>
        <v>1260</v>
      </c>
      <c r="N165" s="2">
        <f>Data[[#This Row],[Unit_Price]]-3</f>
        <v>67</v>
      </c>
      <c r="O165" s="2">
        <f>Data[[#This Row],[Unit_cost]]*Data[[#This Row],[Quantity]]</f>
        <v>1206</v>
      </c>
      <c r="P165" s="2">
        <f>Data[[#This Row],[Total_sales]]-Data[[#This Row],[Total_cost]]</f>
        <v>54</v>
      </c>
      <c r="Q165" s="6">
        <v>1260</v>
      </c>
      <c r="R165" s="6">
        <v>1260</v>
      </c>
      <c r="S165" s="6"/>
      <c r="T165" s="6"/>
    </row>
    <row r="166" spans="1:20" x14ac:dyDescent="0.35">
      <c r="A166" t="s">
        <v>181</v>
      </c>
      <c r="B166" s="1">
        <v>45237</v>
      </c>
      <c r="C166" t="s">
        <v>287</v>
      </c>
      <c r="D166" s="2">
        <v>15</v>
      </c>
      <c r="E166">
        <v>13</v>
      </c>
      <c r="F166" t="s">
        <v>4</v>
      </c>
      <c r="G166" t="s">
        <v>5</v>
      </c>
      <c r="H166" t="s">
        <v>26</v>
      </c>
      <c r="I166" t="s">
        <v>18</v>
      </c>
      <c r="J166" t="s">
        <v>281</v>
      </c>
      <c r="K166">
        <v>2722435</v>
      </c>
      <c r="L166">
        <v>9104</v>
      </c>
      <c r="M166" s="4">
        <f>(Data[[#This Row],[Unit_Price]]*Data[[#This Row],[Quantity]])</f>
        <v>195</v>
      </c>
      <c r="N166" s="2">
        <f>Data[[#This Row],[Unit_Price]]-3</f>
        <v>12</v>
      </c>
      <c r="O166" s="2">
        <f>Data[[#This Row],[Unit_cost]]*Data[[#This Row],[Quantity]]</f>
        <v>156</v>
      </c>
      <c r="P166" s="2">
        <f>Data[[#This Row],[Total_sales]]-Data[[#This Row],[Total_cost]]</f>
        <v>39</v>
      </c>
      <c r="Q166" s="6">
        <v>195</v>
      </c>
      <c r="R166" s="6">
        <v>195</v>
      </c>
      <c r="S166" s="6"/>
      <c r="T166" s="6"/>
    </row>
    <row r="167" spans="1:20" x14ac:dyDescent="0.35">
      <c r="A167" t="s">
        <v>182</v>
      </c>
      <c r="B167" s="1">
        <v>45237</v>
      </c>
      <c r="C167" t="s">
        <v>287</v>
      </c>
      <c r="D167" s="2">
        <v>15</v>
      </c>
      <c r="E167">
        <v>18</v>
      </c>
      <c r="F167" t="s">
        <v>20</v>
      </c>
      <c r="G167" t="s">
        <v>24</v>
      </c>
      <c r="H167" t="s">
        <v>6</v>
      </c>
      <c r="I167" t="s">
        <v>13</v>
      </c>
      <c r="J167" t="s">
        <v>284</v>
      </c>
      <c r="K167">
        <v>2706490</v>
      </c>
      <c r="L167">
        <v>9101</v>
      </c>
      <c r="M167" s="4">
        <f>(Data[[#This Row],[Unit_Price]]*Data[[#This Row],[Quantity]])</f>
        <v>270</v>
      </c>
      <c r="N167" s="2">
        <f>Data[[#This Row],[Unit_Price]]-3</f>
        <v>12</v>
      </c>
      <c r="O167" s="2">
        <f>Data[[#This Row],[Unit_cost]]*Data[[#This Row],[Quantity]]</f>
        <v>216</v>
      </c>
      <c r="P167" s="2">
        <f>Data[[#This Row],[Total_sales]]-Data[[#This Row],[Total_cost]]</f>
        <v>54</v>
      </c>
      <c r="Q167" s="6">
        <v>270</v>
      </c>
      <c r="R167" s="6">
        <v>270</v>
      </c>
      <c r="S167" s="6"/>
      <c r="T167" s="6"/>
    </row>
    <row r="168" spans="1:20" x14ac:dyDescent="0.35">
      <c r="A168" t="s">
        <v>183</v>
      </c>
      <c r="B168" s="1">
        <v>45237</v>
      </c>
      <c r="C168" t="s">
        <v>3</v>
      </c>
      <c r="D168" s="2">
        <v>20</v>
      </c>
      <c r="E168">
        <v>26</v>
      </c>
      <c r="F168" t="s">
        <v>4</v>
      </c>
      <c r="G168" t="s">
        <v>9</v>
      </c>
      <c r="H168" t="s">
        <v>17</v>
      </c>
      <c r="I168" t="s">
        <v>10</v>
      </c>
      <c r="J168" t="s">
        <v>285</v>
      </c>
      <c r="K168">
        <v>2628191</v>
      </c>
      <c r="L168">
        <v>9103</v>
      </c>
      <c r="M168" s="4">
        <f>(Data[[#This Row],[Unit_Price]]*Data[[#This Row],[Quantity]])</f>
        <v>520</v>
      </c>
      <c r="N168" s="2">
        <f>Data[[#This Row],[Unit_Price]]-3</f>
        <v>17</v>
      </c>
      <c r="O168" s="2">
        <f>Data[[#This Row],[Unit_cost]]*Data[[#This Row],[Quantity]]</f>
        <v>442</v>
      </c>
      <c r="P168" s="2">
        <f>Data[[#This Row],[Total_sales]]-Data[[#This Row],[Total_cost]]</f>
        <v>78</v>
      </c>
      <c r="Q168" s="6">
        <v>520</v>
      </c>
      <c r="R168" s="6">
        <v>520</v>
      </c>
      <c r="S168" s="6"/>
      <c r="T168" s="6"/>
    </row>
    <row r="169" spans="1:20" x14ac:dyDescent="0.35">
      <c r="A169" t="s">
        <v>184</v>
      </c>
      <c r="B169" s="1">
        <v>45237</v>
      </c>
      <c r="C169" t="s">
        <v>287</v>
      </c>
      <c r="D169" s="2">
        <v>15</v>
      </c>
      <c r="E169">
        <v>24</v>
      </c>
      <c r="F169" t="s">
        <v>20</v>
      </c>
      <c r="G169" t="s">
        <v>5</v>
      </c>
      <c r="H169" t="s">
        <v>12</v>
      </c>
      <c r="I169" t="s">
        <v>18</v>
      </c>
      <c r="J169" t="s">
        <v>283</v>
      </c>
      <c r="K169">
        <v>2611437</v>
      </c>
      <c r="L169">
        <v>9103</v>
      </c>
      <c r="M169" s="4">
        <f>(Data[[#This Row],[Unit_Price]]*Data[[#This Row],[Quantity]])</f>
        <v>360</v>
      </c>
      <c r="N169" s="2">
        <f>Data[[#This Row],[Unit_Price]]-3</f>
        <v>12</v>
      </c>
      <c r="O169" s="2">
        <f>Data[[#This Row],[Unit_cost]]*Data[[#This Row],[Quantity]]</f>
        <v>288</v>
      </c>
      <c r="P169" s="2">
        <f>Data[[#This Row],[Total_sales]]-Data[[#This Row],[Total_cost]]</f>
        <v>72</v>
      </c>
      <c r="Q169" s="6">
        <v>360</v>
      </c>
      <c r="R169" s="6">
        <v>360</v>
      </c>
      <c r="S169" s="6"/>
      <c r="T169" s="6"/>
    </row>
    <row r="170" spans="1:20" x14ac:dyDescent="0.35">
      <c r="A170" t="s">
        <v>185</v>
      </c>
      <c r="B170" s="1">
        <v>45237</v>
      </c>
      <c r="C170" t="s">
        <v>287</v>
      </c>
      <c r="D170" s="2">
        <v>15</v>
      </c>
      <c r="E170">
        <v>21</v>
      </c>
      <c r="F170" t="s">
        <v>4</v>
      </c>
      <c r="G170" t="s">
        <v>5</v>
      </c>
      <c r="H170" t="s">
        <v>26</v>
      </c>
      <c r="I170" t="s">
        <v>7</v>
      </c>
      <c r="J170" t="s">
        <v>284</v>
      </c>
      <c r="K170">
        <v>2643060</v>
      </c>
      <c r="L170">
        <v>9101</v>
      </c>
      <c r="M170" s="4">
        <f>(Data[[#This Row],[Unit_Price]]*Data[[#This Row],[Quantity]])</f>
        <v>315</v>
      </c>
      <c r="N170" s="2">
        <f>Data[[#This Row],[Unit_Price]]-3</f>
        <v>12</v>
      </c>
      <c r="O170" s="2">
        <f>Data[[#This Row],[Unit_cost]]*Data[[#This Row],[Quantity]]</f>
        <v>252</v>
      </c>
      <c r="P170" s="2">
        <f>Data[[#This Row],[Total_sales]]-Data[[#This Row],[Total_cost]]</f>
        <v>63</v>
      </c>
      <c r="Q170" s="6">
        <v>315</v>
      </c>
      <c r="R170" s="6">
        <v>315</v>
      </c>
      <c r="S170" s="6"/>
      <c r="T170" s="6"/>
    </row>
    <row r="171" spans="1:20" x14ac:dyDescent="0.35">
      <c r="A171" t="s">
        <v>186</v>
      </c>
      <c r="B171" s="1">
        <v>45237</v>
      </c>
      <c r="C171" t="s">
        <v>3</v>
      </c>
      <c r="D171" s="2">
        <v>20</v>
      </c>
      <c r="E171">
        <v>110</v>
      </c>
      <c r="F171" t="s">
        <v>20</v>
      </c>
      <c r="G171" t="s">
        <v>24</v>
      </c>
      <c r="H171" t="s">
        <v>6</v>
      </c>
      <c r="I171" t="s">
        <v>7</v>
      </c>
      <c r="J171" t="s">
        <v>284</v>
      </c>
      <c r="K171">
        <v>2607822</v>
      </c>
      <c r="L171">
        <v>9102</v>
      </c>
      <c r="M171" s="4">
        <f>(Data[[#This Row],[Unit_Price]]*Data[[#This Row],[Quantity]])</f>
        <v>2200</v>
      </c>
      <c r="N171" s="2">
        <f>Data[[#This Row],[Unit_Price]]-3</f>
        <v>17</v>
      </c>
      <c r="O171" s="2">
        <f>Data[[#This Row],[Unit_cost]]*Data[[#This Row],[Quantity]]</f>
        <v>1870</v>
      </c>
      <c r="P171" s="2">
        <f>Data[[#This Row],[Total_sales]]-Data[[#This Row],[Total_cost]]</f>
        <v>330</v>
      </c>
      <c r="Q171" s="6">
        <v>2200</v>
      </c>
      <c r="R171" s="6">
        <v>2200</v>
      </c>
      <c r="S171" s="6"/>
      <c r="T171" s="6"/>
    </row>
    <row r="172" spans="1:20" x14ac:dyDescent="0.35">
      <c r="A172" t="s">
        <v>187</v>
      </c>
      <c r="B172" s="1">
        <v>45238</v>
      </c>
      <c r="C172" t="s">
        <v>286</v>
      </c>
      <c r="D172" s="2">
        <v>70</v>
      </c>
      <c r="E172">
        <v>18</v>
      </c>
      <c r="F172" t="s">
        <v>20</v>
      </c>
      <c r="G172" t="s">
        <v>24</v>
      </c>
      <c r="H172" t="s">
        <v>6</v>
      </c>
      <c r="I172" t="s">
        <v>13</v>
      </c>
      <c r="J172" t="s">
        <v>283</v>
      </c>
      <c r="K172">
        <v>2642731</v>
      </c>
      <c r="L172">
        <v>9101</v>
      </c>
      <c r="M172" s="4">
        <f>(Data[[#This Row],[Unit_Price]]*Data[[#This Row],[Quantity]])</f>
        <v>1260</v>
      </c>
      <c r="N172" s="2">
        <f>Data[[#This Row],[Unit_Price]]-3</f>
        <v>67</v>
      </c>
      <c r="O172" s="2">
        <f>Data[[#This Row],[Unit_cost]]*Data[[#This Row],[Quantity]]</f>
        <v>1206</v>
      </c>
      <c r="P172" s="2">
        <f>Data[[#This Row],[Total_sales]]-Data[[#This Row],[Total_cost]]</f>
        <v>54</v>
      </c>
      <c r="Q172" s="6">
        <v>1260</v>
      </c>
      <c r="R172" s="6">
        <v>1260</v>
      </c>
      <c r="S172" s="6"/>
      <c r="T172" s="6"/>
    </row>
    <row r="173" spans="1:20" x14ac:dyDescent="0.35">
      <c r="A173" t="s">
        <v>188</v>
      </c>
      <c r="B173" s="1">
        <v>45238</v>
      </c>
      <c r="C173" t="s">
        <v>286</v>
      </c>
      <c r="D173" s="2">
        <v>70</v>
      </c>
      <c r="E173">
        <v>14</v>
      </c>
      <c r="F173" t="s">
        <v>20</v>
      </c>
      <c r="G173" t="s">
        <v>5</v>
      </c>
      <c r="H173" t="s">
        <v>12</v>
      </c>
      <c r="I173" t="s">
        <v>7</v>
      </c>
      <c r="J173" t="s">
        <v>283</v>
      </c>
      <c r="K173">
        <v>2834628</v>
      </c>
      <c r="L173">
        <v>9106</v>
      </c>
      <c r="M173" s="4">
        <f>(Data[[#This Row],[Unit_Price]]*Data[[#This Row],[Quantity]])</f>
        <v>980</v>
      </c>
      <c r="N173" s="2">
        <f>Data[[#This Row],[Unit_Price]]-3</f>
        <v>67</v>
      </c>
      <c r="O173" s="2">
        <f>Data[[#This Row],[Unit_cost]]*Data[[#This Row],[Quantity]]</f>
        <v>938</v>
      </c>
      <c r="P173" s="2">
        <f>Data[[#This Row],[Total_sales]]-Data[[#This Row],[Total_cost]]</f>
        <v>42</v>
      </c>
      <c r="Q173" s="6">
        <v>980</v>
      </c>
      <c r="R173" s="6">
        <v>980</v>
      </c>
      <c r="S173" s="6"/>
      <c r="T173" s="6"/>
    </row>
    <row r="174" spans="1:20" x14ac:dyDescent="0.35">
      <c r="A174" t="s">
        <v>189</v>
      </c>
      <c r="B174" s="1">
        <v>45238</v>
      </c>
      <c r="C174" t="s">
        <v>3</v>
      </c>
      <c r="D174" s="2">
        <v>20</v>
      </c>
      <c r="E174">
        <v>13</v>
      </c>
      <c r="F174" t="s">
        <v>4</v>
      </c>
      <c r="G174" t="s">
        <v>5</v>
      </c>
      <c r="H174" t="s">
        <v>6</v>
      </c>
      <c r="I174" t="s">
        <v>7</v>
      </c>
      <c r="J174" t="s">
        <v>283</v>
      </c>
      <c r="K174">
        <v>2781085</v>
      </c>
      <c r="L174">
        <v>9103</v>
      </c>
      <c r="M174" s="4">
        <f>(Data[[#This Row],[Unit_Price]]*Data[[#This Row],[Quantity]])</f>
        <v>260</v>
      </c>
      <c r="N174" s="2">
        <f>Data[[#This Row],[Unit_Price]]-3</f>
        <v>17</v>
      </c>
      <c r="O174" s="2">
        <f>Data[[#This Row],[Unit_cost]]*Data[[#This Row],[Quantity]]</f>
        <v>221</v>
      </c>
      <c r="P174" s="2">
        <f>Data[[#This Row],[Total_sales]]-Data[[#This Row],[Total_cost]]</f>
        <v>39</v>
      </c>
      <c r="Q174" s="6">
        <v>260</v>
      </c>
      <c r="R174" s="6">
        <v>260</v>
      </c>
      <c r="S174" s="6"/>
      <c r="T174" s="6"/>
    </row>
    <row r="175" spans="1:20" x14ac:dyDescent="0.35">
      <c r="A175" t="s">
        <v>190</v>
      </c>
      <c r="B175" s="1">
        <v>45238</v>
      </c>
      <c r="C175" t="s">
        <v>286</v>
      </c>
      <c r="D175" s="2">
        <v>70</v>
      </c>
      <c r="E175">
        <v>12</v>
      </c>
      <c r="F175" t="s">
        <v>4</v>
      </c>
      <c r="G175" t="s">
        <v>24</v>
      </c>
      <c r="H175" t="s">
        <v>12</v>
      </c>
      <c r="I175" t="s">
        <v>15</v>
      </c>
      <c r="J175" t="s">
        <v>284</v>
      </c>
      <c r="K175">
        <v>2646865</v>
      </c>
      <c r="L175">
        <v>9101</v>
      </c>
      <c r="M175" s="4">
        <f>(Data[[#This Row],[Unit_Price]]*Data[[#This Row],[Quantity]])</f>
        <v>840</v>
      </c>
      <c r="N175" s="2">
        <f>Data[[#This Row],[Unit_Price]]-3</f>
        <v>67</v>
      </c>
      <c r="O175" s="2">
        <f>Data[[#This Row],[Unit_cost]]*Data[[#This Row],[Quantity]]</f>
        <v>804</v>
      </c>
      <c r="P175" s="2">
        <f>Data[[#This Row],[Total_sales]]-Data[[#This Row],[Total_cost]]</f>
        <v>36</v>
      </c>
      <c r="Q175" s="6">
        <v>840</v>
      </c>
      <c r="R175" s="6">
        <v>840</v>
      </c>
      <c r="S175" s="6"/>
      <c r="T175" s="6"/>
    </row>
    <row r="176" spans="1:20" x14ac:dyDescent="0.35">
      <c r="A176" t="s">
        <v>191</v>
      </c>
      <c r="B176" s="1">
        <v>45238</v>
      </c>
      <c r="C176" t="s">
        <v>3</v>
      </c>
      <c r="D176" s="2">
        <v>20</v>
      </c>
      <c r="E176">
        <v>18</v>
      </c>
      <c r="F176" t="s">
        <v>4</v>
      </c>
      <c r="G176" t="s">
        <v>24</v>
      </c>
      <c r="H176" t="s">
        <v>12</v>
      </c>
      <c r="I176" t="s">
        <v>10</v>
      </c>
      <c r="J176" t="s">
        <v>285</v>
      </c>
      <c r="K176">
        <v>2750010</v>
      </c>
      <c r="L176">
        <v>9101</v>
      </c>
      <c r="M176" s="4">
        <f>(Data[[#This Row],[Unit_Price]]*Data[[#This Row],[Quantity]])</f>
        <v>360</v>
      </c>
      <c r="N176" s="2">
        <f>Data[[#This Row],[Unit_Price]]-3</f>
        <v>17</v>
      </c>
      <c r="O176" s="2">
        <f>Data[[#This Row],[Unit_cost]]*Data[[#This Row],[Quantity]]</f>
        <v>306</v>
      </c>
      <c r="P176" s="2">
        <f>Data[[#This Row],[Total_sales]]-Data[[#This Row],[Total_cost]]</f>
        <v>54</v>
      </c>
      <c r="Q176" s="6">
        <v>360</v>
      </c>
      <c r="R176" s="6">
        <v>360</v>
      </c>
      <c r="S176" s="6"/>
      <c r="T176" s="6"/>
    </row>
    <row r="177" spans="1:20" x14ac:dyDescent="0.35">
      <c r="A177" t="s">
        <v>192</v>
      </c>
      <c r="B177" s="1">
        <v>45238</v>
      </c>
      <c r="C177" t="s">
        <v>287</v>
      </c>
      <c r="D177" s="2">
        <v>15</v>
      </c>
      <c r="E177">
        <v>12</v>
      </c>
      <c r="F177" t="s">
        <v>4</v>
      </c>
      <c r="G177" t="s">
        <v>24</v>
      </c>
      <c r="H177" t="s">
        <v>6</v>
      </c>
      <c r="I177" t="s">
        <v>18</v>
      </c>
      <c r="J177" t="s">
        <v>280</v>
      </c>
      <c r="K177">
        <v>2662935</v>
      </c>
      <c r="L177">
        <v>9102</v>
      </c>
      <c r="M177" s="4">
        <f>(Data[[#This Row],[Unit_Price]]*Data[[#This Row],[Quantity]])</f>
        <v>180</v>
      </c>
      <c r="N177" s="2">
        <f>Data[[#This Row],[Unit_Price]]-3</f>
        <v>12</v>
      </c>
      <c r="O177" s="2">
        <f>Data[[#This Row],[Unit_cost]]*Data[[#This Row],[Quantity]]</f>
        <v>144</v>
      </c>
      <c r="P177" s="2">
        <f>Data[[#This Row],[Total_sales]]-Data[[#This Row],[Total_cost]]</f>
        <v>36</v>
      </c>
      <c r="Q177" s="6">
        <v>180</v>
      </c>
      <c r="R177" s="6">
        <v>180</v>
      </c>
      <c r="S177" s="6"/>
      <c r="T177" s="6"/>
    </row>
    <row r="178" spans="1:20" x14ac:dyDescent="0.35">
      <c r="A178" t="s">
        <v>193</v>
      </c>
      <c r="B178" s="1">
        <v>45239</v>
      </c>
      <c r="C178" t="s">
        <v>286</v>
      </c>
      <c r="D178" s="2">
        <v>70</v>
      </c>
      <c r="E178">
        <v>22</v>
      </c>
      <c r="F178" t="s">
        <v>4</v>
      </c>
      <c r="G178" t="s">
        <v>9</v>
      </c>
      <c r="H178" t="s">
        <v>12</v>
      </c>
      <c r="I178" t="s">
        <v>13</v>
      </c>
      <c r="J178" t="s">
        <v>280</v>
      </c>
      <c r="K178">
        <v>2796026</v>
      </c>
      <c r="L178">
        <v>9104</v>
      </c>
      <c r="M178" s="4">
        <f>(Data[[#This Row],[Unit_Price]]*Data[[#This Row],[Quantity]])</f>
        <v>1540</v>
      </c>
      <c r="N178" s="2">
        <f>Data[[#This Row],[Unit_Price]]-3</f>
        <v>67</v>
      </c>
      <c r="O178" s="2">
        <f>Data[[#This Row],[Unit_cost]]*Data[[#This Row],[Quantity]]</f>
        <v>1474</v>
      </c>
      <c r="P178" s="2">
        <f>Data[[#This Row],[Total_sales]]-Data[[#This Row],[Total_cost]]</f>
        <v>66</v>
      </c>
      <c r="Q178" s="6">
        <v>1540</v>
      </c>
      <c r="R178" s="6">
        <v>1540</v>
      </c>
      <c r="S178" s="6"/>
      <c r="T178" s="6"/>
    </row>
    <row r="179" spans="1:20" x14ac:dyDescent="0.35">
      <c r="A179" t="s">
        <v>194</v>
      </c>
      <c r="B179" s="1">
        <v>45239</v>
      </c>
      <c r="C179" t="s">
        <v>286</v>
      </c>
      <c r="D179" s="2">
        <v>70</v>
      </c>
      <c r="E179">
        <v>13</v>
      </c>
      <c r="F179" t="s">
        <v>4</v>
      </c>
      <c r="G179" t="s">
        <v>9</v>
      </c>
      <c r="H179" t="s">
        <v>26</v>
      </c>
      <c r="I179" t="s">
        <v>18</v>
      </c>
      <c r="J179" t="s">
        <v>281</v>
      </c>
      <c r="K179">
        <v>2671982</v>
      </c>
      <c r="L179">
        <v>9104</v>
      </c>
      <c r="M179" s="4">
        <f>(Data[[#This Row],[Unit_Price]]*Data[[#This Row],[Quantity]])</f>
        <v>910</v>
      </c>
      <c r="N179" s="2">
        <f>Data[[#This Row],[Unit_Price]]-3</f>
        <v>67</v>
      </c>
      <c r="O179" s="2">
        <f>Data[[#This Row],[Unit_cost]]*Data[[#This Row],[Quantity]]</f>
        <v>871</v>
      </c>
      <c r="P179" s="2">
        <f>Data[[#This Row],[Total_sales]]-Data[[#This Row],[Total_cost]]</f>
        <v>39</v>
      </c>
      <c r="Q179" s="6">
        <v>910</v>
      </c>
      <c r="R179" s="6">
        <v>910</v>
      </c>
      <c r="S179" s="6"/>
      <c r="T179" s="6"/>
    </row>
    <row r="180" spans="1:20" x14ac:dyDescent="0.35">
      <c r="A180" t="s">
        <v>195</v>
      </c>
      <c r="B180" s="1">
        <v>45239</v>
      </c>
      <c r="C180" t="s">
        <v>3</v>
      </c>
      <c r="D180" s="2">
        <v>20</v>
      </c>
      <c r="E180">
        <v>23</v>
      </c>
      <c r="F180" t="s">
        <v>20</v>
      </c>
      <c r="G180" t="s">
        <v>24</v>
      </c>
      <c r="H180" t="s">
        <v>12</v>
      </c>
      <c r="I180" t="s">
        <v>15</v>
      </c>
      <c r="J180" t="s">
        <v>283</v>
      </c>
      <c r="K180">
        <v>2792578</v>
      </c>
      <c r="L180">
        <v>9102</v>
      </c>
      <c r="M180" s="4">
        <f>(Data[[#This Row],[Unit_Price]]*Data[[#This Row],[Quantity]])</f>
        <v>460</v>
      </c>
      <c r="N180" s="2">
        <f>Data[[#This Row],[Unit_Price]]-3</f>
        <v>17</v>
      </c>
      <c r="O180" s="2">
        <f>Data[[#This Row],[Unit_cost]]*Data[[#This Row],[Quantity]]</f>
        <v>391</v>
      </c>
      <c r="P180" s="2">
        <f>Data[[#This Row],[Total_sales]]-Data[[#This Row],[Total_cost]]</f>
        <v>69</v>
      </c>
      <c r="Q180" s="6">
        <v>460</v>
      </c>
      <c r="R180" s="6">
        <v>460</v>
      </c>
      <c r="S180" s="6"/>
      <c r="T180" s="6"/>
    </row>
    <row r="181" spans="1:20" x14ac:dyDescent="0.35">
      <c r="A181" t="s">
        <v>196</v>
      </c>
      <c r="B181" s="1">
        <v>45239</v>
      </c>
      <c r="C181" t="s">
        <v>286</v>
      </c>
      <c r="D181" s="2">
        <v>70</v>
      </c>
      <c r="E181">
        <v>28</v>
      </c>
      <c r="F181" t="s">
        <v>4</v>
      </c>
      <c r="G181" t="s">
        <v>5</v>
      </c>
      <c r="H181" t="s">
        <v>26</v>
      </c>
      <c r="I181" t="s">
        <v>10</v>
      </c>
      <c r="J181" t="s">
        <v>282</v>
      </c>
      <c r="K181">
        <v>2620695</v>
      </c>
      <c r="L181">
        <v>9101</v>
      </c>
      <c r="M181" s="4">
        <f>(Data[[#This Row],[Unit_Price]]*Data[[#This Row],[Quantity]])</f>
        <v>1960</v>
      </c>
      <c r="N181" s="2">
        <f>Data[[#This Row],[Unit_Price]]-3</f>
        <v>67</v>
      </c>
      <c r="O181" s="2">
        <f>Data[[#This Row],[Unit_cost]]*Data[[#This Row],[Quantity]]</f>
        <v>1876</v>
      </c>
      <c r="P181" s="2">
        <f>Data[[#This Row],[Total_sales]]-Data[[#This Row],[Total_cost]]</f>
        <v>84</v>
      </c>
      <c r="Q181" s="6">
        <v>1960</v>
      </c>
      <c r="R181" s="6">
        <v>1960</v>
      </c>
      <c r="S181" s="6"/>
      <c r="T181" s="6"/>
    </row>
    <row r="182" spans="1:20" x14ac:dyDescent="0.35">
      <c r="A182" t="s">
        <v>197</v>
      </c>
      <c r="B182" s="1">
        <v>45239</v>
      </c>
      <c r="C182" t="s">
        <v>286</v>
      </c>
      <c r="D182" s="2">
        <v>70</v>
      </c>
      <c r="E182">
        <v>25</v>
      </c>
      <c r="F182" t="s">
        <v>4</v>
      </c>
      <c r="G182" t="s">
        <v>9</v>
      </c>
      <c r="H182" t="s">
        <v>12</v>
      </c>
      <c r="I182" t="s">
        <v>10</v>
      </c>
      <c r="J182" t="s">
        <v>285</v>
      </c>
      <c r="K182">
        <v>2788888</v>
      </c>
      <c r="L182">
        <v>9102</v>
      </c>
      <c r="M182" s="4">
        <f>(Data[[#This Row],[Unit_Price]]*Data[[#This Row],[Quantity]])</f>
        <v>1750</v>
      </c>
      <c r="N182" s="2">
        <f>Data[[#This Row],[Unit_Price]]-3</f>
        <v>67</v>
      </c>
      <c r="O182" s="2">
        <f>Data[[#This Row],[Unit_cost]]*Data[[#This Row],[Quantity]]</f>
        <v>1675</v>
      </c>
      <c r="P182" s="2">
        <f>Data[[#This Row],[Total_sales]]-Data[[#This Row],[Total_cost]]</f>
        <v>75</v>
      </c>
      <c r="Q182" s="6">
        <v>1750</v>
      </c>
      <c r="R182" s="6">
        <v>1750</v>
      </c>
      <c r="S182" s="6"/>
      <c r="T182" s="6"/>
    </row>
    <row r="183" spans="1:20" x14ac:dyDescent="0.35">
      <c r="A183" t="s">
        <v>198</v>
      </c>
      <c r="B183" s="1">
        <v>45239</v>
      </c>
      <c r="C183" t="s">
        <v>3</v>
      </c>
      <c r="D183" s="2">
        <v>20</v>
      </c>
      <c r="E183">
        <v>6</v>
      </c>
      <c r="F183" t="s">
        <v>4</v>
      </c>
      <c r="G183" t="s">
        <v>9</v>
      </c>
      <c r="H183" t="s">
        <v>26</v>
      </c>
      <c r="I183" t="s">
        <v>7</v>
      </c>
      <c r="J183" t="s">
        <v>281</v>
      </c>
      <c r="K183">
        <v>2602855</v>
      </c>
      <c r="L183">
        <v>9106</v>
      </c>
      <c r="M183" s="4">
        <f>(Data[[#This Row],[Unit_Price]]*Data[[#This Row],[Quantity]])</f>
        <v>120</v>
      </c>
      <c r="N183" s="2">
        <f>Data[[#This Row],[Unit_Price]]-3</f>
        <v>17</v>
      </c>
      <c r="O183" s="2">
        <f>Data[[#This Row],[Unit_cost]]*Data[[#This Row],[Quantity]]</f>
        <v>102</v>
      </c>
      <c r="P183" s="2">
        <f>Data[[#This Row],[Total_sales]]-Data[[#This Row],[Total_cost]]</f>
        <v>18</v>
      </c>
      <c r="Q183" s="6">
        <v>120</v>
      </c>
      <c r="R183" s="6">
        <v>120</v>
      </c>
      <c r="S183" s="6"/>
      <c r="T183" s="6"/>
    </row>
    <row r="184" spans="1:20" x14ac:dyDescent="0.35">
      <c r="A184" t="s">
        <v>199</v>
      </c>
      <c r="B184" s="1">
        <v>45239</v>
      </c>
      <c r="C184" t="s">
        <v>287</v>
      </c>
      <c r="D184" s="2">
        <v>15</v>
      </c>
      <c r="E184">
        <v>125</v>
      </c>
      <c r="F184" t="s">
        <v>20</v>
      </c>
      <c r="G184" t="s">
        <v>24</v>
      </c>
      <c r="H184" t="s">
        <v>26</v>
      </c>
      <c r="I184" t="s">
        <v>18</v>
      </c>
      <c r="J184" t="s">
        <v>282</v>
      </c>
      <c r="K184">
        <v>2838870</v>
      </c>
      <c r="L184">
        <v>9104</v>
      </c>
      <c r="M184" s="4">
        <f>(Data[[#This Row],[Unit_Price]]*Data[[#This Row],[Quantity]])</f>
        <v>1875</v>
      </c>
      <c r="N184" s="2">
        <f>Data[[#This Row],[Unit_Price]]-3</f>
        <v>12</v>
      </c>
      <c r="O184" s="2">
        <f>Data[[#This Row],[Unit_cost]]*Data[[#This Row],[Quantity]]</f>
        <v>1500</v>
      </c>
      <c r="P184" s="2">
        <f>Data[[#This Row],[Total_sales]]-Data[[#This Row],[Total_cost]]</f>
        <v>375</v>
      </c>
      <c r="Q184" s="6">
        <v>1875</v>
      </c>
      <c r="R184" s="6">
        <v>1875</v>
      </c>
      <c r="S184" s="6"/>
      <c r="T184" s="6"/>
    </row>
    <row r="185" spans="1:20" x14ac:dyDescent="0.35">
      <c r="A185" t="s">
        <v>200</v>
      </c>
      <c r="B185" s="1">
        <v>45239</v>
      </c>
      <c r="C185" t="s">
        <v>286</v>
      </c>
      <c r="D185" s="2">
        <v>70</v>
      </c>
      <c r="E185">
        <v>6</v>
      </c>
      <c r="F185" t="s">
        <v>20</v>
      </c>
      <c r="G185" t="s">
        <v>9</v>
      </c>
      <c r="H185" t="s">
        <v>26</v>
      </c>
      <c r="I185" t="s">
        <v>13</v>
      </c>
      <c r="J185" t="s">
        <v>285</v>
      </c>
      <c r="K185">
        <v>2770153</v>
      </c>
      <c r="L185">
        <v>9103</v>
      </c>
      <c r="M185" s="4">
        <f>(Data[[#This Row],[Unit_Price]]*Data[[#This Row],[Quantity]])</f>
        <v>420</v>
      </c>
      <c r="N185" s="2">
        <f>Data[[#This Row],[Unit_Price]]-3</f>
        <v>67</v>
      </c>
      <c r="O185" s="2">
        <f>Data[[#This Row],[Unit_cost]]*Data[[#This Row],[Quantity]]</f>
        <v>402</v>
      </c>
      <c r="P185" s="2">
        <f>Data[[#This Row],[Total_sales]]-Data[[#This Row],[Total_cost]]</f>
        <v>18</v>
      </c>
      <c r="Q185" s="6">
        <v>420</v>
      </c>
      <c r="R185" s="6">
        <v>420</v>
      </c>
      <c r="S185" s="6"/>
      <c r="T185" s="6"/>
    </row>
    <row r="186" spans="1:20" x14ac:dyDescent="0.35">
      <c r="A186" t="s">
        <v>201</v>
      </c>
      <c r="B186" s="1">
        <v>45240</v>
      </c>
      <c r="C186" t="s">
        <v>286</v>
      </c>
      <c r="D186" s="2">
        <v>70</v>
      </c>
      <c r="E186">
        <v>9</v>
      </c>
      <c r="F186" t="s">
        <v>4</v>
      </c>
      <c r="G186" t="s">
        <v>24</v>
      </c>
      <c r="H186" t="s">
        <v>12</v>
      </c>
      <c r="I186" t="s">
        <v>7</v>
      </c>
      <c r="J186" t="s">
        <v>282</v>
      </c>
      <c r="K186">
        <v>2799585</v>
      </c>
      <c r="L186">
        <v>9105</v>
      </c>
      <c r="M186" s="4">
        <f>(Data[[#This Row],[Unit_Price]]*Data[[#This Row],[Quantity]])</f>
        <v>630</v>
      </c>
      <c r="N186" s="2">
        <f>Data[[#This Row],[Unit_Price]]-3</f>
        <v>67</v>
      </c>
      <c r="O186" s="2">
        <f>Data[[#This Row],[Unit_cost]]*Data[[#This Row],[Quantity]]</f>
        <v>603</v>
      </c>
      <c r="P186" s="2">
        <f>Data[[#This Row],[Total_sales]]-Data[[#This Row],[Total_cost]]</f>
        <v>27</v>
      </c>
      <c r="Q186" s="6">
        <v>630</v>
      </c>
      <c r="R186" s="6">
        <v>630</v>
      </c>
      <c r="S186" s="6"/>
      <c r="T186" s="6"/>
    </row>
    <row r="187" spans="1:20" x14ac:dyDescent="0.35">
      <c r="A187" t="s">
        <v>202</v>
      </c>
      <c r="B187" s="1">
        <v>45240</v>
      </c>
      <c r="C187" t="s">
        <v>287</v>
      </c>
      <c r="D187" s="2">
        <v>15</v>
      </c>
      <c r="E187">
        <v>22</v>
      </c>
      <c r="F187" t="s">
        <v>4</v>
      </c>
      <c r="G187" t="s">
        <v>5</v>
      </c>
      <c r="H187" t="s">
        <v>12</v>
      </c>
      <c r="I187" t="s">
        <v>10</v>
      </c>
      <c r="J187" t="s">
        <v>282</v>
      </c>
      <c r="K187">
        <v>2801702</v>
      </c>
      <c r="L187">
        <v>9106</v>
      </c>
      <c r="M187" s="4">
        <f>(Data[[#This Row],[Unit_Price]]*Data[[#This Row],[Quantity]])</f>
        <v>330</v>
      </c>
      <c r="N187" s="2">
        <f>Data[[#This Row],[Unit_Price]]-3</f>
        <v>12</v>
      </c>
      <c r="O187" s="2">
        <f>Data[[#This Row],[Unit_cost]]*Data[[#This Row],[Quantity]]</f>
        <v>264</v>
      </c>
      <c r="P187" s="2">
        <f>Data[[#This Row],[Total_sales]]-Data[[#This Row],[Total_cost]]</f>
        <v>66</v>
      </c>
      <c r="Q187" s="6">
        <v>330</v>
      </c>
      <c r="R187" s="6">
        <v>330</v>
      </c>
      <c r="S187" s="6"/>
      <c r="T187" s="6"/>
    </row>
    <row r="188" spans="1:20" x14ac:dyDescent="0.35">
      <c r="A188" t="s">
        <v>203</v>
      </c>
      <c r="B188" s="1">
        <v>45241</v>
      </c>
      <c r="C188" t="s">
        <v>286</v>
      </c>
      <c r="D188" s="2">
        <v>70</v>
      </c>
      <c r="E188">
        <v>24</v>
      </c>
      <c r="F188" t="s">
        <v>4</v>
      </c>
      <c r="G188" t="s">
        <v>24</v>
      </c>
      <c r="H188" t="s">
        <v>12</v>
      </c>
      <c r="I188" t="s">
        <v>7</v>
      </c>
      <c r="J188" t="s">
        <v>283</v>
      </c>
      <c r="K188">
        <v>2774935</v>
      </c>
      <c r="L188">
        <v>9101</v>
      </c>
      <c r="M188" s="4">
        <f>(Data[[#This Row],[Unit_Price]]*Data[[#This Row],[Quantity]])</f>
        <v>1680</v>
      </c>
      <c r="N188" s="2">
        <f>Data[[#This Row],[Unit_Price]]-3</f>
        <v>67</v>
      </c>
      <c r="O188" s="2">
        <f>Data[[#This Row],[Unit_cost]]*Data[[#This Row],[Quantity]]</f>
        <v>1608</v>
      </c>
      <c r="P188" s="2">
        <f>Data[[#This Row],[Total_sales]]-Data[[#This Row],[Total_cost]]</f>
        <v>72</v>
      </c>
      <c r="Q188" s="6">
        <v>1680</v>
      </c>
      <c r="R188" s="6">
        <v>1680</v>
      </c>
      <c r="S188" s="6"/>
      <c r="T188" s="6"/>
    </row>
    <row r="189" spans="1:20" x14ac:dyDescent="0.35">
      <c r="A189" t="s">
        <v>204</v>
      </c>
      <c r="B189" s="1">
        <v>45241</v>
      </c>
      <c r="C189" t="s">
        <v>286</v>
      </c>
      <c r="D189" s="2">
        <v>70</v>
      </c>
      <c r="E189">
        <v>27</v>
      </c>
      <c r="F189" t="s">
        <v>4</v>
      </c>
      <c r="G189" t="s">
        <v>24</v>
      </c>
      <c r="H189" t="s">
        <v>12</v>
      </c>
      <c r="I189" t="s">
        <v>18</v>
      </c>
      <c r="J189" t="s">
        <v>282</v>
      </c>
      <c r="K189">
        <v>2832337</v>
      </c>
      <c r="L189">
        <v>9106</v>
      </c>
      <c r="M189" s="4">
        <f>(Data[[#This Row],[Unit_Price]]*Data[[#This Row],[Quantity]])</f>
        <v>1890</v>
      </c>
      <c r="N189" s="2">
        <f>Data[[#This Row],[Unit_Price]]-3</f>
        <v>67</v>
      </c>
      <c r="O189" s="2">
        <f>Data[[#This Row],[Unit_cost]]*Data[[#This Row],[Quantity]]</f>
        <v>1809</v>
      </c>
      <c r="P189" s="2">
        <f>Data[[#This Row],[Total_sales]]-Data[[#This Row],[Total_cost]]</f>
        <v>81</v>
      </c>
      <c r="Q189" s="6">
        <v>1890</v>
      </c>
      <c r="R189" s="6">
        <v>1890</v>
      </c>
      <c r="S189" s="6"/>
      <c r="T189" s="6"/>
    </row>
    <row r="190" spans="1:20" x14ac:dyDescent="0.35">
      <c r="A190" t="s">
        <v>205</v>
      </c>
      <c r="B190" s="1">
        <v>45241</v>
      </c>
      <c r="C190" t="s">
        <v>287</v>
      </c>
      <c r="D190" s="2">
        <v>15</v>
      </c>
      <c r="E190">
        <v>14</v>
      </c>
      <c r="F190" t="s">
        <v>4</v>
      </c>
      <c r="G190" t="s">
        <v>24</v>
      </c>
      <c r="H190" t="s">
        <v>26</v>
      </c>
      <c r="I190" t="s">
        <v>13</v>
      </c>
      <c r="J190" t="s">
        <v>284</v>
      </c>
      <c r="K190">
        <v>2718963</v>
      </c>
      <c r="L190">
        <v>9104</v>
      </c>
      <c r="M190" s="4">
        <f>(Data[[#This Row],[Unit_Price]]*Data[[#This Row],[Quantity]])</f>
        <v>210</v>
      </c>
      <c r="N190" s="2">
        <f>Data[[#This Row],[Unit_Price]]-3</f>
        <v>12</v>
      </c>
      <c r="O190" s="2">
        <f>Data[[#This Row],[Unit_cost]]*Data[[#This Row],[Quantity]]</f>
        <v>168</v>
      </c>
      <c r="P190" s="2">
        <f>Data[[#This Row],[Total_sales]]-Data[[#This Row],[Total_cost]]</f>
        <v>42</v>
      </c>
      <c r="Q190" s="6">
        <v>210</v>
      </c>
      <c r="R190" s="6">
        <v>210</v>
      </c>
      <c r="S190" s="6"/>
      <c r="T190" s="6"/>
    </row>
    <row r="191" spans="1:20" x14ac:dyDescent="0.35">
      <c r="A191" t="s">
        <v>206</v>
      </c>
      <c r="B191" s="1">
        <v>45241</v>
      </c>
      <c r="C191" t="s">
        <v>3</v>
      </c>
      <c r="D191" s="2">
        <v>20</v>
      </c>
      <c r="E191">
        <v>26</v>
      </c>
      <c r="F191" t="s">
        <v>4</v>
      </c>
      <c r="G191" t="s">
        <v>9</v>
      </c>
      <c r="H191" t="s">
        <v>17</v>
      </c>
      <c r="I191" t="s">
        <v>18</v>
      </c>
      <c r="J191" t="s">
        <v>283</v>
      </c>
      <c r="K191">
        <v>2753119</v>
      </c>
      <c r="L191">
        <v>9101</v>
      </c>
      <c r="M191" s="4">
        <f>(Data[[#This Row],[Unit_Price]]*Data[[#This Row],[Quantity]])</f>
        <v>520</v>
      </c>
      <c r="N191" s="2">
        <f>Data[[#This Row],[Unit_Price]]-3</f>
        <v>17</v>
      </c>
      <c r="O191" s="2">
        <f>Data[[#This Row],[Unit_cost]]*Data[[#This Row],[Quantity]]</f>
        <v>442</v>
      </c>
      <c r="P191" s="2">
        <f>Data[[#This Row],[Total_sales]]-Data[[#This Row],[Total_cost]]</f>
        <v>78</v>
      </c>
      <c r="Q191" s="6">
        <v>520</v>
      </c>
      <c r="R191" s="6">
        <v>520</v>
      </c>
      <c r="S191" s="6"/>
      <c r="T191" s="6"/>
    </row>
    <row r="192" spans="1:20" x14ac:dyDescent="0.35">
      <c r="A192" t="s">
        <v>207</v>
      </c>
      <c r="B192" s="1">
        <v>45241</v>
      </c>
      <c r="C192" t="s">
        <v>3</v>
      </c>
      <c r="D192" s="2">
        <v>20</v>
      </c>
      <c r="E192">
        <v>25</v>
      </c>
      <c r="F192" t="s">
        <v>20</v>
      </c>
      <c r="G192" t="s">
        <v>24</v>
      </c>
      <c r="H192" t="s">
        <v>26</v>
      </c>
      <c r="I192" t="s">
        <v>18</v>
      </c>
      <c r="J192" t="s">
        <v>283</v>
      </c>
      <c r="K192">
        <v>2807422</v>
      </c>
      <c r="L192">
        <v>9103</v>
      </c>
      <c r="M192" s="4">
        <f>(Data[[#This Row],[Unit_Price]]*Data[[#This Row],[Quantity]])</f>
        <v>500</v>
      </c>
      <c r="N192" s="2">
        <f>Data[[#This Row],[Unit_Price]]-3</f>
        <v>17</v>
      </c>
      <c r="O192" s="2">
        <f>Data[[#This Row],[Unit_cost]]*Data[[#This Row],[Quantity]]</f>
        <v>425</v>
      </c>
      <c r="P192" s="2">
        <f>Data[[#This Row],[Total_sales]]-Data[[#This Row],[Total_cost]]</f>
        <v>75</v>
      </c>
      <c r="Q192" s="6">
        <v>500</v>
      </c>
      <c r="R192" s="6">
        <v>500</v>
      </c>
      <c r="S192" s="6"/>
      <c r="T192" s="6"/>
    </row>
    <row r="193" spans="1:20" x14ac:dyDescent="0.35">
      <c r="A193" t="s">
        <v>208</v>
      </c>
      <c r="B193" s="1">
        <v>45242</v>
      </c>
      <c r="C193" t="s">
        <v>287</v>
      </c>
      <c r="D193" s="2">
        <v>15</v>
      </c>
      <c r="E193">
        <v>23</v>
      </c>
      <c r="F193" t="s">
        <v>4</v>
      </c>
      <c r="G193" t="s">
        <v>24</v>
      </c>
      <c r="H193" t="s">
        <v>17</v>
      </c>
      <c r="I193" t="s">
        <v>15</v>
      </c>
      <c r="J193" t="s">
        <v>281</v>
      </c>
      <c r="K193">
        <v>2728101</v>
      </c>
      <c r="L193">
        <v>9102</v>
      </c>
      <c r="M193" s="4">
        <f>(Data[[#This Row],[Unit_Price]]*Data[[#This Row],[Quantity]])</f>
        <v>345</v>
      </c>
      <c r="N193" s="2">
        <f>Data[[#This Row],[Unit_Price]]-3</f>
        <v>12</v>
      </c>
      <c r="O193" s="2">
        <f>Data[[#This Row],[Unit_cost]]*Data[[#This Row],[Quantity]]</f>
        <v>276</v>
      </c>
      <c r="P193" s="2">
        <f>Data[[#This Row],[Total_sales]]-Data[[#This Row],[Total_cost]]</f>
        <v>69</v>
      </c>
      <c r="Q193" s="6">
        <v>345</v>
      </c>
      <c r="R193" s="6">
        <v>345</v>
      </c>
      <c r="S193" s="6"/>
      <c r="T193" s="6"/>
    </row>
    <row r="194" spans="1:20" x14ac:dyDescent="0.35">
      <c r="A194" t="s">
        <v>209</v>
      </c>
      <c r="B194" s="1">
        <v>45242</v>
      </c>
      <c r="C194" t="s">
        <v>286</v>
      </c>
      <c r="D194" s="2">
        <v>70</v>
      </c>
      <c r="E194">
        <v>15</v>
      </c>
      <c r="F194" t="s">
        <v>4</v>
      </c>
      <c r="G194" t="s">
        <v>9</v>
      </c>
      <c r="H194" t="s">
        <v>6</v>
      </c>
      <c r="I194" t="s">
        <v>15</v>
      </c>
      <c r="J194" t="s">
        <v>285</v>
      </c>
      <c r="K194">
        <v>2788067</v>
      </c>
      <c r="L194">
        <v>9105</v>
      </c>
      <c r="M194" s="4">
        <f>(Data[[#This Row],[Unit_Price]]*Data[[#This Row],[Quantity]])</f>
        <v>1050</v>
      </c>
      <c r="N194" s="2">
        <f>Data[[#This Row],[Unit_Price]]-3</f>
        <v>67</v>
      </c>
      <c r="O194" s="2">
        <f>Data[[#This Row],[Unit_cost]]*Data[[#This Row],[Quantity]]</f>
        <v>1005</v>
      </c>
      <c r="P194" s="2">
        <f>Data[[#This Row],[Total_sales]]-Data[[#This Row],[Total_cost]]</f>
        <v>45</v>
      </c>
      <c r="Q194" s="6">
        <v>1050</v>
      </c>
      <c r="R194" s="6">
        <v>1050</v>
      </c>
      <c r="S194" s="6"/>
      <c r="T194" s="6"/>
    </row>
    <row r="195" spans="1:20" x14ac:dyDescent="0.35">
      <c r="A195" t="s">
        <v>210</v>
      </c>
      <c r="B195" s="1">
        <v>45242</v>
      </c>
      <c r="C195" t="s">
        <v>3</v>
      </c>
      <c r="D195" s="2">
        <v>20</v>
      </c>
      <c r="E195">
        <v>14</v>
      </c>
      <c r="F195" t="s">
        <v>4</v>
      </c>
      <c r="G195" t="s">
        <v>5</v>
      </c>
      <c r="H195" t="s">
        <v>26</v>
      </c>
      <c r="I195" t="s">
        <v>7</v>
      </c>
      <c r="J195" t="s">
        <v>285</v>
      </c>
      <c r="K195">
        <v>2731289</v>
      </c>
      <c r="L195">
        <v>9101</v>
      </c>
      <c r="M195" s="4">
        <f>(Data[[#This Row],[Unit_Price]]*Data[[#This Row],[Quantity]])</f>
        <v>280</v>
      </c>
      <c r="N195" s="2">
        <f>Data[[#This Row],[Unit_Price]]-3</f>
        <v>17</v>
      </c>
      <c r="O195" s="2">
        <f>Data[[#This Row],[Unit_cost]]*Data[[#This Row],[Quantity]]</f>
        <v>238</v>
      </c>
      <c r="P195" s="2">
        <f>Data[[#This Row],[Total_sales]]-Data[[#This Row],[Total_cost]]</f>
        <v>42</v>
      </c>
      <c r="Q195" s="6">
        <v>280</v>
      </c>
      <c r="R195" s="6">
        <v>280</v>
      </c>
      <c r="S195" s="6"/>
      <c r="T195" s="6"/>
    </row>
    <row r="196" spans="1:20" x14ac:dyDescent="0.35">
      <c r="A196" t="s">
        <v>211</v>
      </c>
      <c r="B196" s="1">
        <v>45242</v>
      </c>
      <c r="C196" t="s">
        <v>3</v>
      </c>
      <c r="D196" s="2">
        <v>20</v>
      </c>
      <c r="E196">
        <v>20</v>
      </c>
      <c r="F196" t="s">
        <v>20</v>
      </c>
      <c r="G196" t="s">
        <v>9</v>
      </c>
      <c r="H196" t="s">
        <v>6</v>
      </c>
      <c r="I196" t="s">
        <v>7</v>
      </c>
      <c r="J196" t="s">
        <v>285</v>
      </c>
      <c r="K196">
        <v>2807503</v>
      </c>
      <c r="L196">
        <v>9105</v>
      </c>
      <c r="M196" s="4">
        <f>(Data[[#This Row],[Unit_Price]]*Data[[#This Row],[Quantity]])</f>
        <v>400</v>
      </c>
      <c r="N196" s="2">
        <f>Data[[#This Row],[Unit_Price]]-3</f>
        <v>17</v>
      </c>
      <c r="O196" s="2">
        <f>Data[[#This Row],[Unit_cost]]*Data[[#This Row],[Quantity]]</f>
        <v>340</v>
      </c>
      <c r="P196" s="2">
        <f>Data[[#This Row],[Total_sales]]-Data[[#This Row],[Total_cost]]</f>
        <v>60</v>
      </c>
      <c r="Q196" s="6">
        <v>400</v>
      </c>
      <c r="R196" s="6">
        <v>400</v>
      </c>
      <c r="S196" s="6"/>
      <c r="T196" s="6"/>
    </row>
    <row r="197" spans="1:20" x14ac:dyDescent="0.35">
      <c r="A197" t="s">
        <v>212</v>
      </c>
      <c r="B197" s="1">
        <v>45242</v>
      </c>
      <c r="C197" t="s">
        <v>3</v>
      </c>
      <c r="D197" s="2">
        <v>20</v>
      </c>
      <c r="E197">
        <v>14</v>
      </c>
      <c r="F197" t="s">
        <v>4</v>
      </c>
      <c r="G197" t="s">
        <v>24</v>
      </c>
      <c r="H197" t="s">
        <v>12</v>
      </c>
      <c r="I197" t="s">
        <v>10</v>
      </c>
      <c r="J197" t="s">
        <v>280</v>
      </c>
      <c r="K197">
        <v>2601484</v>
      </c>
      <c r="L197">
        <v>9102</v>
      </c>
      <c r="M197" s="4">
        <f>(Data[[#This Row],[Unit_Price]]*Data[[#This Row],[Quantity]])</f>
        <v>280</v>
      </c>
      <c r="N197" s="2">
        <f>Data[[#This Row],[Unit_Price]]-3</f>
        <v>17</v>
      </c>
      <c r="O197" s="2">
        <f>Data[[#This Row],[Unit_cost]]*Data[[#This Row],[Quantity]]</f>
        <v>238</v>
      </c>
      <c r="P197" s="2">
        <f>Data[[#This Row],[Total_sales]]-Data[[#This Row],[Total_cost]]</f>
        <v>42</v>
      </c>
      <c r="Q197" s="6">
        <v>280</v>
      </c>
      <c r="R197" s="6">
        <v>280</v>
      </c>
      <c r="S197" s="6"/>
      <c r="T197" s="6"/>
    </row>
    <row r="198" spans="1:20" x14ac:dyDescent="0.35">
      <c r="A198" t="s">
        <v>213</v>
      </c>
      <c r="B198" s="1">
        <v>45242</v>
      </c>
      <c r="C198" t="s">
        <v>3</v>
      </c>
      <c r="D198" s="2">
        <v>20</v>
      </c>
      <c r="E198">
        <v>28</v>
      </c>
      <c r="F198" t="s">
        <v>20</v>
      </c>
      <c r="G198" t="s">
        <v>24</v>
      </c>
      <c r="H198" t="s">
        <v>6</v>
      </c>
      <c r="I198" t="s">
        <v>18</v>
      </c>
      <c r="J198" t="s">
        <v>285</v>
      </c>
      <c r="K198">
        <v>2771070</v>
      </c>
      <c r="L198">
        <v>9104</v>
      </c>
      <c r="M198" s="4">
        <f>(Data[[#This Row],[Unit_Price]]*Data[[#This Row],[Quantity]])</f>
        <v>560</v>
      </c>
      <c r="N198" s="2">
        <f>Data[[#This Row],[Unit_Price]]-3</f>
        <v>17</v>
      </c>
      <c r="O198" s="2">
        <f>Data[[#This Row],[Unit_cost]]*Data[[#This Row],[Quantity]]</f>
        <v>476</v>
      </c>
      <c r="P198" s="2">
        <f>Data[[#This Row],[Total_sales]]-Data[[#This Row],[Total_cost]]</f>
        <v>84</v>
      </c>
      <c r="Q198" s="6">
        <v>560</v>
      </c>
      <c r="R198" s="6">
        <v>560</v>
      </c>
      <c r="S198" s="6"/>
      <c r="T198" s="6"/>
    </row>
    <row r="199" spans="1:20" x14ac:dyDescent="0.35">
      <c r="A199" t="s">
        <v>214</v>
      </c>
      <c r="B199" s="1">
        <v>45243</v>
      </c>
      <c r="C199" t="s">
        <v>286</v>
      </c>
      <c r="D199" s="2">
        <v>70</v>
      </c>
      <c r="E199">
        <v>21</v>
      </c>
      <c r="F199" t="s">
        <v>4</v>
      </c>
      <c r="G199" t="s">
        <v>9</v>
      </c>
      <c r="H199" t="s">
        <v>12</v>
      </c>
      <c r="I199" t="s">
        <v>13</v>
      </c>
      <c r="J199" t="s">
        <v>280</v>
      </c>
      <c r="K199">
        <v>2607008</v>
      </c>
      <c r="L199">
        <v>9106</v>
      </c>
      <c r="M199" s="4">
        <f>(Data[[#This Row],[Unit_Price]]*Data[[#This Row],[Quantity]])</f>
        <v>1470</v>
      </c>
      <c r="N199" s="2">
        <f>Data[[#This Row],[Unit_Price]]-3</f>
        <v>67</v>
      </c>
      <c r="O199" s="2">
        <f>Data[[#This Row],[Unit_cost]]*Data[[#This Row],[Quantity]]</f>
        <v>1407</v>
      </c>
      <c r="P199" s="2">
        <f>Data[[#This Row],[Total_sales]]-Data[[#This Row],[Total_cost]]</f>
        <v>63</v>
      </c>
      <c r="Q199" s="6">
        <v>1470</v>
      </c>
      <c r="R199" s="6">
        <v>1470</v>
      </c>
      <c r="S199" s="6"/>
      <c r="T199" s="6"/>
    </row>
    <row r="200" spans="1:20" x14ac:dyDescent="0.35">
      <c r="A200" t="s">
        <v>215</v>
      </c>
      <c r="B200" s="1">
        <v>45243</v>
      </c>
      <c r="C200" t="s">
        <v>287</v>
      </c>
      <c r="D200" s="2">
        <v>15</v>
      </c>
      <c r="E200">
        <v>15</v>
      </c>
      <c r="F200" t="s">
        <v>4</v>
      </c>
      <c r="G200" t="s">
        <v>5</v>
      </c>
      <c r="H200" t="s">
        <v>6</v>
      </c>
      <c r="I200" t="s">
        <v>10</v>
      </c>
      <c r="J200" t="s">
        <v>280</v>
      </c>
      <c r="K200">
        <v>2703238</v>
      </c>
      <c r="L200">
        <v>9102</v>
      </c>
      <c r="M200" s="4">
        <f>(Data[[#This Row],[Unit_Price]]*Data[[#This Row],[Quantity]])</f>
        <v>225</v>
      </c>
      <c r="N200" s="2">
        <f>Data[[#This Row],[Unit_Price]]-3</f>
        <v>12</v>
      </c>
      <c r="O200" s="2">
        <f>Data[[#This Row],[Unit_cost]]*Data[[#This Row],[Quantity]]</f>
        <v>180</v>
      </c>
      <c r="P200" s="2">
        <f>Data[[#This Row],[Total_sales]]-Data[[#This Row],[Total_cost]]</f>
        <v>45</v>
      </c>
      <c r="Q200" s="6">
        <v>225</v>
      </c>
      <c r="R200" s="6">
        <v>225</v>
      </c>
      <c r="S200" s="6"/>
      <c r="T200" s="6"/>
    </row>
    <row r="201" spans="1:20" x14ac:dyDescent="0.35">
      <c r="A201" t="s">
        <v>216</v>
      </c>
      <c r="B201" s="1">
        <v>45243</v>
      </c>
      <c r="C201" t="s">
        <v>286</v>
      </c>
      <c r="D201" s="2">
        <v>70</v>
      </c>
      <c r="E201">
        <v>15</v>
      </c>
      <c r="F201" t="s">
        <v>4</v>
      </c>
      <c r="G201" t="s">
        <v>9</v>
      </c>
      <c r="H201" t="s">
        <v>17</v>
      </c>
      <c r="I201" t="s">
        <v>18</v>
      </c>
      <c r="J201" t="s">
        <v>282</v>
      </c>
      <c r="K201">
        <v>2604153</v>
      </c>
      <c r="L201">
        <v>9102</v>
      </c>
      <c r="M201" s="4">
        <f>(Data[[#This Row],[Unit_Price]]*Data[[#This Row],[Quantity]])</f>
        <v>1050</v>
      </c>
      <c r="N201" s="2">
        <f>Data[[#This Row],[Unit_Price]]-3</f>
        <v>67</v>
      </c>
      <c r="O201" s="2">
        <f>Data[[#This Row],[Unit_cost]]*Data[[#This Row],[Quantity]]</f>
        <v>1005</v>
      </c>
      <c r="P201" s="2">
        <f>Data[[#This Row],[Total_sales]]-Data[[#This Row],[Total_cost]]</f>
        <v>45</v>
      </c>
      <c r="Q201" s="6">
        <v>1050</v>
      </c>
      <c r="R201" s="6">
        <v>1050</v>
      </c>
      <c r="S201" s="6"/>
      <c r="T201" s="6"/>
    </row>
    <row r="202" spans="1:20" x14ac:dyDescent="0.35">
      <c r="A202" t="s">
        <v>217</v>
      </c>
      <c r="B202" s="1">
        <v>45243</v>
      </c>
      <c r="C202" t="s">
        <v>287</v>
      </c>
      <c r="D202" s="2">
        <v>15</v>
      </c>
      <c r="E202">
        <v>13</v>
      </c>
      <c r="F202" t="s">
        <v>20</v>
      </c>
      <c r="G202" t="s">
        <v>24</v>
      </c>
      <c r="H202" t="s">
        <v>26</v>
      </c>
      <c r="I202" t="s">
        <v>13</v>
      </c>
      <c r="J202" t="s">
        <v>281</v>
      </c>
      <c r="K202">
        <v>2820684</v>
      </c>
      <c r="L202">
        <v>9101</v>
      </c>
      <c r="M202" s="4">
        <f>(Data[[#This Row],[Unit_Price]]*Data[[#This Row],[Quantity]])</f>
        <v>195</v>
      </c>
      <c r="N202" s="2">
        <f>Data[[#This Row],[Unit_Price]]-3</f>
        <v>12</v>
      </c>
      <c r="O202" s="2">
        <f>Data[[#This Row],[Unit_cost]]*Data[[#This Row],[Quantity]]</f>
        <v>156</v>
      </c>
      <c r="P202" s="2">
        <f>Data[[#This Row],[Total_sales]]-Data[[#This Row],[Total_cost]]</f>
        <v>39</v>
      </c>
      <c r="Q202" s="6">
        <v>195</v>
      </c>
      <c r="R202" s="6">
        <v>195</v>
      </c>
      <c r="S202" s="6"/>
      <c r="T202" s="6"/>
    </row>
    <row r="203" spans="1:20" x14ac:dyDescent="0.35">
      <c r="A203" t="s">
        <v>218</v>
      </c>
      <c r="B203" s="1">
        <v>45243</v>
      </c>
      <c r="C203" t="s">
        <v>287</v>
      </c>
      <c r="D203" s="2">
        <v>15</v>
      </c>
      <c r="E203">
        <v>22</v>
      </c>
      <c r="F203" t="s">
        <v>4</v>
      </c>
      <c r="G203" t="s">
        <v>9</v>
      </c>
      <c r="H203" t="s">
        <v>26</v>
      </c>
      <c r="I203" t="s">
        <v>10</v>
      </c>
      <c r="J203" t="s">
        <v>285</v>
      </c>
      <c r="K203">
        <v>2706750</v>
      </c>
      <c r="L203">
        <v>9105</v>
      </c>
      <c r="M203" s="4">
        <f>(Data[[#This Row],[Unit_Price]]*Data[[#This Row],[Quantity]])</f>
        <v>330</v>
      </c>
      <c r="N203" s="2">
        <f>Data[[#This Row],[Unit_Price]]-3</f>
        <v>12</v>
      </c>
      <c r="O203" s="2">
        <f>Data[[#This Row],[Unit_cost]]*Data[[#This Row],[Quantity]]</f>
        <v>264</v>
      </c>
      <c r="P203" s="2">
        <f>Data[[#This Row],[Total_sales]]-Data[[#This Row],[Total_cost]]</f>
        <v>66</v>
      </c>
      <c r="Q203" s="6">
        <v>330</v>
      </c>
      <c r="R203" s="6">
        <v>330</v>
      </c>
      <c r="S203" s="6"/>
      <c r="T203" s="6"/>
    </row>
    <row r="204" spans="1:20" x14ac:dyDescent="0.35">
      <c r="A204" t="s">
        <v>219</v>
      </c>
      <c r="B204" s="1">
        <v>45244</v>
      </c>
      <c r="C204" t="s">
        <v>3</v>
      </c>
      <c r="D204" s="2">
        <v>20</v>
      </c>
      <c r="E204">
        <v>27</v>
      </c>
      <c r="F204" t="s">
        <v>4</v>
      </c>
      <c r="G204" t="s">
        <v>9</v>
      </c>
      <c r="H204" t="s">
        <v>6</v>
      </c>
      <c r="I204" t="s">
        <v>15</v>
      </c>
      <c r="J204" t="s">
        <v>282</v>
      </c>
      <c r="K204">
        <v>2658851</v>
      </c>
      <c r="L204">
        <v>9106</v>
      </c>
      <c r="M204" s="4">
        <f>(Data[[#This Row],[Unit_Price]]*Data[[#This Row],[Quantity]])</f>
        <v>540</v>
      </c>
      <c r="N204" s="2">
        <f>Data[[#This Row],[Unit_Price]]-3</f>
        <v>17</v>
      </c>
      <c r="O204" s="2">
        <f>Data[[#This Row],[Unit_cost]]*Data[[#This Row],[Quantity]]</f>
        <v>459</v>
      </c>
      <c r="P204" s="2">
        <f>Data[[#This Row],[Total_sales]]-Data[[#This Row],[Total_cost]]</f>
        <v>81</v>
      </c>
      <c r="Q204" s="6">
        <v>540</v>
      </c>
      <c r="R204" s="6">
        <v>540</v>
      </c>
      <c r="S204" s="6"/>
      <c r="T204" s="6"/>
    </row>
    <row r="205" spans="1:20" x14ac:dyDescent="0.35">
      <c r="A205" t="s">
        <v>220</v>
      </c>
      <c r="B205" s="1">
        <v>45244</v>
      </c>
      <c r="C205" t="s">
        <v>287</v>
      </c>
      <c r="D205" s="2">
        <v>15</v>
      </c>
      <c r="E205">
        <v>22</v>
      </c>
      <c r="F205" t="s">
        <v>20</v>
      </c>
      <c r="G205" t="s">
        <v>24</v>
      </c>
      <c r="H205" t="s">
        <v>26</v>
      </c>
      <c r="I205" t="s">
        <v>10</v>
      </c>
      <c r="J205" t="s">
        <v>283</v>
      </c>
      <c r="K205">
        <v>2761870</v>
      </c>
      <c r="L205">
        <v>9102</v>
      </c>
      <c r="M205" s="4">
        <f>(Data[[#This Row],[Unit_Price]]*Data[[#This Row],[Quantity]])</f>
        <v>330</v>
      </c>
      <c r="N205" s="2">
        <f>Data[[#This Row],[Unit_Price]]-3</f>
        <v>12</v>
      </c>
      <c r="O205" s="2">
        <f>Data[[#This Row],[Unit_cost]]*Data[[#This Row],[Quantity]]</f>
        <v>264</v>
      </c>
      <c r="P205" s="2">
        <f>Data[[#This Row],[Total_sales]]-Data[[#This Row],[Total_cost]]</f>
        <v>66</v>
      </c>
      <c r="Q205" s="6">
        <v>330</v>
      </c>
      <c r="R205" s="6">
        <v>330</v>
      </c>
      <c r="S205" s="6"/>
      <c r="T205" s="6"/>
    </row>
    <row r="206" spans="1:20" x14ac:dyDescent="0.35">
      <c r="A206" t="s">
        <v>221</v>
      </c>
      <c r="B206" s="1">
        <v>45245</v>
      </c>
      <c r="C206" t="s">
        <v>3</v>
      </c>
      <c r="D206" s="2">
        <v>20</v>
      </c>
      <c r="E206">
        <v>28</v>
      </c>
      <c r="F206" t="s">
        <v>4</v>
      </c>
      <c r="G206" t="s">
        <v>9</v>
      </c>
      <c r="H206" t="s">
        <v>26</v>
      </c>
      <c r="I206" t="s">
        <v>13</v>
      </c>
      <c r="J206" t="s">
        <v>283</v>
      </c>
      <c r="K206">
        <v>2831527</v>
      </c>
      <c r="L206">
        <v>9105</v>
      </c>
      <c r="M206" s="4">
        <f>(Data[[#This Row],[Unit_Price]]*Data[[#This Row],[Quantity]])</f>
        <v>560</v>
      </c>
      <c r="N206" s="2">
        <f>Data[[#This Row],[Unit_Price]]-3</f>
        <v>17</v>
      </c>
      <c r="O206" s="2">
        <f>Data[[#This Row],[Unit_cost]]*Data[[#This Row],[Quantity]]</f>
        <v>476</v>
      </c>
      <c r="P206" s="2">
        <f>Data[[#This Row],[Total_sales]]-Data[[#This Row],[Total_cost]]</f>
        <v>84</v>
      </c>
      <c r="Q206" s="6">
        <v>560</v>
      </c>
      <c r="R206" s="6">
        <v>560</v>
      </c>
      <c r="S206" s="6"/>
      <c r="T206" s="6"/>
    </row>
    <row r="207" spans="1:20" x14ac:dyDescent="0.35">
      <c r="A207" t="s">
        <v>222</v>
      </c>
      <c r="B207" s="1">
        <v>45245</v>
      </c>
      <c r="C207" t="s">
        <v>287</v>
      </c>
      <c r="D207" s="2">
        <v>15</v>
      </c>
      <c r="E207">
        <v>28</v>
      </c>
      <c r="F207" t="s">
        <v>20</v>
      </c>
      <c r="G207" t="s">
        <v>24</v>
      </c>
      <c r="H207" t="s">
        <v>6</v>
      </c>
      <c r="I207" t="s">
        <v>15</v>
      </c>
      <c r="J207" t="s">
        <v>280</v>
      </c>
      <c r="K207">
        <v>2723211</v>
      </c>
      <c r="L207">
        <v>9103</v>
      </c>
      <c r="M207" s="4">
        <f>(Data[[#This Row],[Unit_Price]]*Data[[#This Row],[Quantity]])</f>
        <v>420</v>
      </c>
      <c r="N207" s="2">
        <f>Data[[#This Row],[Unit_Price]]-3</f>
        <v>12</v>
      </c>
      <c r="O207" s="2">
        <f>Data[[#This Row],[Unit_cost]]*Data[[#This Row],[Quantity]]</f>
        <v>336</v>
      </c>
      <c r="P207" s="2">
        <f>Data[[#This Row],[Total_sales]]-Data[[#This Row],[Total_cost]]</f>
        <v>84</v>
      </c>
      <c r="Q207" s="6">
        <v>420</v>
      </c>
      <c r="R207" s="6">
        <v>420</v>
      </c>
      <c r="S207" s="6"/>
      <c r="T207" s="6"/>
    </row>
    <row r="208" spans="1:20" x14ac:dyDescent="0.35">
      <c r="A208" t="s">
        <v>223</v>
      </c>
      <c r="B208" s="1">
        <v>45245</v>
      </c>
      <c r="C208" t="s">
        <v>286</v>
      </c>
      <c r="D208" s="2">
        <v>70</v>
      </c>
      <c r="E208">
        <v>12</v>
      </c>
      <c r="F208" t="s">
        <v>20</v>
      </c>
      <c r="G208" t="s">
        <v>24</v>
      </c>
      <c r="H208" t="s">
        <v>6</v>
      </c>
      <c r="I208" t="s">
        <v>15</v>
      </c>
      <c r="J208" t="s">
        <v>281</v>
      </c>
      <c r="K208">
        <v>2632610</v>
      </c>
      <c r="L208">
        <v>9101</v>
      </c>
      <c r="M208" s="4">
        <f>(Data[[#This Row],[Unit_Price]]*Data[[#This Row],[Quantity]])</f>
        <v>840</v>
      </c>
      <c r="N208" s="2">
        <f>Data[[#This Row],[Unit_Price]]-3</f>
        <v>67</v>
      </c>
      <c r="O208" s="2">
        <f>Data[[#This Row],[Unit_cost]]*Data[[#This Row],[Quantity]]</f>
        <v>804</v>
      </c>
      <c r="P208" s="2">
        <f>Data[[#This Row],[Total_sales]]-Data[[#This Row],[Total_cost]]</f>
        <v>36</v>
      </c>
      <c r="Q208" s="6">
        <v>840</v>
      </c>
      <c r="R208" s="6">
        <v>840</v>
      </c>
      <c r="S208" s="6"/>
      <c r="T208" s="6"/>
    </row>
    <row r="209" spans="1:20" x14ac:dyDescent="0.35">
      <c r="A209" t="s">
        <v>224</v>
      </c>
      <c r="B209" s="1">
        <v>45245</v>
      </c>
      <c r="C209" t="s">
        <v>287</v>
      </c>
      <c r="D209" s="2">
        <v>15</v>
      </c>
      <c r="E209">
        <v>11</v>
      </c>
      <c r="F209" t="s">
        <v>20</v>
      </c>
      <c r="G209" t="s">
        <v>5</v>
      </c>
      <c r="H209" t="s">
        <v>6</v>
      </c>
      <c r="I209" t="s">
        <v>7</v>
      </c>
      <c r="J209" t="s">
        <v>282</v>
      </c>
      <c r="K209">
        <v>2767842</v>
      </c>
      <c r="L209">
        <v>9102</v>
      </c>
      <c r="M209" s="4">
        <f>(Data[[#This Row],[Unit_Price]]*Data[[#This Row],[Quantity]])</f>
        <v>165</v>
      </c>
      <c r="N209" s="2">
        <f>Data[[#This Row],[Unit_Price]]-3</f>
        <v>12</v>
      </c>
      <c r="O209" s="2">
        <f>Data[[#This Row],[Unit_cost]]*Data[[#This Row],[Quantity]]</f>
        <v>132</v>
      </c>
      <c r="P209" s="2">
        <f>Data[[#This Row],[Total_sales]]-Data[[#This Row],[Total_cost]]</f>
        <v>33</v>
      </c>
      <c r="Q209" s="6">
        <v>165</v>
      </c>
      <c r="R209" s="6">
        <v>165</v>
      </c>
      <c r="S209" s="6"/>
      <c r="T209" s="6"/>
    </row>
    <row r="210" spans="1:20" x14ac:dyDescent="0.35">
      <c r="A210" t="s">
        <v>225</v>
      </c>
      <c r="B210" s="1">
        <v>45245</v>
      </c>
      <c r="C210" t="s">
        <v>287</v>
      </c>
      <c r="D210" s="2">
        <v>15</v>
      </c>
      <c r="E210">
        <v>10</v>
      </c>
      <c r="F210" t="s">
        <v>20</v>
      </c>
      <c r="G210" t="s">
        <v>9</v>
      </c>
      <c r="H210" t="s">
        <v>6</v>
      </c>
      <c r="I210" t="s">
        <v>18</v>
      </c>
      <c r="J210" t="s">
        <v>282</v>
      </c>
      <c r="K210">
        <v>2688301</v>
      </c>
      <c r="L210">
        <v>9101</v>
      </c>
      <c r="M210" s="4">
        <f>(Data[[#This Row],[Unit_Price]]*Data[[#This Row],[Quantity]])</f>
        <v>150</v>
      </c>
      <c r="N210" s="2">
        <f>Data[[#This Row],[Unit_Price]]-3</f>
        <v>12</v>
      </c>
      <c r="O210" s="2">
        <f>Data[[#This Row],[Unit_cost]]*Data[[#This Row],[Quantity]]</f>
        <v>120</v>
      </c>
      <c r="P210" s="2">
        <f>Data[[#This Row],[Total_sales]]-Data[[#This Row],[Total_cost]]</f>
        <v>30</v>
      </c>
      <c r="Q210" s="6">
        <v>150</v>
      </c>
      <c r="R210" s="6">
        <v>150</v>
      </c>
      <c r="S210" s="6"/>
      <c r="T210" s="6"/>
    </row>
    <row r="211" spans="1:20" x14ac:dyDescent="0.35">
      <c r="A211" t="s">
        <v>226</v>
      </c>
      <c r="B211" s="1">
        <v>45245</v>
      </c>
      <c r="C211" t="s">
        <v>287</v>
      </c>
      <c r="D211" s="2">
        <v>15</v>
      </c>
      <c r="E211">
        <v>12</v>
      </c>
      <c r="F211" t="s">
        <v>20</v>
      </c>
      <c r="G211" t="s">
        <v>9</v>
      </c>
      <c r="H211" t="s">
        <v>6</v>
      </c>
      <c r="I211" t="s">
        <v>15</v>
      </c>
      <c r="J211" t="s">
        <v>285</v>
      </c>
      <c r="K211">
        <v>2770936</v>
      </c>
      <c r="L211">
        <v>9106</v>
      </c>
      <c r="M211" s="4">
        <f>(Data[[#This Row],[Unit_Price]]*Data[[#This Row],[Quantity]])</f>
        <v>180</v>
      </c>
      <c r="N211" s="2">
        <f>Data[[#This Row],[Unit_Price]]-3</f>
        <v>12</v>
      </c>
      <c r="O211" s="2">
        <f>Data[[#This Row],[Unit_cost]]*Data[[#This Row],[Quantity]]</f>
        <v>144</v>
      </c>
      <c r="P211" s="2">
        <f>Data[[#This Row],[Total_sales]]-Data[[#This Row],[Total_cost]]</f>
        <v>36</v>
      </c>
      <c r="Q211" s="6">
        <v>180</v>
      </c>
      <c r="R211" s="6">
        <v>180</v>
      </c>
      <c r="S211" s="6"/>
      <c r="T211" s="6"/>
    </row>
    <row r="212" spans="1:20" x14ac:dyDescent="0.35">
      <c r="A212" t="s">
        <v>227</v>
      </c>
      <c r="B212" s="1">
        <v>45246</v>
      </c>
      <c r="C212" t="s">
        <v>3</v>
      </c>
      <c r="D212" s="2">
        <v>20</v>
      </c>
      <c r="E212">
        <v>9</v>
      </c>
      <c r="F212" t="s">
        <v>20</v>
      </c>
      <c r="G212" t="s">
        <v>9</v>
      </c>
      <c r="H212" t="s">
        <v>12</v>
      </c>
      <c r="I212" t="s">
        <v>13</v>
      </c>
      <c r="J212" t="s">
        <v>285</v>
      </c>
      <c r="K212">
        <v>2729204</v>
      </c>
      <c r="L212">
        <v>9106</v>
      </c>
      <c r="M212" s="4">
        <f>(Data[[#This Row],[Unit_Price]]*Data[[#This Row],[Quantity]])</f>
        <v>180</v>
      </c>
      <c r="N212" s="2">
        <f>Data[[#This Row],[Unit_Price]]-3</f>
        <v>17</v>
      </c>
      <c r="O212" s="2">
        <f>Data[[#This Row],[Unit_cost]]*Data[[#This Row],[Quantity]]</f>
        <v>153</v>
      </c>
      <c r="P212" s="2">
        <f>Data[[#This Row],[Total_sales]]-Data[[#This Row],[Total_cost]]</f>
        <v>27</v>
      </c>
      <c r="Q212" s="6">
        <v>180</v>
      </c>
      <c r="R212" s="6">
        <v>180</v>
      </c>
      <c r="S212" s="6"/>
      <c r="T212" s="6"/>
    </row>
    <row r="213" spans="1:20" x14ac:dyDescent="0.35">
      <c r="A213" t="s">
        <v>228</v>
      </c>
      <c r="B213" s="1">
        <v>45246</v>
      </c>
      <c r="C213" t="s">
        <v>286</v>
      </c>
      <c r="D213" s="2">
        <v>70</v>
      </c>
      <c r="E213">
        <v>8</v>
      </c>
      <c r="F213" t="s">
        <v>4</v>
      </c>
      <c r="G213" t="s">
        <v>5</v>
      </c>
      <c r="H213" t="s">
        <v>26</v>
      </c>
      <c r="I213" t="s">
        <v>18</v>
      </c>
      <c r="J213" t="s">
        <v>280</v>
      </c>
      <c r="K213">
        <v>2643657</v>
      </c>
      <c r="L213">
        <v>9104</v>
      </c>
      <c r="M213" s="4">
        <f>(Data[[#This Row],[Unit_Price]]*Data[[#This Row],[Quantity]])</f>
        <v>560</v>
      </c>
      <c r="N213" s="2">
        <f>Data[[#This Row],[Unit_Price]]-3</f>
        <v>67</v>
      </c>
      <c r="O213" s="2">
        <f>Data[[#This Row],[Unit_cost]]*Data[[#This Row],[Quantity]]</f>
        <v>536</v>
      </c>
      <c r="P213" s="2">
        <f>Data[[#This Row],[Total_sales]]-Data[[#This Row],[Total_cost]]</f>
        <v>24</v>
      </c>
      <c r="Q213" s="6">
        <v>560</v>
      </c>
      <c r="R213" s="6">
        <v>560</v>
      </c>
      <c r="S213" s="6"/>
      <c r="T213" s="6"/>
    </row>
    <row r="214" spans="1:20" x14ac:dyDescent="0.35">
      <c r="A214" t="s">
        <v>229</v>
      </c>
      <c r="B214" s="1">
        <v>45246</v>
      </c>
      <c r="C214" t="s">
        <v>287</v>
      </c>
      <c r="D214" s="2">
        <v>15</v>
      </c>
      <c r="E214">
        <v>16</v>
      </c>
      <c r="F214" t="s">
        <v>4</v>
      </c>
      <c r="G214" t="s">
        <v>24</v>
      </c>
      <c r="H214" t="s">
        <v>6</v>
      </c>
      <c r="I214" t="s">
        <v>15</v>
      </c>
      <c r="J214" t="s">
        <v>281</v>
      </c>
      <c r="K214">
        <v>2612606</v>
      </c>
      <c r="L214">
        <v>9106</v>
      </c>
      <c r="M214" s="4">
        <f>(Data[[#This Row],[Unit_Price]]*Data[[#This Row],[Quantity]])</f>
        <v>240</v>
      </c>
      <c r="N214" s="2">
        <f>Data[[#This Row],[Unit_Price]]-3</f>
        <v>12</v>
      </c>
      <c r="O214" s="2">
        <f>Data[[#This Row],[Unit_cost]]*Data[[#This Row],[Quantity]]</f>
        <v>192</v>
      </c>
      <c r="P214" s="2">
        <f>Data[[#This Row],[Total_sales]]-Data[[#This Row],[Total_cost]]</f>
        <v>48</v>
      </c>
      <c r="Q214" s="6">
        <v>240</v>
      </c>
      <c r="R214" s="6">
        <v>240</v>
      </c>
      <c r="S214" s="6"/>
      <c r="T214" s="6"/>
    </row>
    <row r="215" spans="1:20" x14ac:dyDescent="0.35">
      <c r="A215" t="s">
        <v>230</v>
      </c>
      <c r="B215" s="1">
        <v>45246</v>
      </c>
      <c r="C215" t="s">
        <v>3</v>
      </c>
      <c r="D215" s="2">
        <v>20</v>
      </c>
      <c r="E215">
        <v>17</v>
      </c>
      <c r="F215" t="s">
        <v>20</v>
      </c>
      <c r="G215" t="s">
        <v>9</v>
      </c>
      <c r="H215" t="s">
        <v>26</v>
      </c>
      <c r="I215" t="s">
        <v>10</v>
      </c>
      <c r="J215" t="s">
        <v>281</v>
      </c>
      <c r="K215">
        <v>2627944</v>
      </c>
      <c r="L215">
        <v>9101</v>
      </c>
      <c r="M215" s="4">
        <f>(Data[[#This Row],[Unit_Price]]*Data[[#This Row],[Quantity]])</f>
        <v>340</v>
      </c>
      <c r="N215" s="2">
        <f>Data[[#This Row],[Unit_Price]]-3</f>
        <v>17</v>
      </c>
      <c r="O215" s="2">
        <f>Data[[#This Row],[Unit_cost]]*Data[[#This Row],[Quantity]]</f>
        <v>289</v>
      </c>
      <c r="P215" s="2">
        <f>Data[[#This Row],[Total_sales]]-Data[[#This Row],[Total_cost]]</f>
        <v>51</v>
      </c>
      <c r="Q215" s="6">
        <v>340</v>
      </c>
      <c r="R215" s="6">
        <v>340</v>
      </c>
      <c r="S215" s="6"/>
      <c r="T215" s="6"/>
    </row>
    <row r="216" spans="1:20" x14ac:dyDescent="0.35">
      <c r="A216" t="s">
        <v>231</v>
      </c>
      <c r="B216" s="1">
        <v>45246</v>
      </c>
      <c r="C216" t="s">
        <v>287</v>
      </c>
      <c r="D216" s="2">
        <v>15</v>
      </c>
      <c r="E216">
        <v>24</v>
      </c>
      <c r="F216" t="s">
        <v>20</v>
      </c>
      <c r="G216" t="s">
        <v>24</v>
      </c>
      <c r="H216" t="s">
        <v>6</v>
      </c>
      <c r="I216" t="s">
        <v>10</v>
      </c>
      <c r="J216" t="s">
        <v>281</v>
      </c>
      <c r="K216">
        <v>2809990</v>
      </c>
      <c r="L216">
        <v>9102</v>
      </c>
      <c r="M216" s="4">
        <f>(Data[[#This Row],[Unit_Price]]*Data[[#This Row],[Quantity]])</f>
        <v>360</v>
      </c>
      <c r="N216" s="2">
        <f>Data[[#This Row],[Unit_Price]]-3</f>
        <v>12</v>
      </c>
      <c r="O216" s="2">
        <f>Data[[#This Row],[Unit_cost]]*Data[[#This Row],[Quantity]]</f>
        <v>288</v>
      </c>
      <c r="P216" s="2">
        <f>Data[[#This Row],[Total_sales]]-Data[[#This Row],[Total_cost]]</f>
        <v>72</v>
      </c>
      <c r="Q216" s="6">
        <v>360</v>
      </c>
      <c r="R216" s="6">
        <v>360</v>
      </c>
      <c r="S216" s="6"/>
      <c r="T216" s="6"/>
    </row>
    <row r="217" spans="1:20" x14ac:dyDescent="0.35">
      <c r="A217" t="s">
        <v>232</v>
      </c>
      <c r="B217" s="1">
        <v>45247</v>
      </c>
      <c r="C217" t="s">
        <v>286</v>
      </c>
      <c r="D217" s="2">
        <v>70</v>
      </c>
      <c r="E217">
        <v>28</v>
      </c>
      <c r="F217" t="s">
        <v>20</v>
      </c>
      <c r="G217" t="s">
        <v>24</v>
      </c>
      <c r="H217" t="s">
        <v>26</v>
      </c>
      <c r="I217" t="s">
        <v>13</v>
      </c>
      <c r="J217" t="s">
        <v>284</v>
      </c>
      <c r="K217">
        <v>2816166</v>
      </c>
      <c r="L217">
        <v>9104</v>
      </c>
      <c r="M217" s="4">
        <f>(Data[[#This Row],[Unit_Price]]*Data[[#This Row],[Quantity]])</f>
        <v>1960</v>
      </c>
      <c r="N217" s="2">
        <f>Data[[#This Row],[Unit_Price]]-3</f>
        <v>67</v>
      </c>
      <c r="O217" s="2">
        <f>Data[[#This Row],[Unit_cost]]*Data[[#This Row],[Quantity]]</f>
        <v>1876</v>
      </c>
      <c r="P217" s="2">
        <f>Data[[#This Row],[Total_sales]]-Data[[#This Row],[Total_cost]]</f>
        <v>84</v>
      </c>
      <c r="Q217" s="6">
        <v>1960</v>
      </c>
      <c r="R217" s="6">
        <v>1960</v>
      </c>
      <c r="S217" s="6"/>
      <c r="T217" s="6"/>
    </row>
    <row r="218" spans="1:20" x14ac:dyDescent="0.35">
      <c r="A218" t="s">
        <v>233</v>
      </c>
      <c r="B218" s="1">
        <v>45247</v>
      </c>
      <c r="C218" t="s">
        <v>287</v>
      </c>
      <c r="D218" s="2">
        <v>15</v>
      </c>
      <c r="E218">
        <v>16</v>
      </c>
      <c r="F218" t="s">
        <v>4</v>
      </c>
      <c r="G218" t="s">
        <v>5</v>
      </c>
      <c r="H218" t="s">
        <v>6</v>
      </c>
      <c r="I218" t="s">
        <v>7</v>
      </c>
      <c r="J218" t="s">
        <v>284</v>
      </c>
      <c r="K218">
        <v>2794535</v>
      </c>
      <c r="L218">
        <v>9103</v>
      </c>
      <c r="M218" s="4">
        <f>(Data[[#This Row],[Unit_Price]]*Data[[#This Row],[Quantity]])</f>
        <v>240</v>
      </c>
      <c r="N218" s="2">
        <f>Data[[#This Row],[Unit_Price]]-3</f>
        <v>12</v>
      </c>
      <c r="O218" s="2">
        <f>Data[[#This Row],[Unit_cost]]*Data[[#This Row],[Quantity]]</f>
        <v>192</v>
      </c>
      <c r="P218" s="2">
        <f>Data[[#This Row],[Total_sales]]-Data[[#This Row],[Total_cost]]</f>
        <v>48</v>
      </c>
      <c r="Q218" s="6">
        <v>240</v>
      </c>
      <c r="R218" s="6">
        <v>240</v>
      </c>
      <c r="S218" s="6"/>
      <c r="T218" s="6"/>
    </row>
    <row r="219" spans="1:20" x14ac:dyDescent="0.35">
      <c r="A219" t="s">
        <v>234</v>
      </c>
      <c r="B219" s="1">
        <v>45247</v>
      </c>
      <c r="C219" t="s">
        <v>286</v>
      </c>
      <c r="D219" s="2">
        <v>70</v>
      </c>
      <c r="E219">
        <v>9</v>
      </c>
      <c r="F219" t="s">
        <v>20</v>
      </c>
      <c r="G219" t="s">
        <v>5</v>
      </c>
      <c r="H219" t="s">
        <v>17</v>
      </c>
      <c r="I219" t="s">
        <v>7</v>
      </c>
      <c r="J219" t="s">
        <v>282</v>
      </c>
      <c r="K219">
        <v>2668764</v>
      </c>
      <c r="L219">
        <v>9102</v>
      </c>
      <c r="M219" s="4">
        <f>(Data[[#This Row],[Unit_Price]]*Data[[#This Row],[Quantity]])</f>
        <v>630</v>
      </c>
      <c r="N219" s="2">
        <f>Data[[#This Row],[Unit_Price]]-3</f>
        <v>67</v>
      </c>
      <c r="O219" s="2">
        <f>Data[[#This Row],[Unit_cost]]*Data[[#This Row],[Quantity]]</f>
        <v>603</v>
      </c>
      <c r="P219" s="2">
        <f>Data[[#This Row],[Total_sales]]-Data[[#This Row],[Total_cost]]</f>
        <v>27</v>
      </c>
      <c r="Q219" s="6">
        <v>630</v>
      </c>
      <c r="R219" s="6">
        <v>630</v>
      </c>
      <c r="S219" s="6"/>
      <c r="T219" s="6"/>
    </row>
    <row r="220" spans="1:20" x14ac:dyDescent="0.35">
      <c r="A220" t="s">
        <v>235</v>
      </c>
      <c r="B220" s="1">
        <v>45247</v>
      </c>
      <c r="C220" t="s">
        <v>286</v>
      </c>
      <c r="D220" s="2">
        <v>70</v>
      </c>
      <c r="E220">
        <v>28</v>
      </c>
      <c r="F220" t="s">
        <v>4</v>
      </c>
      <c r="G220" t="s">
        <v>5</v>
      </c>
      <c r="H220" t="s">
        <v>17</v>
      </c>
      <c r="I220" t="s">
        <v>10</v>
      </c>
      <c r="J220" t="s">
        <v>280</v>
      </c>
      <c r="K220">
        <v>2754589</v>
      </c>
      <c r="L220">
        <v>9102</v>
      </c>
      <c r="M220" s="4">
        <f>(Data[[#This Row],[Unit_Price]]*Data[[#This Row],[Quantity]])</f>
        <v>1960</v>
      </c>
      <c r="N220" s="2">
        <f>Data[[#This Row],[Unit_Price]]-3</f>
        <v>67</v>
      </c>
      <c r="O220" s="2">
        <f>Data[[#This Row],[Unit_cost]]*Data[[#This Row],[Quantity]]</f>
        <v>1876</v>
      </c>
      <c r="P220" s="2">
        <f>Data[[#This Row],[Total_sales]]-Data[[#This Row],[Total_cost]]</f>
        <v>84</v>
      </c>
      <c r="Q220" s="6">
        <v>1960</v>
      </c>
      <c r="R220" s="6">
        <v>1960</v>
      </c>
      <c r="S220" s="6"/>
      <c r="T220" s="6"/>
    </row>
    <row r="221" spans="1:20" x14ac:dyDescent="0.35">
      <c r="A221" t="s">
        <v>236</v>
      </c>
      <c r="B221" s="1">
        <v>45247</v>
      </c>
      <c r="C221" t="s">
        <v>286</v>
      </c>
      <c r="D221" s="2">
        <v>70</v>
      </c>
      <c r="E221">
        <v>9</v>
      </c>
      <c r="F221" t="s">
        <v>20</v>
      </c>
      <c r="G221" t="s">
        <v>9</v>
      </c>
      <c r="H221" t="s">
        <v>6</v>
      </c>
      <c r="I221" t="s">
        <v>18</v>
      </c>
      <c r="J221" t="s">
        <v>281</v>
      </c>
      <c r="K221">
        <v>2710103</v>
      </c>
      <c r="L221">
        <v>9104</v>
      </c>
      <c r="M221" s="4">
        <f>(Data[[#This Row],[Unit_Price]]*Data[[#This Row],[Quantity]])</f>
        <v>630</v>
      </c>
      <c r="N221" s="2">
        <f>Data[[#This Row],[Unit_Price]]-3</f>
        <v>67</v>
      </c>
      <c r="O221" s="2">
        <f>Data[[#This Row],[Unit_cost]]*Data[[#This Row],[Quantity]]</f>
        <v>603</v>
      </c>
      <c r="P221" s="2">
        <f>Data[[#This Row],[Total_sales]]-Data[[#This Row],[Total_cost]]</f>
        <v>27</v>
      </c>
      <c r="Q221" s="6">
        <v>630</v>
      </c>
      <c r="R221" s="6">
        <v>630</v>
      </c>
      <c r="S221" s="6"/>
      <c r="T221" s="6"/>
    </row>
    <row r="222" spans="1:20" x14ac:dyDescent="0.35">
      <c r="A222" t="s">
        <v>237</v>
      </c>
      <c r="B222" s="1">
        <v>45248</v>
      </c>
      <c r="C222" t="s">
        <v>286</v>
      </c>
      <c r="D222" s="2">
        <v>70</v>
      </c>
      <c r="E222">
        <v>24</v>
      </c>
      <c r="F222" t="s">
        <v>20</v>
      </c>
      <c r="G222" t="s">
        <v>5</v>
      </c>
      <c r="H222" t="s">
        <v>26</v>
      </c>
      <c r="I222" t="s">
        <v>13</v>
      </c>
      <c r="J222" t="s">
        <v>281</v>
      </c>
      <c r="K222">
        <v>2789471</v>
      </c>
      <c r="L222">
        <v>9102</v>
      </c>
      <c r="M222" s="4">
        <f>(Data[[#This Row],[Unit_Price]]*Data[[#This Row],[Quantity]])</f>
        <v>1680</v>
      </c>
      <c r="N222" s="2">
        <f>Data[[#This Row],[Unit_Price]]-3</f>
        <v>67</v>
      </c>
      <c r="O222" s="2">
        <f>Data[[#This Row],[Unit_cost]]*Data[[#This Row],[Quantity]]</f>
        <v>1608</v>
      </c>
      <c r="P222" s="2">
        <f>Data[[#This Row],[Total_sales]]-Data[[#This Row],[Total_cost]]</f>
        <v>72</v>
      </c>
      <c r="Q222" s="6">
        <v>1680</v>
      </c>
      <c r="R222" s="6">
        <v>1680</v>
      </c>
      <c r="S222" s="6"/>
      <c r="T222" s="6"/>
    </row>
    <row r="223" spans="1:20" x14ac:dyDescent="0.35">
      <c r="A223" t="s">
        <v>238</v>
      </c>
      <c r="B223" s="1">
        <v>45248</v>
      </c>
      <c r="C223" t="s">
        <v>287</v>
      </c>
      <c r="D223" s="2">
        <v>15</v>
      </c>
      <c r="E223">
        <v>19</v>
      </c>
      <c r="F223" t="s">
        <v>20</v>
      </c>
      <c r="G223" t="s">
        <v>5</v>
      </c>
      <c r="H223" t="s">
        <v>6</v>
      </c>
      <c r="I223" t="s">
        <v>10</v>
      </c>
      <c r="J223" t="s">
        <v>280</v>
      </c>
      <c r="K223">
        <v>2788414</v>
      </c>
      <c r="L223">
        <v>9104</v>
      </c>
      <c r="M223" s="4">
        <f>(Data[[#This Row],[Unit_Price]]*Data[[#This Row],[Quantity]])</f>
        <v>285</v>
      </c>
      <c r="N223" s="2">
        <f>Data[[#This Row],[Unit_Price]]-3</f>
        <v>12</v>
      </c>
      <c r="O223" s="2">
        <f>Data[[#This Row],[Unit_cost]]*Data[[#This Row],[Quantity]]</f>
        <v>228</v>
      </c>
      <c r="P223" s="2">
        <f>Data[[#This Row],[Total_sales]]-Data[[#This Row],[Total_cost]]</f>
        <v>57</v>
      </c>
      <c r="Q223" s="6">
        <v>285</v>
      </c>
      <c r="R223" s="6">
        <v>285</v>
      </c>
      <c r="S223" s="6"/>
      <c r="T223" s="6"/>
    </row>
    <row r="224" spans="1:20" x14ac:dyDescent="0.35">
      <c r="A224" t="s">
        <v>239</v>
      </c>
      <c r="B224" s="1">
        <v>45248</v>
      </c>
      <c r="C224" t="s">
        <v>287</v>
      </c>
      <c r="D224" s="2">
        <v>15</v>
      </c>
      <c r="E224">
        <v>7</v>
      </c>
      <c r="F224" t="s">
        <v>4</v>
      </c>
      <c r="G224" t="s">
        <v>5</v>
      </c>
      <c r="H224" t="s">
        <v>6</v>
      </c>
      <c r="I224" t="s">
        <v>18</v>
      </c>
      <c r="J224" t="s">
        <v>285</v>
      </c>
      <c r="K224">
        <v>2656639</v>
      </c>
      <c r="L224">
        <v>9102</v>
      </c>
      <c r="M224" s="4">
        <f>(Data[[#This Row],[Unit_Price]]*Data[[#This Row],[Quantity]])</f>
        <v>105</v>
      </c>
      <c r="N224" s="2">
        <f>Data[[#This Row],[Unit_Price]]-3</f>
        <v>12</v>
      </c>
      <c r="O224" s="2">
        <f>Data[[#This Row],[Unit_cost]]*Data[[#This Row],[Quantity]]</f>
        <v>84</v>
      </c>
      <c r="P224" s="2">
        <f>Data[[#This Row],[Total_sales]]-Data[[#This Row],[Total_cost]]</f>
        <v>21</v>
      </c>
      <c r="Q224" s="6">
        <v>105</v>
      </c>
      <c r="R224" s="6">
        <v>105</v>
      </c>
      <c r="S224" s="6"/>
      <c r="T224" s="6"/>
    </row>
    <row r="225" spans="1:20" x14ac:dyDescent="0.35">
      <c r="A225" t="s">
        <v>240</v>
      </c>
      <c r="B225" s="1">
        <v>45248</v>
      </c>
      <c r="C225" t="s">
        <v>286</v>
      </c>
      <c r="D225" s="2">
        <v>70</v>
      </c>
      <c r="E225">
        <v>27</v>
      </c>
      <c r="F225" t="s">
        <v>20</v>
      </c>
      <c r="G225" t="s">
        <v>5</v>
      </c>
      <c r="H225" t="s">
        <v>6</v>
      </c>
      <c r="I225" t="s">
        <v>18</v>
      </c>
      <c r="J225" t="s">
        <v>284</v>
      </c>
      <c r="K225">
        <v>2605218</v>
      </c>
      <c r="L225">
        <v>9105</v>
      </c>
      <c r="M225" s="4">
        <f>(Data[[#This Row],[Unit_Price]]*Data[[#This Row],[Quantity]])</f>
        <v>1890</v>
      </c>
      <c r="N225" s="2">
        <f>Data[[#This Row],[Unit_Price]]-3</f>
        <v>67</v>
      </c>
      <c r="O225" s="2">
        <f>Data[[#This Row],[Unit_cost]]*Data[[#This Row],[Quantity]]</f>
        <v>1809</v>
      </c>
      <c r="P225" s="2">
        <f>Data[[#This Row],[Total_sales]]-Data[[#This Row],[Total_cost]]</f>
        <v>81</v>
      </c>
      <c r="Q225" s="6">
        <v>1890</v>
      </c>
      <c r="R225" s="6">
        <v>1890</v>
      </c>
      <c r="S225" s="6"/>
      <c r="T225" s="6"/>
    </row>
    <row r="226" spans="1:20" x14ac:dyDescent="0.35">
      <c r="A226" t="s">
        <v>241</v>
      </c>
      <c r="B226" s="1">
        <v>45249</v>
      </c>
      <c r="C226" t="s">
        <v>287</v>
      </c>
      <c r="D226" s="2">
        <v>15</v>
      </c>
      <c r="E226">
        <v>21</v>
      </c>
      <c r="F226" t="s">
        <v>4</v>
      </c>
      <c r="G226" t="s">
        <v>24</v>
      </c>
      <c r="H226" t="s">
        <v>26</v>
      </c>
      <c r="I226" t="s">
        <v>7</v>
      </c>
      <c r="J226" t="s">
        <v>283</v>
      </c>
      <c r="K226">
        <v>2821673</v>
      </c>
      <c r="L226">
        <v>9106</v>
      </c>
      <c r="M226" s="4">
        <f>(Data[[#This Row],[Unit_Price]]*Data[[#This Row],[Quantity]])</f>
        <v>315</v>
      </c>
      <c r="N226" s="2">
        <f>Data[[#This Row],[Unit_Price]]-3</f>
        <v>12</v>
      </c>
      <c r="O226" s="2">
        <f>Data[[#This Row],[Unit_cost]]*Data[[#This Row],[Quantity]]</f>
        <v>252</v>
      </c>
      <c r="P226" s="2">
        <f>Data[[#This Row],[Total_sales]]-Data[[#This Row],[Total_cost]]</f>
        <v>63</v>
      </c>
      <c r="Q226" s="6">
        <v>315</v>
      </c>
      <c r="R226" s="6">
        <v>315</v>
      </c>
      <c r="S226" s="6"/>
      <c r="T226" s="6"/>
    </row>
    <row r="227" spans="1:20" x14ac:dyDescent="0.35">
      <c r="A227" t="s">
        <v>242</v>
      </c>
      <c r="B227" s="1">
        <v>45249</v>
      </c>
      <c r="C227" t="s">
        <v>286</v>
      </c>
      <c r="D227" s="2">
        <v>70</v>
      </c>
      <c r="E227">
        <v>7</v>
      </c>
      <c r="F227" t="s">
        <v>20</v>
      </c>
      <c r="G227" t="s">
        <v>9</v>
      </c>
      <c r="H227" t="s">
        <v>26</v>
      </c>
      <c r="I227" t="s">
        <v>10</v>
      </c>
      <c r="J227" t="s">
        <v>285</v>
      </c>
      <c r="K227">
        <v>2718440</v>
      </c>
      <c r="L227">
        <v>9102</v>
      </c>
      <c r="M227" s="4">
        <f>(Data[[#This Row],[Unit_Price]]*Data[[#This Row],[Quantity]])</f>
        <v>490</v>
      </c>
      <c r="N227" s="2">
        <f>Data[[#This Row],[Unit_Price]]-3</f>
        <v>67</v>
      </c>
      <c r="O227" s="2">
        <f>Data[[#This Row],[Unit_cost]]*Data[[#This Row],[Quantity]]</f>
        <v>469</v>
      </c>
      <c r="P227" s="2">
        <f>Data[[#This Row],[Total_sales]]-Data[[#This Row],[Total_cost]]</f>
        <v>21</v>
      </c>
      <c r="Q227" s="6">
        <v>490</v>
      </c>
      <c r="R227" s="6">
        <v>490</v>
      </c>
      <c r="S227" s="6"/>
      <c r="T227" s="6"/>
    </row>
    <row r="228" spans="1:20" x14ac:dyDescent="0.35">
      <c r="A228" t="s">
        <v>243</v>
      </c>
      <c r="B228" s="1">
        <v>45249</v>
      </c>
      <c r="C228" t="s">
        <v>287</v>
      </c>
      <c r="D228" s="2">
        <v>15</v>
      </c>
      <c r="E228">
        <v>22</v>
      </c>
      <c r="F228" t="s">
        <v>4</v>
      </c>
      <c r="G228" t="s">
        <v>5</v>
      </c>
      <c r="H228" t="s">
        <v>6</v>
      </c>
      <c r="I228" t="s">
        <v>15</v>
      </c>
      <c r="J228" t="s">
        <v>280</v>
      </c>
      <c r="K228">
        <v>2649836</v>
      </c>
      <c r="L228">
        <v>9103</v>
      </c>
      <c r="M228" s="4">
        <f>(Data[[#This Row],[Unit_Price]]*Data[[#This Row],[Quantity]])</f>
        <v>330</v>
      </c>
      <c r="N228" s="2">
        <f>Data[[#This Row],[Unit_Price]]-3</f>
        <v>12</v>
      </c>
      <c r="O228" s="2">
        <f>Data[[#This Row],[Unit_cost]]*Data[[#This Row],[Quantity]]</f>
        <v>264</v>
      </c>
      <c r="P228" s="2">
        <f>Data[[#This Row],[Total_sales]]-Data[[#This Row],[Total_cost]]</f>
        <v>66</v>
      </c>
      <c r="Q228" s="6">
        <v>330</v>
      </c>
      <c r="R228" s="6">
        <v>330</v>
      </c>
      <c r="S228" s="6"/>
      <c r="T228" s="6"/>
    </row>
    <row r="229" spans="1:20" x14ac:dyDescent="0.35">
      <c r="A229" t="s">
        <v>244</v>
      </c>
      <c r="B229" s="1">
        <v>45249</v>
      </c>
      <c r="C229" t="s">
        <v>287</v>
      </c>
      <c r="D229" s="2">
        <v>15</v>
      </c>
      <c r="E229">
        <v>28</v>
      </c>
      <c r="F229" t="s">
        <v>4</v>
      </c>
      <c r="G229" t="s">
        <v>5</v>
      </c>
      <c r="H229" t="s">
        <v>26</v>
      </c>
      <c r="I229" t="s">
        <v>10</v>
      </c>
      <c r="J229" t="s">
        <v>281</v>
      </c>
      <c r="K229">
        <v>2723179</v>
      </c>
      <c r="L229">
        <v>9105</v>
      </c>
      <c r="M229" s="4">
        <f>(Data[[#This Row],[Unit_Price]]*Data[[#This Row],[Quantity]])</f>
        <v>420</v>
      </c>
      <c r="N229" s="2">
        <f>Data[[#This Row],[Unit_Price]]-3</f>
        <v>12</v>
      </c>
      <c r="O229" s="2">
        <f>Data[[#This Row],[Unit_cost]]*Data[[#This Row],[Quantity]]</f>
        <v>336</v>
      </c>
      <c r="P229" s="2">
        <f>Data[[#This Row],[Total_sales]]-Data[[#This Row],[Total_cost]]</f>
        <v>84</v>
      </c>
      <c r="Q229" s="6">
        <v>420</v>
      </c>
      <c r="R229" s="6">
        <v>420</v>
      </c>
      <c r="S229" s="6"/>
      <c r="T229" s="6"/>
    </row>
    <row r="230" spans="1:20" x14ac:dyDescent="0.35">
      <c r="A230" t="s">
        <v>245</v>
      </c>
      <c r="B230" s="1">
        <v>45250</v>
      </c>
      <c r="C230" t="s">
        <v>287</v>
      </c>
      <c r="D230" s="2">
        <v>15</v>
      </c>
      <c r="E230">
        <v>26</v>
      </c>
      <c r="F230" t="s">
        <v>20</v>
      </c>
      <c r="G230" t="s">
        <v>24</v>
      </c>
      <c r="H230" t="s">
        <v>6</v>
      </c>
      <c r="I230" t="s">
        <v>15</v>
      </c>
      <c r="J230" t="s">
        <v>284</v>
      </c>
      <c r="K230">
        <v>2723155</v>
      </c>
      <c r="L230">
        <v>9106</v>
      </c>
      <c r="M230" s="4">
        <f>(Data[[#This Row],[Unit_Price]]*Data[[#This Row],[Quantity]])</f>
        <v>390</v>
      </c>
      <c r="N230" s="2">
        <f>Data[[#This Row],[Unit_Price]]-3</f>
        <v>12</v>
      </c>
      <c r="O230" s="2">
        <f>Data[[#This Row],[Unit_cost]]*Data[[#This Row],[Quantity]]</f>
        <v>312</v>
      </c>
      <c r="P230" s="2">
        <f>Data[[#This Row],[Total_sales]]-Data[[#This Row],[Total_cost]]</f>
        <v>78</v>
      </c>
      <c r="Q230" s="6">
        <v>390</v>
      </c>
      <c r="R230" s="6">
        <v>390</v>
      </c>
      <c r="S230" s="6"/>
      <c r="T230" s="6"/>
    </row>
    <row r="231" spans="1:20" x14ac:dyDescent="0.35">
      <c r="A231" t="s">
        <v>246</v>
      </c>
      <c r="B231" s="1">
        <v>45250</v>
      </c>
      <c r="C231" t="s">
        <v>287</v>
      </c>
      <c r="D231" s="2">
        <v>15</v>
      </c>
      <c r="E231">
        <v>21</v>
      </c>
      <c r="F231" t="s">
        <v>4</v>
      </c>
      <c r="G231" t="s">
        <v>24</v>
      </c>
      <c r="H231" t="s">
        <v>26</v>
      </c>
      <c r="I231" t="s">
        <v>18</v>
      </c>
      <c r="J231" t="s">
        <v>284</v>
      </c>
      <c r="K231">
        <v>2747083</v>
      </c>
      <c r="L231">
        <v>9104</v>
      </c>
      <c r="M231" s="4">
        <f>(Data[[#This Row],[Unit_Price]]*Data[[#This Row],[Quantity]])</f>
        <v>315</v>
      </c>
      <c r="N231" s="2">
        <f>Data[[#This Row],[Unit_Price]]-3</f>
        <v>12</v>
      </c>
      <c r="O231" s="2">
        <f>Data[[#This Row],[Unit_cost]]*Data[[#This Row],[Quantity]]</f>
        <v>252</v>
      </c>
      <c r="P231" s="2">
        <f>Data[[#This Row],[Total_sales]]-Data[[#This Row],[Total_cost]]</f>
        <v>63</v>
      </c>
      <c r="Q231" s="6">
        <v>315</v>
      </c>
      <c r="R231" s="6">
        <v>315</v>
      </c>
      <c r="S231" s="6"/>
      <c r="T231" s="6"/>
    </row>
    <row r="232" spans="1:20" x14ac:dyDescent="0.35">
      <c r="A232" t="s">
        <v>247</v>
      </c>
      <c r="B232" s="1">
        <v>45251</v>
      </c>
      <c r="C232" t="s">
        <v>287</v>
      </c>
      <c r="D232" s="2">
        <v>15</v>
      </c>
      <c r="E232">
        <v>25</v>
      </c>
      <c r="F232" t="s">
        <v>20</v>
      </c>
      <c r="G232" t="s">
        <v>5</v>
      </c>
      <c r="H232" t="s">
        <v>6</v>
      </c>
      <c r="I232" t="s">
        <v>7</v>
      </c>
      <c r="J232" t="s">
        <v>283</v>
      </c>
      <c r="K232">
        <v>2659722</v>
      </c>
      <c r="L232">
        <v>9106</v>
      </c>
      <c r="M232" s="4">
        <f>(Data[[#This Row],[Unit_Price]]*Data[[#This Row],[Quantity]])</f>
        <v>375</v>
      </c>
      <c r="N232" s="2">
        <f>Data[[#This Row],[Unit_Price]]-3</f>
        <v>12</v>
      </c>
      <c r="O232" s="2">
        <f>Data[[#This Row],[Unit_cost]]*Data[[#This Row],[Quantity]]</f>
        <v>300</v>
      </c>
      <c r="P232" s="2">
        <f>Data[[#This Row],[Total_sales]]-Data[[#This Row],[Total_cost]]</f>
        <v>75</v>
      </c>
      <c r="Q232" s="6">
        <v>375</v>
      </c>
      <c r="R232" s="6">
        <v>375</v>
      </c>
      <c r="S232" s="6"/>
      <c r="T232" s="6"/>
    </row>
    <row r="233" spans="1:20" x14ac:dyDescent="0.35">
      <c r="A233" t="s">
        <v>248</v>
      </c>
      <c r="B233" s="1">
        <v>45251</v>
      </c>
      <c r="C233" t="s">
        <v>3</v>
      </c>
      <c r="D233" s="2">
        <v>20</v>
      </c>
      <c r="E233">
        <v>22</v>
      </c>
      <c r="F233" t="s">
        <v>4</v>
      </c>
      <c r="G233" t="s">
        <v>24</v>
      </c>
      <c r="H233" t="s">
        <v>26</v>
      </c>
      <c r="I233" t="s">
        <v>18</v>
      </c>
      <c r="J233" t="s">
        <v>285</v>
      </c>
      <c r="K233">
        <v>2750498</v>
      </c>
      <c r="L233">
        <v>9103</v>
      </c>
      <c r="M233" s="4">
        <f>(Data[[#This Row],[Unit_Price]]*Data[[#This Row],[Quantity]])</f>
        <v>440</v>
      </c>
      <c r="N233" s="2">
        <f>Data[[#This Row],[Unit_Price]]-3</f>
        <v>17</v>
      </c>
      <c r="O233" s="2">
        <f>Data[[#This Row],[Unit_cost]]*Data[[#This Row],[Quantity]]</f>
        <v>374</v>
      </c>
      <c r="P233" s="2">
        <f>Data[[#This Row],[Total_sales]]-Data[[#This Row],[Total_cost]]</f>
        <v>66</v>
      </c>
      <c r="Q233" s="6">
        <v>440</v>
      </c>
      <c r="R233" s="6">
        <v>440</v>
      </c>
      <c r="S233" s="6"/>
      <c r="T233" s="6"/>
    </row>
    <row r="234" spans="1:20" x14ac:dyDescent="0.35">
      <c r="A234" t="s">
        <v>249</v>
      </c>
      <c r="B234" s="1">
        <v>45252</v>
      </c>
      <c r="C234" t="s">
        <v>286</v>
      </c>
      <c r="D234" s="2">
        <v>70</v>
      </c>
      <c r="E234">
        <v>12</v>
      </c>
      <c r="F234" t="s">
        <v>20</v>
      </c>
      <c r="G234" t="s">
        <v>5</v>
      </c>
      <c r="H234" t="s">
        <v>6</v>
      </c>
      <c r="I234" t="s">
        <v>13</v>
      </c>
      <c r="J234" t="s">
        <v>284</v>
      </c>
      <c r="K234">
        <v>2669236</v>
      </c>
      <c r="L234">
        <v>9106</v>
      </c>
      <c r="M234" s="4">
        <f>(Data[[#This Row],[Unit_Price]]*Data[[#This Row],[Quantity]])</f>
        <v>840</v>
      </c>
      <c r="N234" s="2">
        <f>Data[[#This Row],[Unit_Price]]-3</f>
        <v>67</v>
      </c>
      <c r="O234" s="2">
        <f>Data[[#This Row],[Unit_cost]]*Data[[#This Row],[Quantity]]</f>
        <v>804</v>
      </c>
      <c r="P234" s="2">
        <f>Data[[#This Row],[Total_sales]]-Data[[#This Row],[Total_cost]]</f>
        <v>36</v>
      </c>
      <c r="Q234" s="6">
        <v>840</v>
      </c>
      <c r="R234" s="6">
        <v>840</v>
      </c>
      <c r="S234" s="6"/>
      <c r="T234" s="6"/>
    </row>
    <row r="235" spans="1:20" x14ac:dyDescent="0.35">
      <c r="A235" t="s">
        <v>250</v>
      </c>
      <c r="B235" s="1">
        <v>45252</v>
      </c>
      <c r="C235" t="s">
        <v>286</v>
      </c>
      <c r="D235" s="2">
        <v>70</v>
      </c>
      <c r="E235">
        <v>12</v>
      </c>
      <c r="F235" t="s">
        <v>4</v>
      </c>
      <c r="G235" t="s">
        <v>24</v>
      </c>
      <c r="H235" t="s">
        <v>12</v>
      </c>
      <c r="I235" t="s">
        <v>10</v>
      </c>
      <c r="J235" t="s">
        <v>283</v>
      </c>
      <c r="K235">
        <v>2649368</v>
      </c>
      <c r="L235">
        <v>9106</v>
      </c>
      <c r="M235" s="4">
        <f>(Data[[#This Row],[Unit_Price]]*Data[[#This Row],[Quantity]])</f>
        <v>840</v>
      </c>
      <c r="N235" s="2">
        <f>Data[[#This Row],[Unit_Price]]-3</f>
        <v>67</v>
      </c>
      <c r="O235" s="2">
        <f>Data[[#This Row],[Unit_cost]]*Data[[#This Row],[Quantity]]</f>
        <v>804</v>
      </c>
      <c r="P235" s="2">
        <f>Data[[#This Row],[Total_sales]]-Data[[#This Row],[Total_cost]]</f>
        <v>36</v>
      </c>
      <c r="Q235" s="6">
        <v>840</v>
      </c>
      <c r="R235" s="6">
        <v>840</v>
      </c>
      <c r="S235" s="6"/>
      <c r="T235" s="6"/>
    </row>
    <row r="236" spans="1:20" x14ac:dyDescent="0.35">
      <c r="A236" t="s">
        <v>251</v>
      </c>
      <c r="B236" s="1">
        <v>45252</v>
      </c>
      <c r="C236" t="s">
        <v>286</v>
      </c>
      <c r="D236" s="2">
        <v>70</v>
      </c>
      <c r="E236">
        <v>7</v>
      </c>
      <c r="F236" t="s">
        <v>4</v>
      </c>
      <c r="G236" t="s">
        <v>9</v>
      </c>
      <c r="H236" t="s">
        <v>12</v>
      </c>
      <c r="I236" t="s">
        <v>18</v>
      </c>
      <c r="J236" t="s">
        <v>284</v>
      </c>
      <c r="K236">
        <v>2722063</v>
      </c>
      <c r="L236">
        <v>9103</v>
      </c>
      <c r="M236" s="4">
        <f>(Data[[#This Row],[Unit_Price]]*Data[[#This Row],[Quantity]])</f>
        <v>490</v>
      </c>
      <c r="N236" s="2">
        <f>Data[[#This Row],[Unit_Price]]-3</f>
        <v>67</v>
      </c>
      <c r="O236" s="2">
        <f>Data[[#This Row],[Unit_cost]]*Data[[#This Row],[Quantity]]</f>
        <v>469</v>
      </c>
      <c r="P236" s="2">
        <f>Data[[#This Row],[Total_sales]]-Data[[#This Row],[Total_cost]]</f>
        <v>21</v>
      </c>
      <c r="Q236" s="6">
        <v>490</v>
      </c>
      <c r="R236" s="6">
        <v>490</v>
      </c>
      <c r="S236" s="6"/>
      <c r="T236" s="6"/>
    </row>
    <row r="237" spans="1:20" x14ac:dyDescent="0.35">
      <c r="A237" t="s">
        <v>252</v>
      </c>
      <c r="B237" s="1">
        <v>45253</v>
      </c>
      <c r="C237" t="s">
        <v>3</v>
      </c>
      <c r="D237" s="2">
        <v>20</v>
      </c>
      <c r="E237">
        <v>21</v>
      </c>
      <c r="F237" t="s">
        <v>4</v>
      </c>
      <c r="G237" t="s">
        <v>24</v>
      </c>
      <c r="H237" t="s">
        <v>6</v>
      </c>
      <c r="I237" t="s">
        <v>15</v>
      </c>
      <c r="J237" t="s">
        <v>281</v>
      </c>
      <c r="K237">
        <v>2803239</v>
      </c>
      <c r="L237">
        <v>9103</v>
      </c>
      <c r="M237" s="4">
        <f>(Data[[#This Row],[Unit_Price]]*Data[[#This Row],[Quantity]])</f>
        <v>420</v>
      </c>
      <c r="N237" s="2">
        <f>Data[[#This Row],[Unit_Price]]-3</f>
        <v>17</v>
      </c>
      <c r="O237" s="2">
        <f>Data[[#This Row],[Unit_cost]]*Data[[#This Row],[Quantity]]</f>
        <v>357</v>
      </c>
      <c r="P237" s="2">
        <f>Data[[#This Row],[Total_sales]]-Data[[#This Row],[Total_cost]]</f>
        <v>63</v>
      </c>
      <c r="Q237" s="6">
        <v>420</v>
      </c>
      <c r="R237" s="6">
        <v>420</v>
      </c>
      <c r="S237" s="6"/>
      <c r="T237" s="6"/>
    </row>
    <row r="238" spans="1:20" x14ac:dyDescent="0.35">
      <c r="A238" t="s">
        <v>253</v>
      </c>
      <c r="B238" s="1">
        <v>45253</v>
      </c>
      <c r="C238" t="s">
        <v>286</v>
      </c>
      <c r="D238" s="2">
        <v>70</v>
      </c>
      <c r="E238">
        <v>12</v>
      </c>
      <c r="F238" t="s">
        <v>20</v>
      </c>
      <c r="G238" t="s">
        <v>5</v>
      </c>
      <c r="H238" t="s">
        <v>26</v>
      </c>
      <c r="I238" t="s">
        <v>7</v>
      </c>
      <c r="J238" t="s">
        <v>284</v>
      </c>
      <c r="K238">
        <v>2641343</v>
      </c>
      <c r="L238">
        <v>9105</v>
      </c>
      <c r="M238" s="4">
        <f>(Data[[#This Row],[Unit_Price]]*Data[[#This Row],[Quantity]])</f>
        <v>840</v>
      </c>
      <c r="N238" s="2">
        <f>Data[[#This Row],[Unit_Price]]-3</f>
        <v>67</v>
      </c>
      <c r="O238" s="2">
        <f>Data[[#This Row],[Unit_cost]]*Data[[#This Row],[Quantity]]</f>
        <v>804</v>
      </c>
      <c r="P238" s="2">
        <f>Data[[#This Row],[Total_sales]]-Data[[#This Row],[Total_cost]]</f>
        <v>36</v>
      </c>
      <c r="Q238" s="6">
        <v>840</v>
      </c>
      <c r="R238" s="6">
        <v>840</v>
      </c>
      <c r="S238" s="6"/>
      <c r="T238" s="6"/>
    </row>
    <row r="239" spans="1:20" x14ac:dyDescent="0.35">
      <c r="A239" t="s">
        <v>254</v>
      </c>
      <c r="B239" s="1">
        <v>45253</v>
      </c>
      <c r="C239" t="s">
        <v>287</v>
      </c>
      <c r="D239" s="2">
        <v>15</v>
      </c>
      <c r="E239">
        <v>6</v>
      </c>
      <c r="F239" t="s">
        <v>20</v>
      </c>
      <c r="G239" t="s">
        <v>24</v>
      </c>
      <c r="H239" t="s">
        <v>17</v>
      </c>
      <c r="I239" t="s">
        <v>15</v>
      </c>
      <c r="J239" t="s">
        <v>280</v>
      </c>
      <c r="K239">
        <v>2763860</v>
      </c>
      <c r="L239">
        <v>9103</v>
      </c>
      <c r="M239" s="4">
        <f>(Data[[#This Row],[Unit_Price]]*Data[[#This Row],[Quantity]])</f>
        <v>90</v>
      </c>
      <c r="N239" s="2">
        <f>Data[[#This Row],[Unit_Price]]-3</f>
        <v>12</v>
      </c>
      <c r="O239" s="2">
        <f>Data[[#This Row],[Unit_cost]]*Data[[#This Row],[Quantity]]</f>
        <v>72</v>
      </c>
      <c r="P239" s="2">
        <f>Data[[#This Row],[Total_sales]]-Data[[#This Row],[Total_cost]]</f>
        <v>18</v>
      </c>
      <c r="Q239" s="6">
        <v>90</v>
      </c>
      <c r="R239" s="6">
        <v>90</v>
      </c>
      <c r="S239" s="6"/>
      <c r="T239" s="6"/>
    </row>
    <row r="240" spans="1:20" x14ac:dyDescent="0.35">
      <c r="A240" t="s">
        <v>255</v>
      </c>
      <c r="B240" s="1">
        <v>45253</v>
      </c>
      <c r="C240" t="s">
        <v>287</v>
      </c>
      <c r="D240" s="2">
        <v>15</v>
      </c>
      <c r="E240">
        <v>6</v>
      </c>
      <c r="F240" t="s">
        <v>4</v>
      </c>
      <c r="G240" t="s">
        <v>9</v>
      </c>
      <c r="H240" t="s">
        <v>6</v>
      </c>
      <c r="I240" t="s">
        <v>10</v>
      </c>
      <c r="J240" t="s">
        <v>283</v>
      </c>
      <c r="K240">
        <v>2677582</v>
      </c>
      <c r="L240">
        <v>9104</v>
      </c>
      <c r="M240" s="4">
        <f>(Data[[#This Row],[Unit_Price]]*Data[[#This Row],[Quantity]])</f>
        <v>90</v>
      </c>
      <c r="N240" s="2">
        <f>Data[[#This Row],[Unit_Price]]-3</f>
        <v>12</v>
      </c>
      <c r="O240" s="2">
        <f>Data[[#This Row],[Unit_cost]]*Data[[#This Row],[Quantity]]</f>
        <v>72</v>
      </c>
      <c r="P240" s="2">
        <f>Data[[#This Row],[Total_sales]]-Data[[#This Row],[Total_cost]]</f>
        <v>18</v>
      </c>
      <c r="Q240" s="6">
        <v>90</v>
      </c>
      <c r="R240" s="6">
        <v>90</v>
      </c>
      <c r="S240" s="6"/>
      <c r="T240" s="6"/>
    </row>
    <row r="241" spans="1:20" x14ac:dyDescent="0.35">
      <c r="A241" t="s">
        <v>256</v>
      </c>
      <c r="B241" s="1">
        <v>45253</v>
      </c>
      <c r="C241" t="s">
        <v>286</v>
      </c>
      <c r="D241" s="2">
        <v>70</v>
      </c>
      <c r="E241">
        <v>8</v>
      </c>
      <c r="F241" t="s">
        <v>20</v>
      </c>
      <c r="G241" t="s">
        <v>9</v>
      </c>
      <c r="H241" t="s">
        <v>6</v>
      </c>
      <c r="I241" t="s">
        <v>7</v>
      </c>
      <c r="J241" t="s">
        <v>284</v>
      </c>
      <c r="K241">
        <v>2651631</v>
      </c>
      <c r="L241">
        <v>9101</v>
      </c>
      <c r="M241" s="4">
        <f>(Data[[#This Row],[Unit_Price]]*Data[[#This Row],[Quantity]])</f>
        <v>560</v>
      </c>
      <c r="N241" s="2">
        <f>Data[[#This Row],[Unit_Price]]-3</f>
        <v>67</v>
      </c>
      <c r="O241" s="2">
        <f>Data[[#This Row],[Unit_cost]]*Data[[#This Row],[Quantity]]</f>
        <v>536</v>
      </c>
      <c r="P241" s="2">
        <f>Data[[#This Row],[Total_sales]]-Data[[#This Row],[Total_cost]]</f>
        <v>24</v>
      </c>
      <c r="Q241" s="6">
        <v>560</v>
      </c>
      <c r="R241" s="6">
        <v>560</v>
      </c>
      <c r="S241" s="6"/>
      <c r="T241" s="6"/>
    </row>
    <row r="242" spans="1:20" x14ac:dyDescent="0.35">
      <c r="A242" t="s">
        <v>257</v>
      </c>
      <c r="B242" s="1">
        <v>45254</v>
      </c>
      <c r="C242" t="s">
        <v>3</v>
      </c>
      <c r="D242" s="2">
        <v>20</v>
      </c>
      <c r="E242">
        <v>9</v>
      </c>
      <c r="F242" t="s">
        <v>4</v>
      </c>
      <c r="G242" t="s">
        <v>24</v>
      </c>
      <c r="H242" t="s">
        <v>6</v>
      </c>
      <c r="I242" t="s">
        <v>18</v>
      </c>
      <c r="J242" t="s">
        <v>283</v>
      </c>
      <c r="K242">
        <v>2805646</v>
      </c>
      <c r="L242">
        <v>9106</v>
      </c>
      <c r="M242" s="4">
        <f>(Data[[#This Row],[Unit_Price]]*Data[[#This Row],[Quantity]])</f>
        <v>180</v>
      </c>
      <c r="N242" s="2">
        <f>Data[[#This Row],[Unit_Price]]-3</f>
        <v>17</v>
      </c>
      <c r="O242" s="2">
        <f>Data[[#This Row],[Unit_cost]]*Data[[#This Row],[Quantity]]</f>
        <v>153</v>
      </c>
      <c r="P242" s="2">
        <f>Data[[#This Row],[Total_sales]]-Data[[#This Row],[Total_cost]]</f>
        <v>27</v>
      </c>
      <c r="Q242" s="6">
        <v>180</v>
      </c>
      <c r="R242" s="6">
        <v>180</v>
      </c>
      <c r="S242" s="6"/>
      <c r="T242" s="6"/>
    </row>
    <row r="243" spans="1:20" x14ac:dyDescent="0.35">
      <c r="A243" t="s">
        <v>258</v>
      </c>
      <c r="B243" s="1">
        <v>45254</v>
      </c>
      <c r="C243" t="s">
        <v>287</v>
      </c>
      <c r="D243" s="2">
        <v>15</v>
      </c>
      <c r="E243">
        <v>19</v>
      </c>
      <c r="F243" t="s">
        <v>4</v>
      </c>
      <c r="G243" t="s">
        <v>24</v>
      </c>
      <c r="H243" t="s">
        <v>17</v>
      </c>
      <c r="I243" t="s">
        <v>10</v>
      </c>
      <c r="J243" t="s">
        <v>284</v>
      </c>
      <c r="K243">
        <v>2681685</v>
      </c>
      <c r="L243">
        <v>9106</v>
      </c>
      <c r="M243" s="4">
        <f>(Data[[#This Row],[Unit_Price]]*Data[[#This Row],[Quantity]])</f>
        <v>285</v>
      </c>
      <c r="N243" s="2">
        <f>Data[[#This Row],[Unit_Price]]-3</f>
        <v>12</v>
      </c>
      <c r="O243" s="2">
        <f>Data[[#This Row],[Unit_cost]]*Data[[#This Row],[Quantity]]</f>
        <v>228</v>
      </c>
      <c r="P243" s="2">
        <f>Data[[#This Row],[Total_sales]]-Data[[#This Row],[Total_cost]]</f>
        <v>57</v>
      </c>
      <c r="Q243" s="6">
        <v>285</v>
      </c>
      <c r="R243" s="6">
        <v>285</v>
      </c>
      <c r="S243" s="6"/>
      <c r="T243" s="6"/>
    </row>
    <row r="244" spans="1:20" x14ac:dyDescent="0.35">
      <c r="A244" t="s">
        <v>259</v>
      </c>
      <c r="B244" s="1">
        <v>45255</v>
      </c>
      <c r="C244" t="s">
        <v>286</v>
      </c>
      <c r="D244" s="2">
        <v>70</v>
      </c>
      <c r="E244">
        <v>18</v>
      </c>
      <c r="F244" t="s">
        <v>20</v>
      </c>
      <c r="G244" t="s">
        <v>9</v>
      </c>
      <c r="H244" t="s">
        <v>26</v>
      </c>
      <c r="I244" t="s">
        <v>10</v>
      </c>
      <c r="J244" t="s">
        <v>281</v>
      </c>
      <c r="K244">
        <v>2692401</v>
      </c>
      <c r="L244">
        <v>9101</v>
      </c>
      <c r="M244" s="4">
        <f>(Data[[#This Row],[Unit_Price]]*Data[[#This Row],[Quantity]])</f>
        <v>1260</v>
      </c>
      <c r="N244" s="2">
        <f>Data[[#This Row],[Unit_Price]]-3</f>
        <v>67</v>
      </c>
      <c r="O244" s="2">
        <f>Data[[#This Row],[Unit_cost]]*Data[[#This Row],[Quantity]]</f>
        <v>1206</v>
      </c>
      <c r="P244" s="2">
        <f>Data[[#This Row],[Total_sales]]-Data[[#This Row],[Total_cost]]</f>
        <v>54</v>
      </c>
      <c r="Q244" s="6">
        <v>1260</v>
      </c>
      <c r="R244" s="6">
        <v>1260</v>
      </c>
      <c r="S244" s="6"/>
      <c r="T244" s="6"/>
    </row>
    <row r="245" spans="1:20" x14ac:dyDescent="0.35">
      <c r="A245" t="s">
        <v>260</v>
      </c>
      <c r="B245" s="1">
        <v>45255</v>
      </c>
      <c r="C245" t="s">
        <v>3</v>
      </c>
      <c r="D245" s="2">
        <v>20</v>
      </c>
      <c r="E245">
        <v>21</v>
      </c>
      <c r="F245" t="s">
        <v>4</v>
      </c>
      <c r="G245" t="s">
        <v>24</v>
      </c>
      <c r="H245" t="s">
        <v>6</v>
      </c>
      <c r="I245" t="s">
        <v>15</v>
      </c>
      <c r="J245" t="s">
        <v>283</v>
      </c>
      <c r="K245">
        <v>2620862</v>
      </c>
      <c r="L245">
        <v>9104</v>
      </c>
      <c r="M245" s="4">
        <f>(Data[[#This Row],[Unit_Price]]*Data[[#This Row],[Quantity]])</f>
        <v>420</v>
      </c>
      <c r="N245" s="2">
        <f>Data[[#This Row],[Unit_Price]]-3</f>
        <v>17</v>
      </c>
      <c r="O245" s="2">
        <f>Data[[#This Row],[Unit_cost]]*Data[[#This Row],[Quantity]]</f>
        <v>357</v>
      </c>
      <c r="P245" s="2">
        <f>Data[[#This Row],[Total_sales]]-Data[[#This Row],[Total_cost]]</f>
        <v>63</v>
      </c>
      <c r="Q245" s="6">
        <v>420</v>
      </c>
      <c r="R245" s="6">
        <v>420</v>
      </c>
      <c r="S245" s="6"/>
      <c r="T245" s="6"/>
    </row>
    <row r="246" spans="1:20" x14ac:dyDescent="0.35">
      <c r="A246" t="s">
        <v>261</v>
      </c>
      <c r="B246" s="1">
        <v>45255</v>
      </c>
      <c r="C246" t="s">
        <v>286</v>
      </c>
      <c r="D246" s="2">
        <v>70</v>
      </c>
      <c r="E246">
        <v>14</v>
      </c>
      <c r="F246" t="s">
        <v>4</v>
      </c>
      <c r="G246" t="s">
        <v>24</v>
      </c>
      <c r="H246" t="s">
        <v>17</v>
      </c>
      <c r="I246" t="s">
        <v>7</v>
      </c>
      <c r="J246" t="s">
        <v>283</v>
      </c>
      <c r="K246">
        <v>2743963</v>
      </c>
      <c r="L246">
        <v>9101</v>
      </c>
      <c r="M246" s="4">
        <f>(Data[[#This Row],[Unit_Price]]*Data[[#This Row],[Quantity]])</f>
        <v>980</v>
      </c>
      <c r="N246" s="2">
        <f>Data[[#This Row],[Unit_Price]]-3</f>
        <v>67</v>
      </c>
      <c r="O246" s="2">
        <f>Data[[#This Row],[Unit_cost]]*Data[[#This Row],[Quantity]]</f>
        <v>938</v>
      </c>
      <c r="P246" s="2">
        <f>Data[[#This Row],[Total_sales]]-Data[[#This Row],[Total_cost]]</f>
        <v>42</v>
      </c>
      <c r="Q246" s="6">
        <v>980</v>
      </c>
      <c r="R246" s="6">
        <v>980</v>
      </c>
      <c r="S246" s="6"/>
      <c r="T246" s="6"/>
    </row>
    <row r="247" spans="1:20" x14ac:dyDescent="0.35">
      <c r="A247" t="s">
        <v>262</v>
      </c>
      <c r="B247" s="1">
        <v>45255</v>
      </c>
      <c r="C247" t="s">
        <v>286</v>
      </c>
      <c r="D247" s="2">
        <v>70</v>
      </c>
      <c r="E247">
        <v>24</v>
      </c>
      <c r="F247" t="s">
        <v>4</v>
      </c>
      <c r="G247" t="s">
        <v>9</v>
      </c>
      <c r="H247" t="s">
        <v>26</v>
      </c>
      <c r="I247" t="s">
        <v>18</v>
      </c>
      <c r="J247" t="s">
        <v>282</v>
      </c>
      <c r="K247">
        <v>2802953</v>
      </c>
      <c r="L247">
        <v>9103</v>
      </c>
      <c r="M247" s="4">
        <f>(Data[[#This Row],[Unit_Price]]*Data[[#This Row],[Quantity]])</f>
        <v>1680</v>
      </c>
      <c r="N247" s="2">
        <f>Data[[#This Row],[Unit_Price]]-3</f>
        <v>67</v>
      </c>
      <c r="O247" s="2">
        <f>Data[[#This Row],[Unit_cost]]*Data[[#This Row],[Quantity]]</f>
        <v>1608</v>
      </c>
      <c r="P247" s="2">
        <f>Data[[#This Row],[Total_sales]]-Data[[#This Row],[Total_cost]]</f>
        <v>72</v>
      </c>
      <c r="Q247" s="6">
        <v>1680</v>
      </c>
      <c r="R247" s="6">
        <v>1680</v>
      </c>
      <c r="S247" s="6"/>
      <c r="T247" s="6"/>
    </row>
    <row r="248" spans="1:20" x14ac:dyDescent="0.35">
      <c r="A248" t="s">
        <v>263</v>
      </c>
      <c r="B248" s="1">
        <v>45255</v>
      </c>
      <c r="C248" t="s">
        <v>286</v>
      </c>
      <c r="D248" s="2">
        <v>70</v>
      </c>
      <c r="E248">
        <v>20</v>
      </c>
      <c r="F248" t="s">
        <v>4</v>
      </c>
      <c r="G248" t="s">
        <v>5</v>
      </c>
      <c r="H248" t="s">
        <v>12</v>
      </c>
      <c r="I248" t="s">
        <v>15</v>
      </c>
      <c r="J248" t="s">
        <v>284</v>
      </c>
      <c r="K248">
        <v>2753313</v>
      </c>
      <c r="L248">
        <v>9105</v>
      </c>
      <c r="M248" s="4">
        <f>(Data[[#This Row],[Unit_Price]]*Data[[#This Row],[Quantity]])</f>
        <v>1400</v>
      </c>
      <c r="N248" s="2">
        <f>Data[[#This Row],[Unit_Price]]-3</f>
        <v>67</v>
      </c>
      <c r="O248" s="2">
        <f>Data[[#This Row],[Unit_cost]]*Data[[#This Row],[Quantity]]</f>
        <v>1340</v>
      </c>
      <c r="P248" s="2">
        <f>Data[[#This Row],[Total_sales]]-Data[[#This Row],[Total_cost]]</f>
        <v>60</v>
      </c>
      <c r="Q248" s="6">
        <v>1400</v>
      </c>
      <c r="R248" s="6">
        <v>1400</v>
      </c>
      <c r="S248" s="6"/>
      <c r="T248" s="6"/>
    </row>
    <row r="249" spans="1:20" x14ac:dyDescent="0.35">
      <c r="A249" t="s">
        <v>264</v>
      </c>
      <c r="B249" s="1">
        <v>45255</v>
      </c>
      <c r="C249" t="s">
        <v>3</v>
      </c>
      <c r="D249" s="2">
        <v>20</v>
      </c>
      <c r="E249">
        <v>10</v>
      </c>
      <c r="F249" t="s">
        <v>20</v>
      </c>
      <c r="G249" t="s">
        <v>24</v>
      </c>
      <c r="H249" t="s">
        <v>6</v>
      </c>
      <c r="I249" t="s">
        <v>7</v>
      </c>
      <c r="J249" t="s">
        <v>284</v>
      </c>
      <c r="K249">
        <v>2742218</v>
      </c>
      <c r="L249">
        <v>9101</v>
      </c>
      <c r="M249" s="4">
        <f>(Data[[#This Row],[Unit_Price]]*Data[[#This Row],[Quantity]])</f>
        <v>200</v>
      </c>
      <c r="N249" s="2">
        <f>Data[[#This Row],[Unit_Price]]-3</f>
        <v>17</v>
      </c>
      <c r="O249" s="2">
        <f>Data[[#This Row],[Unit_cost]]*Data[[#This Row],[Quantity]]</f>
        <v>170</v>
      </c>
      <c r="P249" s="2">
        <f>Data[[#This Row],[Total_sales]]-Data[[#This Row],[Total_cost]]</f>
        <v>30</v>
      </c>
      <c r="Q249" s="6">
        <v>200</v>
      </c>
      <c r="R249" s="6">
        <v>200</v>
      </c>
      <c r="S249" s="6"/>
      <c r="T249" s="6"/>
    </row>
    <row r="250" spans="1:20" x14ac:dyDescent="0.35">
      <c r="A250" t="s">
        <v>265</v>
      </c>
      <c r="B250" s="1">
        <v>45256</v>
      </c>
      <c r="C250" t="s">
        <v>286</v>
      </c>
      <c r="D250" s="2">
        <v>70</v>
      </c>
      <c r="E250">
        <v>10</v>
      </c>
      <c r="F250" t="s">
        <v>20</v>
      </c>
      <c r="G250" t="s">
        <v>9</v>
      </c>
      <c r="H250" t="s">
        <v>17</v>
      </c>
      <c r="I250" t="s">
        <v>13</v>
      </c>
      <c r="J250" t="s">
        <v>281</v>
      </c>
      <c r="K250">
        <v>2737499</v>
      </c>
      <c r="L250">
        <v>9103</v>
      </c>
      <c r="M250" s="4">
        <f>(Data[[#This Row],[Unit_Price]]*Data[[#This Row],[Quantity]])</f>
        <v>700</v>
      </c>
      <c r="N250" s="2">
        <f>Data[[#This Row],[Unit_Price]]-3</f>
        <v>67</v>
      </c>
      <c r="O250" s="2">
        <f>Data[[#This Row],[Unit_cost]]*Data[[#This Row],[Quantity]]</f>
        <v>670</v>
      </c>
      <c r="P250" s="2">
        <f>Data[[#This Row],[Total_sales]]-Data[[#This Row],[Total_cost]]</f>
        <v>30</v>
      </c>
      <c r="Q250" s="6">
        <v>700</v>
      </c>
      <c r="R250" s="6">
        <v>700</v>
      </c>
      <c r="S250" s="6"/>
      <c r="T250" s="6"/>
    </row>
    <row r="251" spans="1:20" x14ac:dyDescent="0.35">
      <c r="A251" t="s">
        <v>266</v>
      </c>
      <c r="B251" s="1">
        <v>45256</v>
      </c>
      <c r="C251" t="s">
        <v>287</v>
      </c>
      <c r="D251" s="2">
        <v>15</v>
      </c>
      <c r="E251">
        <v>27</v>
      </c>
      <c r="F251" t="s">
        <v>4</v>
      </c>
      <c r="G251" t="s">
        <v>9</v>
      </c>
      <c r="H251" t="s">
        <v>6</v>
      </c>
      <c r="I251" t="s">
        <v>13</v>
      </c>
      <c r="J251" t="s">
        <v>283</v>
      </c>
      <c r="K251">
        <v>2822430</v>
      </c>
      <c r="L251">
        <v>9105</v>
      </c>
      <c r="M251" s="4">
        <f>(Data[[#This Row],[Unit_Price]]*Data[[#This Row],[Quantity]])</f>
        <v>405</v>
      </c>
      <c r="N251" s="2">
        <f>Data[[#This Row],[Unit_Price]]-3</f>
        <v>12</v>
      </c>
      <c r="O251" s="2">
        <f>Data[[#This Row],[Unit_cost]]*Data[[#This Row],[Quantity]]</f>
        <v>324</v>
      </c>
      <c r="P251" s="2">
        <f>Data[[#This Row],[Total_sales]]-Data[[#This Row],[Total_cost]]</f>
        <v>81</v>
      </c>
      <c r="Q251" s="6">
        <v>405</v>
      </c>
      <c r="R251" s="6">
        <v>405</v>
      </c>
      <c r="S251" s="6"/>
      <c r="T251" s="6"/>
    </row>
    <row r="252" spans="1:20" x14ac:dyDescent="0.35">
      <c r="A252" t="s">
        <v>267</v>
      </c>
      <c r="B252" s="1">
        <v>45256</v>
      </c>
      <c r="C252" t="s">
        <v>286</v>
      </c>
      <c r="D252" s="2">
        <v>70</v>
      </c>
      <c r="E252">
        <v>16</v>
      </c>
      <c r="F252" t="s">
        <v>20</v>
      </c>
      <c r="G252" t="s">
        <v>24</v>
      </c>
      <c r="H252" t="s">
        <v>17</v>
      </c>
      <c r="I252" t="s">
        <v>7</v>
      </c>
      <c r="J252" t="s">
        <v>284</v>
      </c>
      <c r="K252">
        <v>2760490</v>
      </c>
      <c r="L252">
        <v>9101</v>
      </c>
      <c r="M252" s="4">
        <f>(Data[[#This Row],[Unit_Price]]*Data[[#This Row],[Quantity]])</f>
        <v>1120</v>
      </c>
      <c r="N252" s="2">
        <f>Data[[#This Row],[Unit_Price]]-3</f>
        <v>67</v>
      </c>
      <c r="O252" s="2">
        <f>Data[[#This Row],[Unit_cost]]*Data[[#This Row],[Quantity]]</f>
        <v>1072</v>
      </c>
      <c r="P252" s="2">
        <f>Data[[#This Row],[Total_sales]]-Data[[#This Row],[Total_cost]]</f>
        <v>48</v>
      </c>
      <c r="Q252" s="6">
        <v>1120</v>
      </c>
      <c r="R252" s="6">
        <v>1120</v>
      </c>
      <c r="S252" s="6"/>
      <c r="T252" s="6"/>
    </row>
    <row r="253" spans="1:20" x14ac:dyDescent="0.35">
      <c r="A253" t="s">
        <v>268</v>
      </c>
      <c r="B253" s="1">
        <v>45257</v>
      </c>
      <c r="C253" t="s">
        <v>3</v>
      </c>
      <c r="D253" s="2">
        <v>20</v>
      </c>
      <c r="E253">
        <v>23</v>
      </c>
      <c r="F253" t="s">
        <v>4</v>
      </c>
      <c r="G253" t="s">
        <v>24</v>
      </c>
      <c r="H253" t="s">
        <v>26</v>
      </c>
      <c r="I253" t="s">
        <v>7</v>
      </c>
      <c r="J253" t="s">
        <v>284</v>
      </c>
      <c r="K253">
        <v>2729543</v>
      </c>
      <c r="L253">
        <v>9106</v>
      </c>
      <c r="M253" s="4">
        <f>(Data[[#This Row],[Unit_Price]]*Data[[#This Row],[Quantity]])</f>
        <v>460</v>
      </c>
      <c r="N253" s="2">
        <f>Data[[#This Row],[Unit_Price]]-3</f>
        <v>17</v>
      </c>
      <c r="O253" s="2">
        <f>Data[[#This Row],[Unit_cost]]*Data[[#This Row],[Quantity]]</f>
        <v>391</v>
      </c>
      <c r="P253" s="2">
        <f>Data[[#This Row],[Total_sales]]-Data[[#This Row],[Total_cost]]</f>
        <v>69</v>
      </c>
      <c r="Q253" s="6">
        <v>460</v>
      </c>
      <c r="R253" s="6">
        <v>460</v>
      </c>
      <c r="S253" s="6"/>
      <c r="T253" s="6"/>
    </row>
    <row r="254" spans="1:20" x14ac:dyDescent="0.35">
      <c r="A254" t="s">
        <v>269</v>
      </c>
      <c r="B254" s="1">
        <v>45257</v>
      </c>
      <c r="C254" t="s">
        <v>3</v>
      </c>
      <c r="D254" s="2">
        <v>20</v>
      </c>
      <c r="E254">
        <v>25</v>
      </c>
      <c r="F254" t="s">
        <v>20</v>
      </c>
      <c r="G254" t="s">
        <v>24</v>
      </c>
      <c r="H254" t="s">
        <v>12</v>
      </c>
      <c r="I254" t="s">
        <v>7</v>
      </c>
      <c r="J254" t="s">
        <v>284</v>
      </c>
      <c r="K254">
        <v>2718208</v>
      </c>
      <c r="L254">
        <v>9103</v>
      </c>
      <c r="M254" s="4">
        <f>(Data[[#This Row],[Unit_Price]]*Data[[#This Row],[Quantity]])</f>
        <v>500</v>
      </c>
      <c r="N254" s="2">
        <f>Data[[#This Row],[Unit_Price]]-3</f>
        <v>17</v>
      </c>
      <c r="O254" s="2">
        <f>Data[[#This Row],[Unit_cost]]*Data[[#This Row],[Quantity]]</f>
        <v>425</v>
      </c>
      <c r="P254" s="2">
        <f>Data[[#This Row],[Total_sales]]-Data[[#This Row],[Total_cost]]</f>
        <v>75</v>
      </c>
      <c r="Q254" s="6">
        <v>500</v>
      </c>
      <c r="R254" s="6">
        <v>500</v>
      </c>
      <c r="S254" s="6"/>
      <c r="T254" s="6"/>
    </row>
    <row r="255" spans="1:20" x14ac:dyDescent="0.35">
      <c r="A255" t="s">
        <v>270</v>
      </c>
      <c r="B255" s="1">
        <v>45257</v>
      </c>
      <c r="C255" t="s">
        <v>286</v>
      </c>
      <c r="D255" s="2">
        <v>70</v>
      </c>
      <c r="E255">
        <v>7</v>
      </c>
      <c r="F255" t="s">
        <v>20</v>
      </c>
      <c r="G255" t="s">
        <v>9</v>
      </c>
      <c r="H255" t="s">
        <v>17</v>
      </c>
      <c r="I255" t="s">
        <v>18</v>
      </c>
      <c r="J255" t="s">
        <v>280</v>
      </c>
      <c r="K255">
        <v>2705308</v>
      </c>
      <c r="L255">
        <v>9104</v>
      </c>
      <c r="M255" s="4">
        <f>(Data[[#This Row],[Unit_Price]]*Data[[#This Row],[Quantity]])</f>
        <v>490</v>
      </c>
      <c r="N255" s="2">
        <f>Data[[#This Row],[Unit_Price]]-3</f>
        <v>67</v>
      </c>
      <c r="O255" s="2">
        <f>Data[[#This Row],[Unit_cost]]*Data[[#This Row],[Quantity]]</f>
        <v>469</v>
      </c>
      <c r="P255" s="2">
        <f>Data[[#This Row],[Total_sales]]-Data[[#This Row],[Total_cost]]</f>
        <v>21</v>
      </c>
      <c r="Q255" s="6">
        <v>490</v>
      </c>
      <c r="R255" s="6">
        <v>490</v>
      </c>
      <c r="S255" s="6"/>
      <c r="T255" s="6"/>
    </row>
    <row r="256" spans="1:20" x14ac:dyDescent="0.35">
      <c r="A256" t="s">
        <v>271</v>
      </c>
      <c r="B256" s="1">
        <v>45257</v>
      </c>
      <c r="C256" t="s">
        <v>3</v>
      </c>
      <c r="D256" s="2">
        <v>20</v>
      </c>
      <c r="E256">
        <v>18</v>
      </c>
      <c r="F256" t="s">
        <v>4</v>
      </c>
      <c r="G256" t="s">
        <v>9</v>
      </c>
      <c r="H256" t="s">
        <v>12</v>
      </c>
      <c r="I256" t="s">
        <v>18</v>
      </c>
      <c r="J256" t="s">
        <v>283</v>
      </c>
      <c r="K256">
        <v>2699185</v>
      </c>
      <c r="L256">
        <v>9102</v>
      </c>
      <c r="M256" s="4">
        <f>(Data[[#This Row],[Unit_Price]]*Data[[#This Row],[Quantity]])</f>
        <v>360</v>
      </c>
      <c r="N256" s="2">
        <f>Data[[#This Row],[Unit_Price]]-3</f>
        <v>17</v>
      </c>
      <c r="O256" s="2">
        <f>Data[[#This Row],[Unit_cost]]*Data[[#This Row],[Quantity]]</f>
        <v>306</v>
      </c>
      <c r="P256" s="2">
        <f>Data[[#This Row],[Total_sales]]-Data[[#This Row],[Total_cost]]</f>
        <v>54</v>
      </c>
      <c r="Q256" s="6">
        <v>360</v>
      </c>
      <c r="R256" s="6">
        <v>360</v>
      </c>
      <c r="S256" s="6"/>
      <c r="T256" s="6"/>
    </row>
    <row r="257" spans="1:20" x14ac:dyDescent="0.35">
      <c r="A257" t="s">
        <v>272</v>
      </c>
      <c r="B257" s="1">
        <v>45258</v>
      </c>
      <c r="C257" t="s">
        <v>287</v>
      </c>
      <c r="D257" s="2">
        <v>15</v>
      </c>
      <c r="E257">
        <v>27</v>
      </c>
      <c r="F257" t="s">
        <v>20</v>
      </c>
      <c r="G257" t="s">
        <v>24</v>
      </c>
      <c r="H257" t="s">
        <v>6</v>
      </c>
      <c r="I257" t="s">
        <v>10</v>
      </c>
      <c r="J257" t="s">
        <v>283</v>
      </c>
      <c r="K257">
        <v>2822030</v>
      </c>
      <c r="L257">
        <v>9101</v>
      </c>
      <c r="M257" s="4">
        <f>(Data[[#This Row],[Unit_Price]]*Data[[#This Row],[Quantity]])</f>
        <v>405</v>
      </c>
      <c r="N257" s="2">
        <f>Data[[#This Row],[Unit_Price]]-3</f>
        <v>12</v>
      </c>
      <c r="O257" s="2">
        <f>Data[[#This Row],[Unit_cost]]*Data[[#This Row],[Quantity]]</f>
        <v>324</v>
      </c>
      <c r="P257" s="2">
        <f>Data[[#This Row],[Total_sales]]-Data[[#This Row],[Total_cost]]</f>
        <v>81</v>
      </c>
      <c r="Q257" s="6">
        <v>405</v>
      </c>
      <c r="R257" s="6">
        <v>405</v>
      </c>
      <c r="S257" s="6"/>
      <c r="T257" s="6"/>
    </row>
    <row r="258" spans="1:20" x14ac:dyDescent="0.35">
      <c r="A258" t="s">
        <v>273</v>
      </c>
      <c r="B258" s="1">
        <v>45258</v>
      </c>
      <c r="C258" t="s">
        <v>286</v>
      </c>
      <c r="D258" s="2">
        <v>70</v>
      </c>
      <c r="E258">
        <v>120</v>
      </c>
      <c r="F258" t="s">
        <v>20</v>
      </c>
      <c r="G258" t="s">
        <v>9</v>
      </c>
      <c r="H258" t="s">
        <v>12</v>
      </c>
      <c r="I258" t="s">
        <v>10</v>
      </c>
      <c r="J258" t="s">
        <v>280</v>
      </c>
      <c r="K258">
        <v>2801682</v>
      </c>
      <c r="L258">
        <v>9106</v>
      </c>
      <c r="M258" s="4">
        <f>(Data[[#This Row],[Unit_Price]]*Data[[#This Row],[Quantity]])</f>
        <v>8400</v>
      </c>
      <c r="N258" s="2">
        <f>Data[[#This Row],[Unit_Price]]-3</f>
        <v>67</v>
      </c>
      <c r="O258" s="2">
        <f>Data[[#This Row],[Unit_cost]]*Data[[#This Row],[Quantity]]</f>
        <v>8040</v>
      </c>
      <c r="P258" s="2">
        <f>Data[[#This Row],[Total_sales]]-Data[[#This Row],[Total_cost]]</f>
        <v>360</v>
      </c>
      <c r="Q258" s="6">
        <v>8400</v>
      </c>
      <c r="R258" s="6">
        <v>8400</v>
      </c>
      <c r="S258" s="6"/>
      <c r="T258" s="6"/>
    </row>
    <row r="259" spans="1:20" x14ac:dyDescent="0.35">
      <c r="A259" t="s">
        <v>274</v>
      </c>
      <c r="B259" s="1">
        <v>45259</v>
      </c>
      <c r="C259" t="s">
        <v>287</v>
      </c>
      <c r="D259" s="2">
        <v>15</v>
      </c>
      <c r="E259">
        <v>16</v>
      </c>
      <c r="F259" t="s">
        <v>4</v>
      </c>
      <c r="G259" t="s">
        <v>5</v>
      </c>
      <c r="H259" t="s">
        <v>17</v>
      </c>
      <c r="I259" t="s">
        <v>10</v>
      </c>
      <c r="J259" t="s">
        <v>283</v>
      </c>
      <c r="K259">
        <v>2673961</v>
      </c>
      <c r="L259">
        <v>9106</v>
      </c>
      <c r="M259" s="4">
        <f>(Data[[#This Row],[Unit_Price]]*Data[[#This Row],[Quantity]])</f>
        <v>240</v>
      </c>
      <c r="N259" s="2">
        <f>Data[[#This Row],[Unit_Price]]-3</f>
        <v>12</v>
      </c>
      <c r="O259" s="2">
        <f>Data[[#This Row],[Unit_cost]]*Data[[#This Row],[Quantity]]</f>
        <v>192</v>
      </c>
      <c r="P259" s="2">
        <f>Data[[#This Row],[Total_sales]]-Data[[#This Row],[Total_cost]]</f>
        <v>48</v>
      </c>
      <c r="Q259" s="6">
        <v>240</v>
      </c>
      <c r="R259" s="6">
        <v>240</v>
      </c>
      <c r="S259" s="6"/>
      <c r="T259" s="6"/>
    </row>
    <row r="260" spans="1:20" x14ac:dyDescent="0.35">
      <c r="A260" t="s">
        <v>275</v>
      </c>
      <c r="B260" s="1">
        <v>45259</v>
      </c>
      <c r="C260" t="s">
        <v>286</v>
      </c>
      <c r="D260" s="2">
        <v>70</v>
      </c>
      <c r="E260">
        <v>18</v>
      </c>
      <c r="F260" t="s">
        <v>20</v>
      </c>
      <c r="G260" t="s">
        <v>24</v>
      </c>
      <c r="H260" t="s">
        <v>26</v>
      </c>
      <c r="I260" t="s">
        <v>10</v>
      </c>
      <c r="J260" t="s">
        <v>282</v>
      </c>
      <c r="K260">
        <v>2658322</v>
      </c>
      <c r="L260">
        <v>9105</v>
      </c>
      <c r="M260" s="4">
        <f>(Data[[#This Row],[Unit_Price]]*Data[[#This Row],[Quantity]])</f>
        <v>1260</v>
      </c>
      <c r="N260" s="2">
        <f>Data[[#This Row],[Unit_Price]]-3</f>
        <v>67</v>
      </c>
      <c r="O260" s="2">
        <f>Data[[#This Row],[Unit_cost]]*Data[[#This Row],[Quantity]]</f>
        <v>1206</v>
      </c>
      <c r="P260" s="2">
        <f>Data[[#This Row],[Total_sales]]-Data[[#This Row],[Total_cost]]</f>
        <v>54</v>
      </c>
      <c r="Q260" s="6">
        <v>1260</v>
      </c>
      <c r="R260" s="6">
        <v>1260</v>
      </c>
      <c r="S260" s="6"/>
      <c r="T260" s="6"/>
    </row>
    <row r="261" spans="1:20" x14ac:dyDescent="0.35">
      <c r="A261" t="s">
        <v>276</v>
      </c>
      <c r="B261" s="1">
        <v>45260</v>
      </c>
      <c r="C261" t="s">
        <v>287</v>
      </c>
      <c r="D261" s="2">
        <v>15</v>
      </c>
      <c r="E261">
        <v>9</v>
      </c>
      <c r="F261" t="s">
        <v>20</v>
      </c>
      <c r="G261" t="s">
        <v>5</v>
      </c>
      <c r="H261" t="s">
        <v>26</v>
      </c>
      <c r="I261" t="s">
        <v>7</v>
      </c>
      <c r="J261" t="s">
        <v>281</v>
      </c>
      <c r="K261">
        <v>2830616</v>
      </c>
      <c r="L261">
        <v>9105</v>
      </c>
      <c r="M261" s="4">
        <f>(Data[[#This Row],[Unit_Price]]*Data[[#This Row],[Quantity]])</f>
        <v>135</v>
      </c>
      <c r="N261" s="2">
        <f>Data[[#This Row],[Unit_Price]]-3</f>
        <v>12</v>
      </c>
      <c r="O261" s="2">
        <f>Data[[#This Row],[Unit_cost]]*Data[[#This Row],[Quantity]]</f>
        <v>108</v>
      </c>
      <c r="P261" s="2">
        <f>Data[[#This Row],[Total_sales]]-Data[[#This Row],[Total_cost]]</f>
        <v>27</v>
      </c>
      <c r="Q261" s="6">
        <v>135</v>
      </c>
      <c r="R261" s="6">
        <v>135</v>
      </c>
      <c r="S261" s="6"/>
      <c r="T261" s="6"/>
    </row>
    <row r="262" spans="1:20" x14ac:dyDescent="0.35">
      <c r="A262" t="s">
        <v>277</v>
      </c>
      <c r="B262" s="1">
        <v>45260</v>
      </c>
      <c r="C262" t="s">
        <v>3</v>
      </c>
      <c r="D262" s="2">
        <v>20</v>
      </c>
      <c r="E262">
        <v>20</v>
      </c>
      <c r="F262" t="s">
        <v>4</v>
      </c>
      <c r="G262" t="s">
        <v>5</v>
      </c>
      <c r="H262" t="s">
        <v>26</v>
      </c>
      <c r="I262" t="s">
        <v>13</v>
      </c>
      <c r="J262" t="s">
        <v>283</v>
      </c>
      <c r="K262">
        <v>2816086</v>
      </c>
      <c r="L262">
        <v>9105</v>
      </c>
      <c r="M262" s="4">
        <f>(Data[[#This Row],[Unit_Price]]*Data[[#This Row],[Quantity]])</f>
        <v>400</v>
      </c>
      <c r="N262" s="2">
        <f>Data[[#This Row],[Unit_Price]]-3</f>
        <v>17</v>
      </c>
      <c r="O262" s="2">
        <f>Data[[#This Row],[Unit_cost]]*Data[[#This Row],[Quantity]]</f>
        <v>340</v>
      </c>
      <c r="P262" s="2">
        <f>Data[[#This Row],[Total_sales]]-Data[[#This Row],[Total_cost]]</f>
        <v>60</v>
      </c>
      <c r="Q262" s="6">
        <v>400</v>
      </c>
      <c r="R262" s="6">
        <v>400</v>
      </c>
      <c r="S262" s="6"/>
      <c r="T262" s="6"/>
    </row>
    <row r="263" spans="1:20" x14ac:dyDescent="0.35">
      <c r="A263" t="s">
        <v>278</v>
      </c>
      <c r="B263" s="1">
        <v>45260</v>
      </c>
      <c r="C263" t="s">
        <v>3</v>
      </c>
      <c r="D263" s="2">
        <v>20</v>
      </c>
      <c r="E263">
        <v>200</v>
      </c>
      <c r="F263" t="s">
        <v>4</v>
      </c>
      <c r="G263" t="s">
        <v>9</v>
      </c>
      <c r="H263" t="s">
        <v>26</v>
      </c>
      <c r="I263" t="s">
        <v>7</v>
      </c>
      <c r="J263" t="s">
        <v>281</v>
      </c>
      <c r="K263">
        <v>2619681</v>
      </c>
      <c r="L263">
        <v>9103</v>
      </c>
      <c r="M263" s="4">
        <f>(Data[[#This Row],[Unit_Price]]*Data[[#This Row],[Quantity]])</f>
        <v>4000</v>
      </c>
      <c r="N263" s="2">
        <f>Data[[#This Row],[Unit_Price]]-3</f>
        <v>17</v>
      </c>
      <c r="O263" s="2">
        <f>Data[[#This Row],[Unit_cost]]*Data[[#This Row],[Quantity]]</f>
        <v>3400</v>
      </c>
      <c r="P263" s="2">
        <f>Data[[#This Row],[Total_sales]]-Data[[#This Row],[Total_cost]]</f>
        <v>600</v>
      </c>
      <c r="Q263" s="6">
        <v>4000</v>
      </c>
      <c r="R263" s="6">
        <v>4000</v>
      </c>
      <c r="S263" s="6"/>
      <c r="T263" s="6"/>
    </row>
    <row r="264" spans="1:20" x14ac:dyDescent="0.35">
      <c r="A264" t="s">
        <v>328</v>
      </c>
      <c r="B264" s="1">
        <v>45260</v>
      </c>
      <c r="C264" t="s">
        <v>329</v>
      </c>
      <c r="D264" s="2">
        <v>20</v>
      </c>
      <c r="E264">
        <v>6</v>
      </c>
      <c r="F264" t="s">
        <v>4</v>
      </c>
      <c r="G264" t="s">
        <v>9</v>
      </c>
      <c r="H264" t="s">
        <v>26</v>
      </c>
      <c r="I264" t="s">
        <v>7</v>
      </c>
      <c r="J264" t="s">
        <v>281</v>
      </c>
      <c r="K264">
        <v>2619681</v>
      </c>
      <c r="L264">
        <v>9103</v>
      </c>
      <c r="M264" s="4">
        <f>(Data[[#This Row],[Unit_Price]]*Data[[#This Row],[Quantity]])</f>
        <v>120</v>
      </c>
      <c r="N264" s="2">
        <f>Data[[#This Row],[Unit_Price]]-3</f>
        <v>17</v>
      </c>
      <c r="O264" s="2">
        <f>Data[[#This Row],[Unit_cost]]*Data[[#This Row],[Quantity]]</f>
        <v>102</v>
      </c>
      <c r="P264" s="2">
        <f>Data[[#This Row],[Total_sales]]-Data[[#This Row],[Total_cost]]</f>
        <v>18</v>
      </c>
      <c r="Q264" s="6">
        <v>4000</v>
      </c>
      <c r="R264" s="6">
        <v>4000</v>
      </c>
    </row>
    <row r="265" spans="1:20" x14ac:dyDescent="0.35">
      <c r="A265" t="s">
        <v>331</v>
      </c>
      <c r="B265" s="1">
        <v>45260</v>
      </c>
      <c r="C265" t="s">
        <v>330</v>
      </c>
      <c r="D265" s="2">
        <v>20</v>
      </c>
      <c r="E265">
        <v>200</v>
      </c>
      <c r="F265" t="s">
        <v>4</v>
      </c>
      <c r="G265" t="s">
        <v>9</v>
      </c>
      <c r="H265" t="s">
        <v>26</v>
      </c>
      <c r="I265" t="s">
        <v>7</v>
      </c>
      <c r="J265" t="s">
        <v>281</v>
      </c>
      <c r="K265">
        <v>2619681</v>
      </c>
      <c r="L265">
        <v>9103</v>
      </c>
      <c r="M265" s="4">
        <f>(Data[[#This Row],[Unit_Price]]*Data[[#This Row],[Quantity]])</f>
        <v>4000</v>
      </c>
      <c r="N265" s="2">
        <f>Data[[#This Row],[Unit_Price]]-3</f>
        <v>17</v>
      </c>
      <c r="O265" s="2">
        <f>Data[[#This Row],[Unit_cost]]*Data[[#This Row],[Quantity]]</f>
        <v>3400</v>
      </c>
      <c r="P265" s="2">
        <f>Data[[#This Row],[Total_sales]]-Data[[#This Row],[Total_cost]]</f>
        <v>600</v>
      </c>
      <c r="Q265" s="6">
        <v>4000</v>
      </c>
      <c r="R265" s="6">
        <v>4000</v>
      </c>
    </row>
  </sheetData>
  <mergeCells count="2">
    <mergeCell ref="T8:U8"/>
    <mergeCell ref="W7:X7"/>
  </mergeCells>
  <phoneticPr fontId="1" type="noConversion"/>
  <conditionalFormatting sqref="M1:M1048576">
    <cfRule type="cellIs" dxfId="15" priority="16" operator="lessThan">
      <formula>500</formula>
    </cfRule>
  </conditionalFormatting>
  <conditionalFormatting sqref="M2:M265">
    <cfRule type="cellIs" dxfId="14" priority="15" operator="between">
      <formula>500</formula>
      <formula>1000</formula>
    </cfRule>
    <cfRule type="cellIs" dxfId="13" priority="17" operator="greaterThan">
      <formula>1000</formula>
    </cfRule>
    <cfRule type="cellIs" dxfId="12" priority="18" operator="lessThan">
      <formula>500</formula>
    </cfRule>
    <cfRule type="cellIs" dxfId="11" priority="19" operator="greaterThan">
      <formula>1000</formula>
    </cfRule>
  </conditionalFormatting>
  <conditionalFormatting sqref="N2:N265">
    <cfRule type="cellIs" dxfId="10" priority="10" operator="between">
      <formula>15</formula>
      <formula>45</formula>
    </cfRule>
    <cfRule type="cellIs" dxfId="9" priority="12" operator="lessThan">
      <formula>15</formula>
    </cfRule>
    <cfRule type="cellIs" dxfId="8" priority="13" operator="greaterThan">
      <formula>45</formula>
    </cfRule>
  </conditionalFormatting>
  <conditionalFormatting sqref="O2:O265">
    <cfRule type="cellIs" dxfId="7" priority="7" operator="between">
      <formula>500</formula>
      <formula>1000</formula>
    </cfRule>
    <cfRule type="cellIs" dxfId="6" priority="8" operator="lessThan">
      <formula>500</formula>
    </cfRule>
    <cfRule type="cellIs" dxfId="5" priority="9" operator="greaterThan">
      <formula>1000</formula>
    </cfRule>
  </conditionalFormatting>
  <conditionalFormatting sqref="P2:P265">
    <cfRule type="cellIs" dxfId="4" priority="3" operator="between">
      <formula>30</formula>
      <formula>50</formula>
    </cfRule>
    <cfRule type="cellIs" dxfId="3" priority="4" operator="lessThan">
      <formula>30</formula>
    </cfRule>
    <cfRule type="cellIs" dxfId="2" priority="5" operator="greaterThan">
      <formula>50</formula>
    </cfRule>
    <cfRule type="cellIs" dxfId="1" priority="6" operator="greaterThan">
      <formula>50</formula>
    </cfRule>
  </conditionalFormatting>
  <conditionalFormatting sqref="Q2:Q265">
    <cfRule type="dataBar" priority="28">
      <dataBar showValue="0">
        <cfvo type="min"/>
        <cfvo type="max"/>
        <color rgb="FFD6007B"/>
      </dataBar>
      <extLst>
        <ext xmlns:x14="http://schemas.microsoft.com/office/spreadsheetml/2009/9/main" uri="{B025F937-C7B1-47D3-B67F-A62EFF666E3E}">
          <x14:id>{37657CEE-0892-4557-B875-9E21B20708AB}</x14:id>
        </ext>
      </extLst>
    </cfRule>
  </conditionalFormatting>
  <conditionalFormatting sqref="R264:R265">
    <cfRule type="iconSet" priority="29">
      <iconSet iconSet="3Symbols2">
        <cfvo type="percent" val="0"/>
        <cfvo type="num" val="500"/>
        <cfvo type="num" val="1000"/>
      </iconSet>
    </cfRule>
  </conditionalFormatting>
  <conditionalFormatting sqref="R2:T263">
    <cfRule type="iconSet" priority="24">
      <iconSet iconSet="3Symbols2">
        <cfvo type="percent" val="0"/>
        <cfvo type="num" val="500"/>
        <cfvo type="num" val="1000"/>
      </iconSet>
    </cfRule>
  </conditionalFormatting>
  <conditionalFormatting sqref="U73">
    <cfRule type="cellIs" dxfId="0" priority="11" operator="between">
      <formula>15</formula>
      <formula>45</formula>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7657CEE-0892-4557-B875-9E21B20708AB}">
            <x14:dataBar minLength="0" maxLength="100" border="1" negativeBarBorderColorSameAsPositive="0">
              <x14:cfvo type="autoMin"/>
              <x14:cfvo type="autoMax"/>
              <x14:borderColor rgb="FFD6007B"/>
              <x14:negativeFillColor rgb="FFFF0000"/>
              <x14:negativeBorderColor rgb="FFFF0000"/>
              <x14:axisColor rgb="FF000000"/>
            </x14:dataBar>
          </x14:cfRule>
          <xm:sqref>Q2:Q265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A444-5AFA-44DD-93CE-C3BE41E8528E}">
  <dimension ref="A1:E78"/>
  <sheetViews>
    <sheetView workbookViewId="0"/>
  </sheetViews>
  <sheetFormatPr defaultRowHeight="14.5" x14ac:dyDescent="0.35"/>
  <cols>
    <col min="1" max="1" width="18.1796875" customWidth="1"/>
    <col min="2" max="2" width="10.26953125" customWidth="1"/>
    <col min="3" max="3" width="18.6328125" customWidth="1"/>
    <col min="4" max="4" width="32.36328125" customWidth="1"/>
    <col min="5" max="5" width="32.453125" customWidth="1"/>
  </cols>
  <sheetData>
    <row r="1" spans="1:5" x14ac:dyDescent="0.35">
      <c r="A1" t="s">
        <v>296</v>
      </c>
      <c r="B1" t="s">
        <v>300</v>
      </c>
      <c r="C1" t="s">
        <v>337</v>
      </c>
      <c r="D1" t="s">
        <v>338</v>
      </c>
      <c r="E1" t="s">
        <v>339</v>
      </c>
    </row>
    <row r="2" spans="1:5" x14ac:dyDescent="0.35">
      <c r="A2" s="1">
        <v>45200</v>
      </c>
      <c r="B2" s="6">
        <v>443.33333333333331</v>
      </c>
    </row>
    <row r="3" spans="1:5" x14ac:dyDescent="0.35">
      <c r="A3" s="1">
        <v>45201</v>
      </c>
      <c r="B3" s="6">
        <v>940</v>
      </c>
    </row>
    <row r="4" spans="1:5" x14ac:dyDescent="0.35">
      <c r="A4" s="1">
        <v>45202</v>
      </c>
      <c r="B4" s="6">
        <v>725.83333333333337</v>
      </c>
    </row>
    <row r="5" spans="1:5" x14ac:dyDescent="0.35">
      <c r="A5" s="1">
        <v>45203</v>
      </c>
      <c r="B5" s="6">
        <v>290</v>
      </c>
    </row>
    <row r="6" spans="1:5" x14ac:dyDescent="0.35">
      <c r="A6" s="1">
        <v>45204</v>
      </c>
      <c r="B6" s="6">
        <v>688</v>
      </c>
    </row>
    <row r="7" spans="1:5" x14ac:dyDescent="0.35">
      <c r="A7" s="1">
        <v>45205</v>
      </c>
      <c r="B7" s="6">
        <v>1166.6666666666667</v>
      </c>
    </row>
    <row r="8" spans="1:5" x14ac:dyDescent="0.35">
      <c r="A8" s="1">
        <v>45206</v>
      </c>
      <c r="B8" s="6">
        <v>638.75</v>
      </c>
    </row>
    <row r="9" spans="1:5" x14ac:dyDescent="0.35">
      <c r="A9" s="1">
        <v>45207</v>
      </c>
      <c r="B9" s="6">
        <v>746.25</v>
      </c>
    </row>
    <row r="10" spans="1:5" x14ac:dyDescent="0.35">
      <c r="A10" s="1">
        <v>45208</v>
      </c>
      <c r="B10" s="6">
        <v>505.55555555555554</v>
      </c>
    </row>
    <row r="11" spans="1:5" x14ac:dyDescent="0.35">
      <c r="A11" s="1">
        <v>45209</v>
      </c>
      <c r="B11" s="6">
        <v>515</v>
      </c>
    </row>
    <row r="12" spans="1:5" x14ac:dyDescent="0.35">
      <c r="A12" s="1">
        <v>45210</v>
      </c>
      <c r="B12" s="6">
        <v>410</v>
      </c>
    </row>
    <row r="13" spans="1:5" x14ac:dyDescent="0.35">
      <c r="A13" s="1">
        <v>45211</v>
      </c>
      <c r="B13" s="6">
        <v>526.66666666666674</v>
      </c>
    </row>
    <row r="14" spans="1:5" x14ac:dyDescent="0.35">
      <c r="A14" s="1">
        <v>45212</v>
      </c>
      <c r="B14" s="6">
        <v>643.33333333333337</v>
      </c>
    </row>
    <row r="15" spans="1:5" x14ac:dyDescent="0.35">
      <c r="A15" s="1">
        <v>45213</v>
      </c>
      <c r="B15" s="6">
        <v>573</v>
      </c>
    </row>
    <row r="16" spans="1:5" x14ac:dyDescent="0.35">
      <c r="A16" s="1">
        <v>45214</v>
      </c>
      <c r="B16" s="6">
        <v>721.66666666666663</v>
      </c>
    </row>
    <row r="17" spans="1:2" x14ac:dyDescent="0.35">
      <c r="A17" s="1">
        <v>45215</v>
      </c>
      <c r="B17" s="6">
        <v>495</v>
      </c>
    </row>
    <row r="18" spans="1:2" x14ac:dyDescent="0.35">
      <c r="A18" s="1">
        <v>45216</v>
      </c>
      <c r="B18" s="6">
        <v>3635</v>
      </c>
    </row>
    <row r="19" spans="1:2" x14ac:dyDescent="0.35">
      <c r="A19" s="1">
        <v>45217</v>
      </c>
      <c r="B19" s="6">
        <v>416.66666666666669</v>
      </c>
    </row>
    <row r="20" spans="1:2" x14ac:dyDescent="0.35">
      <c r="A20" s="1">
        <v>45218</v>
      </c>
      <c r="B20" s="6">
        <v>273.33333333333331</v>
      </c>
    </row>
    <row r="21" spans="1:2" x14ac:dyDescent="0.35">
      <c r="A21" s="1">
        <v>45219</v>
      </c>
      <c r="B21" s="6">
        <v>460</v>
      </c>
    </row>
    <row r="22" spans="1:2" x14ac:dyDescent="0.35">
      <c r="A22" s="1">
        <v>45220</v>
      </c>
      <c r="B22" s="6">
        <v>912.14285714285711</v>
      </c>
    </row>
    <row r="23" spans="1:2" x14ac:dyDescent="0.35">
      <c r="A23" s="1">
        <v>45221</v>
      </c>
      <c r="B23" s="6">
        <v>512.14285714285711</v>
      </c>
    </row>
    <row r="24" spans="1:2" x14ac:dyDescent="0.35">
      <c r="A24" s="1">
        <v>45222</v>
      </c>
      <c r="B24" s="6">
        <v>637</v>
      </c>
    </row>
    <row r="25" spans="1:2" x14ac:dyDescent="0.35">
      <c r="A25" s="1">
        <v>45223</v>
      </c>
      <c r="B25" s="6">
        <v>675</v>
      </c>
    </row>
    <row r="26" spans="1:2" x14ac:dyDescent="0.35">
      <c r="A26" s="1">
        <v>45224</v>
      </c>
      <c r="B26" s="6">
        <v>322.5</v>
      </c>
    </row>
    <row r="27" spans="1:2" x14ac:dyDescent="0.35">
      <c r="A27" s="1">
        <v>45225</v>
      </c>
      <c r="B27" s="6">
        <v>352.5</v>
      </c>
    </row>
    <row r="28" spans="1:2" x14ac:dyDescent="0.35">
      <c r="A28" s="1">
        <v>45226</v>
      </c>
      <c r="B28" s="6">
        <v>849.28571428571433</v>
      </c>
    </row>
    <row r="29" spans="1:2" x14ac:dyDescent="0.35">
      <c r="A29" s="1">
        <v>45227</v>
      </c>
      <c r="B29" s="6">
        <v>420</v>
      </c>
    </row>
    <row r="30" spans="1:2" x14ac:dyDescent="0.35">
      <c r="A30" s="1">
        <v>45228</v>
      </c>
      <c r="B30" s="6">
        <v>645</v>
      </c>
    </row>
    <row r="31" spans="1:2" x14ac:dyDescent="0.35">
      <c r="A31" s="1">
        <v>45229</v>
      </c>
      <c r="B31" s="6">
        <v>713.75</v>
      </c>
    </row>
    <row r="32" spans="1:2" x14ac:dyDescent="0.35">
      <c r="A32" s="1">
        <v>45230</v>
      </c>
      <c r="B32" s="6">
        <v>830</v>
      </c>
    </row>
    <row r="33" spans="1:2" x14ac:dyDescent="0.35">
      <c r="A33" s="1">
        <v>45231</v>
      </c>
      <c r="B33" s="6">
        <v>1246</v>
      </c>
    </row>
    <row r="34" spans="1:2" x14ac:dyDescent="0.35">
      <c r="A34" s="1">
        <v>45232</v>
      </c>
      <c r="B34" s="6">
        <v>247.5</v>
      </c>
    </row>
    <row r="35" spans="1:2" x14ac:dyDescent="0.35">
      <c r="A35" s="1">
        <v>45233</v>
      </c>
      <c r="B35" s="6">
        <v>487.85714285714283</v>
      </c>
    </row>
    <row r="36" spans="1:2" x14ac:dyDescent="0.35">
      <c r="A36" s="1">
        <v>45234</v>
      </c>
      <c r="B36" s="6">
        <v>494.44444444444446</v>
      </c>
    </row>
    <row r="37" spans="1:2" x14ac:dyDescent="0.35">
      <c r="A37" s="1">
        <v>45235</v>
      </c>
      <c r="B37" s="6">
        <v>800</v>
      </c>
    </row>
    <row r="38" spans="1:2" x14ac:dyDescent="0.35">
      <c r="A38" s="1">
        <v>45236</v>
      </c>
      <c r="B38" s="6">
        <v>603.57142857142856</v>
      </c>
    </row>
    <row r="39" spans="1:2" x14ac:dyDescent="0.35">
      <c r="A39" s="1">
        <v>45237</v>
      </c>
      <c r="B39" s="6">
        <v>643.33333333333337</v>
      </c>
    </row>
    <row r="40" spans="1:2" x14ac:dyDescent="0.35">
      <c r="A40" s="1">
        <v>45238</v>
      </c>
      <c r="B40" s="6">
        <v>646.66666666666663</v>
      </c>
    </row>
    <row r="41" spans="1:2" x14ac:dyDescent="0.35">
      <c r="A41" s="1">
        <v>45239</v>
      </c>
      <c r="B41" s="6">
        <v>1129.375</v>
      </c>
    </row>
    <row r="42" spans="1:2" x14ac:dyDescent="0.35">
      <c r="A42" s="1">
        <v>45240</v>
      </c>
      <c r="B42" s="6">
        <v>480</v>
      </c>
    </row>
    <row r="43" spans="1:2" x14ac:dyDescent="0.35">
      <c r="A43" s="1">
        <v>45241</v>
      </c>
      <c r="B43" s="6">
        <v>960</v>
      </c>
    </row>
    <row r="44" spans="1:2" x14ac:dyDescent="0.35">
      <c r="A44" s="1">
        <v>45242</v>
      </c>
      <c r="B44" s="6">
        <v>485.83333333333331</v>
      </c>
    </row>
    <row r="45" spans="1:2" x14ac:dyDescent="0.35">
      <c r="A45" s="1">
        <v>45243</v>
      </c>
      <c r="B45" s="6">
        <v>654</v>
      </c>
    </row>
    <row r="46" spans="1:2" x14ac:dyDescent="0.35">
      <c r="A46" s="1">
        <v>45244</v>
      </c>
      <c r="B46" s="6">
        <v>435</v>
      </c>
    </row>
    <row r="47" spans="1:2" x14ac:dyDescent="0.35">
      <c r="A47" s="1">
        <v>45245</v>
      </c>
      <c r="B47" s="6">
        <v>385.83333333333331</v>
      </c>
    </row>
    <row r="48" spans="1:2" x14ac:dyDescent="0.35">
      <c r="A48" s="1">
        <v>45246</v>
      </c>
      <c r="B48" s="6">
        <v>336</v>
      </c>
    </row>
    <row r="49" spans="1:5" x14ac:dyDescent="0.35">
      <c r="A49" s="1">
        <v>45247</v>
      </c>
      <c r="B49" s="6">
        <v>1084</v>
      </c>
    </row>
    <row r="50" spans="1:5" x14ac:dyDescent="0.35">
      <c r="A50" s="1">
        <v>45248</v>
      </c>
      <c r="B50" s="6">
        <v>990</v>
      </c>
    </row>
    <row r="51" spans="1:5" x14ac:dyDescent="0.35">
      <c r="A51" s="1">
        <v>45249</v>
      </c>
      <c r="B51" s="6">
        <v>388.75</v>
      </c>
    </row>
    <row r="52" spans="1:5" x14ac:dyDescent="0.35">
      <c r="A52" s="1">
        <v>45250</v>
      </c>
      <c r="B52" s="6">
        <v>352.5</v>
      </c>
    </row>
    <row r="53" spans="1:5" x14ac:dyDescent="0.35">
      <c r="A53" s="1">
        <v>45251</v>
      </c>
      <c r="B53" s="6">
        <v>407.5</v>
      </c>
    </row>
    <row r="54" spans="1:5" x14ac:dyDescent="0.35">
      <c r="A54" s="1">
        <v>45252</v>
      </c>
      <c r="B54" s="6">
        <v>723.33333333333337</v>
      </c>
    </row>
    <row r="55" spans="1:5" x14ac:dyDescent="0.35">
      <c r="A55" s="1">
        <v>45253</v>
      </c>
      <c r="B55" s="6">
        <v>400</v>
      </c>
    </row>
    <row r="56" spans="1:5" x14ac:dyDescent="0.35">
      <c r="A56" s="1">
        <v>45254</v>
      </c>
      <c r="B56" s="6">
        <v>232.5</v>
      </c>
    </row>
    <row r="57" spans="1:5" x14ac:dyDescent="0.35">
      <c r="A57" s="1">
        <v>45255</v>
      </c>
      <c r="B57" s="6">
        <v>990</v>
      </c>
    </row>
    <row r="58" spans="1:5" x14ac:dyDescent="0.35">
      <c r="A58" s="1">
        <v>45256</v>
      </c>
      <c r="B58" s="6">
        <v>741.66666666666663</v>
      </c>
    </row>
    <row r="59" spans="1:5" x14ac:dyDescent="0.35">
      <c r="A59" s="1">
        <v>45257</v>
      </c>
      <c r="B59" s="6">
        <v>452.5</v>
      </c>
    </row>
    <row r="60" spans="1:5" x14ac:dyDescent="0.35">
      <c r="A60" s="1">
        <v>45258</v>
      </c>
      <c r="B60" s="6">
        <v>4402.5</v>
      </c>
    </row>
    <row r="61" spans="1:5" x14ac:dyDescent="0.35">
      <c r="A61" s="1">
        <v>45259</v>
      </c>
      <c r="B61" s="6">
        <v>750</v>
      </c>
    </row>
    <row r="62" spans="1:5" x14ac:dyDescent="0.35">
      <c r="A62" s="1">
        <v>45260</v>
      </c>
      <c r="B62" s="6">
        <v>2507</v>
      </c>
      <c r="C62" s="6">
        <v>2507</v>
      </c>
      <c r="D62" s="6">
        <v>2507</v>
      </c>
      <c r="E62" s="6">
        <v>2507</v>
      </c>
    </row>
    <row r="63" spans="1:5" x14ac:dyDescent="0.35">
      <c r="A63" s="1">
        <v>45261</v>
      </c>
      <c r="C63" s="6">
        <f t="shared" ref="C63:C78" si="0">_xlfn.FORECAST.ETS(A63,$B$2:$B$62,$A$2:$A$62,1,1)</f>
        <v>967.44846345505971</v>
      </c>
      <c r="D63" s="6">
        <f t="shared" ref="D63:D78" si="1">C63-_xlfn.FORECAST.ETS.CONFINT(A63,$B$2:$B$62,$A$2:$A$62,0.95,1,1)</f>
        <v>-387.95402074691128</v>
      </c>
      <c r="E63" s="6">
        <f t="shared" ref="E63:E78" si="2">C63+_xlfn.FORECAST.ETS.CONFINT(A63,$B$2:$B$62,$A$2:$A$62,0.95,1,1)</f>
        <v>2322.8509476570307</v>
      </c>
    </row>
    <row r="64" spans="1:5" x14ac:dyDescent="0.35">
      <c r="A64" s="1">
        <v>45262</v>
      </c>
      <c r="C64" s="6">
        <f t="shared" si="0"/>
        <v>976.39645675531767</v>
      </c>
      <c r="D64" s="6">
        <f t="shared" si="1"/>
        <v>-379.01212674410897</v>
      </c>
      <c r="E64" s="6">
        <f t="shared" si="2"/>
        <v>2331.8050402547442</v>
      </c>
    </row>
    <row r="65" spans="1:5" x14ac:dyDescent="0.35">
      <c r="A65" s="1">
        <v>45263</v>
      </c>
      <c r="C65" s="6">
        <f t="shared" si="0"/>
        <v>985.34445005557302</v>
      </c>
      <c r="D65" s="6">
        <f t="shared" si="1"/>
        <v>-370.07497657156102</v>
      </c>
      <c r="E65" s="6">
        <f t="shared" si="2"/>
        <v>2340.7638766827072</v>
      </c>
    </row>
    <row r="66" spans="1:5" x14ac:dyDescent="0.35">
      <c r="A66" s="1">
        <v>45264</v>
      </c>
      <c r="C66" s="6">
        <f t="shared" si="0"/>
        <v>994.29244335583098</v>
      </c>
      <c r="D66" s="6">
        <f t="shared" si="1"/>
        <v>-361.14392548469255</v>
      </c>
      <c r="E66" s="6">
        <f t="shared" si="2"/>
        <v>2349.7288121963547</v>
      </c>
    </row>
    <row r="67" spans="1:5" x14ac:dyDescent="0.35">
      <c r="A67" s="1">
        <v>45265</v>
      </c>
      <c r="C67" s="6">
        <f t="shared" si="0"/>
        <v>1003.2404366560863</v>
      </c>
      <c r="D67" s="6">
        <f t="shared" si="1"/>
        <v>-352.22032859968976</v>
      </c>
      <c r="E67" s="6">
        <f t="shared" si="2"/>
        <v>2358.7012019118624</v>
      </c>
    </row>
    <row r="68" spans="1:5" x14ac:dyDescent="0.35">
      <c r="A68" s="1">
        <v>45266</v>
      </c>
      <c r="C68" s="6">
        <f t="shared" si="0"/>
        <v>1012.1884299563443</v>
      </c>
      <c r="D68" s="6">
        <f t="shared" si="1"/>
        <v>-343.30554082574247</v>
      </c>
      <c r="E68" s="6">
        <f t="shared" si="2"/>
        <v>2367.6824007384312</v>
      </c>
    </row>
    <row r="69" spans="1:5" x14ac:dyDescent="0.35">
      <c r="A69" s="1">
        <v>45267</v>
      </c>
      <c r="C69" s="6">
        <f t="shared" si="0"/>
        <v>1021.1364232565996</v>
      </c>
      <c r="D69" s="6">
        <f t="shared" si="1"/>
        <v>-334.4009167838052</v>
      </c>
      <c r="E69" s="6">
        <f t="shared" si="2"/>
        <v>2376.6737632970044</v>
      </c>
    </row>
    <row r="70" spans="1:5" x14ac:dyDescent="0.35">
      <c r="A70" s="1">
        <v>45268</v>
      </c>
      <c r="C70" s="6">
        <f t="shared" si="0"/>
        <v>1030.0844165568576</v>
      </c>
      <c r="D70" s="6">
        <f t="shared" si="1"/>
        <v>-325.50781071181677</v>
      </c>
      <c r="E70" s="6">
        <f t="shared" si="2"/>
        <v>2385.6766438255318</v>
      </c>
    </row>
    <row r="71" spans="1:5" x14ac:dyDescent="0.35">
      <c r="A71" s="1">
        <v>45269</v>
      </c>
      <c r="C71" s="6">
        <f t="shared" si="0"/>
        <v>1039.032409857113</v>
      </c>
      <c r="D71" s="6">
        <f t="shared" si="1"/>
        <v>-316.62757635648882</v>
      </c>
      <c r="E71" s="6">
        <f t="shared" si="2"/>
        <v>2394.6923960707145</v>
      </c>
    </row>
    <row r="72" spans="1:5" x14ac:dyDescent="0.35">
      <c r="A72" s="1">
        <v>45270</v>
      </c>
      <c r="C72" s="6">
        <f t="shared" si="0"/>
        <v>1047.980403157371</v>
      </c>
      <c r="D72" s="6">
        <f t="shared" si="1"/>
        <v>-307.76156685161959</v>
      </c>
      <c r="E72" s="6">
        <f t="shared" si="2"/>
        <v>2403.7223731663616</v>
      </c>
    </row>
    <row r="73" spans="1:5" x14ac:dyDescent="0.35">
      <c r="A73" s="1">
        <v>45271</v>
      </c>
      <c r="C73" s="6">
        <f t="shared" si="0"/>
        <v>1056.9283964576261</v>
      </c>
      <c r="D73" s="6">
        <f t="shared" si="1"/>
        <v>-298.91113458305745</v>
      </c>
      <c r="E73" s="6">
        <f t="shared" si="2"/>
        <v>2412.7679274983097</v>
      </c>
    </row>
    <row r="74" spans="1:5" x14ac:dyDescent="0.35">
      <c r="A74" s="1">
        <v>45272</v>
      </c>
      <c r="C74" s="6">
        <f t="shared" si="0"/>
        <v>1065.8763897578842</v>
      </c>
      <c r="D74" s="6">
        <f t="shared" si="1"/>
        <v>-290.07763104029073</v>
      </c>
      <c r="E74" s="6">
        <f t="shared" si="2"/>
        <v>2421.8304105560592</v>
      </c>
    </row>
    <row r="75" spans="1:5" x14ac:dyDescent="0.35">
      <c r="A75" s="1">
        <v>45273</v>
      </c>
      <c r="C75" s="6">
        <f t="shared" si="0"/>
        <v>1074.8243830581396</v>
      </c>
      <c r="D75" s="6">
        <f t="shared" si="1"/>
        <v>-281.26240665481873</v>
      </c>
      <c r="E75" s="6">
        <f t="shared" si="2"/>
        <v>2430.9111727710979</v>
      </c>
    </row>
    <row r="76" spans="1:5" x14ac:dyDescent="0.35">
      <c r="A76" s="1">
        <v>45274</v>
      </c>
      <c r="C76" s="6">
        <f t="shared" si="0"/>
        <v>1083.7723763583977</v>
      </c>
      <c r="D76" s="6">
        <f t="shared" si="1"/>
        <v>-272.46681062529501</v>
      </c>
      <c r="E76" s="6">
        <f t="shared" si="2"/>
        <v>2440.0115633420901</v>
      </c>
    </row>
    <row r="77" spans="1:5" x14ac:dyDescent="0.35">
      <c r="A77" s="1">
        <v>45275</v>
      </c>
      <c r="C77" s="6">
        <f t="shared" si="0"/>
        <v>1092.7203696586528</v>
      </c>
      <c r="D77" s="6">
        <f t="shared" si="1"/>
        <v>-263.69219072963028</v>
      </c>
      <c r="E77" s="6">
        <f t="shared" si="2"/>
        <v>2449.1329300469361</v>
      </c>
    </row>
    <row r="78" spans="1:5" x14ac:dyDescent="0.35">
      <c r="A78" s="1">
        <v>45276</v>
      </c>
      <c r="C78" s="6">
        <f t="shared" si="0"/>
        <v>1101.6683629589108</v>
      </c>
      <c r="D78" s="6">
        <f t="shared" si="1"/>
        <v>-254.93989312407348</v>
      </c>
      <c r="E78" s="6">
        <f t="shared" si="2"/>
        <v>2458.2766190418952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C580-2EA2-4559-BCB8-9AE2DF8853F5}">
  <dimension ref="A1:H64"/>
  <sheetViews>
    <sheetView tabSelected="1" topLeftCell="A124" zoomScale="85" zoomScaleNormal="85" workbookViewId="0">
      <selection activeCell="Y100" sqref="Y100"/>
    </sheetView>
  </sheetViews>
  <sheetFormatPr defaultRowHeight="14.5" x14ac:dyDescent="0.35"/>
  <cols>
    <col min="2" max="2" width="18.90625" bestFit="1" customWidth="1"/>
    <col min="3" max="3" width="17.6328125" bestFit="1" customWidth="1"/>
    <col min="4" max="4" width="16.54296875" bestFit="1" customWidth="1"/>
    <col min="5" max="5" width="11.81640625" bestFit="1" customWidth="1"/>
    <col min="6" max="6" width="13.08984375" bestFit="1" customWidth="1"/>
    <col min="7" max="7" width="14.26953125" bestFit="1" customWidth="1"/>
    <col min="8" max="8" width="10.7265625" bestFit="1" customWidth="1"/>
  </cols>
  <sheetData>
    <row r="1" spans="1:8" x14ac:dyDescent="0.35">
      <c r="A1" s="16" t="s">
        <v>324</v>
      </c>
      <c r="B1" s="16"/>
      <c r="C1" s="16"/>
    </row>
    <row r="3" spans="1:8" x14ac:dyDescent="0.35">
      <c r="B3" s="11" t="s">
        <v>326</v>
      </c>
      <c r="C3" s="11" t="s">
        <v>327</v>
      </c>
    </row>
    <row r="4" spans="1:8" x14ac:dyDescent="0.35">
      <c r="B4" s="11" t="s">
        <v>1</v>
      </c>
      <c r="C4" t="s">
        <v>286</v>
      </c>
      <c r="D4" t="s">
        <v>287</v>
      </c>
      <c r="E4" t="s">
        <v>3</v>
      </c>
      <c r="F4" t="s">
        <v>329</v>
      </c>
      <c r="G4" t="s">
        <v>330</v>
      </c>
      <c r="H4" t="s">
        <v>325</v>
      </c>
    </row>
    <row r="5" spans="1:8" x14ac:dyDescent="0.35">
      <c r="B5" s="12" t="s">
        <v>18</v>
      </c>
      <c r="C5" s="17">
        <v>33110</v>
      </c>
      <c r="D5" s="17">
        <v>4590</v>
      </c>
      <c r="E5" s="17">
        <v>6680</v>
      </c>
      <c r="F5" s="17"/>
      <c r="G5" s="17"/>
      <c r="H5" s="17">
        <v>44380</v>
      </c>
    </row>
    <row r="6" spans="1:8" x14ac:dyDescent="0.35">
      <c r="B6" s="12" t="s">
        <v>7</v>
      </c>
      <c r="C6" s="17">
        <v>15470</v>
      </c>
      <c r="D6" s="17">
        <v>5550</v>
      </c>
      <c r="E6" s="17">
        <v>12760</v>
      </c>
      <c r="F6" s="17">
        <v>120</v>
      </c>
      <c r="G6" s="17">
        <v>4000</v>
      </c>
      <c r="H6" s="17">
        <v>37900</v>
      </c>
    </row>
    <row r="7" spans="1:8" x14ac:dyDescent="0.35">
      <c r="B7" s="12" t="s">
        <v>10</v>
      </c>
      <c r="C7" s="17">
        <v>32760</v>
      </c>
      <c r="D7" s="17">
        <v>6405</v>
      </c>
      <c r="E7" s="17">
        <v>5720</v>
      </c>
      <c r="F7" s="17"/>
      <c r="G7" s="17"/>
      <c r="H7" s="17">
        <v>44885</v>
      </c>
    </row>
    <row r="8" spans="1:8" x14ac:dyDescent="0.35">
      <c r="B8" s="12" t="s">
        <v>13</v>
      </c>
      <c r="C8" s="17">
        <v>26950</v>
      </c>
      <c r="D8" s="17">
        <v>3765</v>
      </c>
      <c r="E8" s="17">
        <v>6380</v>
      </c>
      <c r="F8" s="17"/>
      <c r="G8" s="17"/>
      <c r="H8" s="17">
        <v>37095</v>
      </c>
    </row>
    <row r="9" spans="1:8" x14ac:dyDescent="0.35">
      <c r="B9" s="12" t="s">
        <v>15</v>
      </c>
      <c r="C9" s="17">
        <v>14840</v>
      </c>
      <c r="D9" s="17">
        <v>4620</v>
      </c>
      <c r="E9" s="17">
        <v>4900</v>
      </c>
      <c r="F9" s="17"/>
      <c r="G9" s="17"/>
      <c r="H9" s="17">
        <v>24360</v>
      </c>
    </row>
    <row r="38" spans="2:5" x14ac:dyDescent="0.35">
      <c r="B38" s="11" t="s">
        <v>332</v>
      </c>
      <c r="C38" t="s">
        <v>335</v>
      </c>
      <c r="D38" t="s">
        <v>333</v>
      </c>
      <c r="E38" t="s">
        <v>334</v>
      </c>
    </row>
    <row r="39" spans="2:5" x14ac:dyDescent="0.35">
      <c r="B39" s="12" t="s">
        <v>284</v>
      </c>
      <c r="C39" s="13">
        <v>0.15422542678401019</v>
      </c>
      <c r="D39" s="17">
        <v>29090</v>
      </c>
      <c r="E39" s="17">
        <v>2607</v>
      </c>
    </row>
    <row r="40" spans="2:5" x14ac:dyDescent="0.35">
      <c r="B40" s="12" t="s">
        <v>283</v>
      </c>
      <c r="C40" s="13">
        <v>0.22582440886438343</v>
      </c>
      <c r="D40" s="17">
        <v>42595</v>
      </c>
      <c r="E40" s="17">
        <v>3366</v>
      </c>
    </row>
    <row r="41" spans="2:5" x14ac:dyDescent="0.35">
      <c r="B41" s="12" t="s">
        <v>282</v>
      </c>
      <c r="C41" s="13">
        <v>0.13773724949634186</v>
      </c>
      <c r="D41" s="17">
        <v>25980</v>
      </c>
      <c r="E41" s="17">
        <v>2334</v>
      </c>
    </row>
    <row r="42" spans="2:5" x14ac:dyDescent="0.35">
      <c r="B42" s="12" t="s">
        <v>280</v>
      </c>
      <c r="C42" s="13">
        <v>0.16008376630261903</v>
      </c>
      <c r="D42" s="17">
        <v>30195</v>
      </c>
      <c r="E42" s="17">
        <v>2190</v>
      </c>
    </row>
    <row r="43" spans="2:5" x14ac:dyDescent="0.35">
      <c r="B43" s="12" t="s">
        <v>285</v>
      </c>
      <c r="C43" s="13">
        <v>0.13991093203265825</v>
      </c>
      <c r="D43" s="17">
        <v>26390</v>
      </c>
      <c r="E43" s="17">
        <v>2433</v>
      </c>
    </row>
    <row r="44" spans="2:5" x14ac:dyDescent="0.35">
      <c r="B44" s="12" t="s">
        <v>281</v>
      </c>
      <c r="C44" s="13">
        <v>0.18221821651998726</v>
      </c>
      <c r="D44" s="17">
        <v>34370</v>
      </c>
      <c r="E44" s="17">
        <v>3417</v>
      </c>
    </row>
    <row r="45" spans="2:5" x14ac:dyDescent="0.35">
      <c r="B45" s="12" t="s">
        <v>325</v>
      </c>
      <c r="C45" s="13">
        <v>1</v>
      </c>
      <c r="D45" s="17">
        <v>188620</v>
      </c>
      <c r="E45" s="17">
        <v>16347</v>
      </c>
    </row>
    <row r="59" spans="2:3" x14ac:dyDescent="0.35">
      <c r="B59" s="11" t="s">
        <v>332</v>
      </c>
      <c r="C59" t="s">
        <v>336</v>
      </c>
    </row>
    <row r="60" spans="2:3" x14ac:dyDescent="0.35">
      <c r="B60" s="14">
        <v>45200</v>
      </c>
      <c r="C60" s="17">
        <v>97</v>
      </c>
    </row>
    <row r="61" spans="2:3" x14ac:dyDescent="0.35">
      <c r="B61" s="14">
        <v>45201</v>
      </c>
      <c r="C61" s="17">
        <v>83</v>
      </c>
    </row>
    <row r="62" spans="2:3" x14ac:dyDescent="0.35">
      <c r="B62" s="14">
        <v>45202</v>
      </c>
      <c r="C62" s="17">
        <v>100</v>
      </c>
    </row>
    <row r="63" spans="2:3" x14ac:dyDescent="0.35">
      <c r="B63" s="14">
        <v>45203</v>
      </c>
      <c r="C63" s="17">
        <v>29</v>
      </c>
    </row>
    <row r="64" spans="2:3" x14ac:dyDescent="0.35">
      <c r="B64" s="14" t="s">
        <v>325</v>
      </c>
      <c r="C64" s="17">
        <v>309</v>
      </c>
    </row>
  </sheetData>
  <mergeCells count="1">
    <mergeCell ref="A1:C1"/>
  </mergeCells>
  <conditionalFormatting pivot="1" sqref="C39:C45">
    <cfRule type="dataBar" priority="1">
      <dataBar>
        <cfvo type="min"/>
        <cfvo type="max"/>
        <color rgb="FFD6007B"/>
      </dataBar>
      <extLst>
        <ext xmlns:x14="http://schemas.microsoft.com/office/spreadsheetml/2009/9/main" uri="{B025F937-C7B1-47D3-B67F-A62EFF666E3E}">
          <x14:id>{F77B7AEE-873D-495D-B995-2520AC1CACEF}</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F77B7AEE-873D-495D-B995-2520AC1CACEF}">
            <x14:dataBar minLength="0" maxLength="100" border="1" negativeBarBorderColorSameAsPositive="0">
              <x14:cfvo type="autoMin"/>
              <x14:cfvo type="autoMax"/>
              <x14:borderColor rgb="FFD6007B"/>
              <x14:negativeFillColor rgb="FFFF0000"/>
              <x14:negativeBorderColor rgb="FFFF0000"/>
              <x14:axisColor rgb="FF000000"/>
            </x14:dataBar>
          </x14:cfRule>
          <xm:sqref>C39:C45</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Master_data</vt:lpstr>
      <vt:lpstr>Forecasting</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Navaneeth Krishnan S</dc:creator>
  <cp:lastModifiedBy>SWETHA T S</cp:lastModifiedBy>
  <dcterms:created xsi:type="dcterms:W3CDTF">2023-12-12T19:39:23Z</dcterms:created>
  <dcterms:modified xsi:type="dcterms:W3CDTF">2024-10-04T14:21:23Z</dcterms:modified>
</cp:coreProperties>
</file>