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yna\Python Scripts\child_emb_touch\"/>
    </mc:Choice>
  </mc:AlternateContent>
  <bookViews>
    <workbookView xWindow="0" yWindow="0" windowWidth="28800" windowHeight="11550" tabRatio="397" activeTab="1"/>
  </bookViews>
  <sheets>
    <sheet name="gex_iat" sheetId="1" r:id="rId1"/>
    <sheet name="Sheet1" sheetId="3" r:id="rId2"/>
    <sheet name="cubes" sheetId="2" r:id="rId3"/>
  </sheets>
  <definedNames>
    <definedName name="_xlnm._FilterDatabase" localSheetId="2" hidden="1">cubes!$A$1:$AM$101</definedName>
  </definedNames>
  <calcPr calcId="152511"/>
</workbook>
</file>

<file path=xl/calcChain.xml><?xml version="1.0" encoding="utf-8"?>
<calcChain xmlns="http://schemas.openxmlformats.org/spreadsheetml/2006/main">
  <c r="N3" i="3" l="1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S7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S42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S67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2" i="3"/>
</calcChain>
</file>

<file path=xl/comments1.xml><?xml version="1.0" encoding="utf-8"?>
<comments xmlns="http://schemas.openxmlformats.org/spreadsheetml/2006/main">
  <authors>
    <author>domna</author>
    <author xml:space="preserve"> 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0 = adult
1 = child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0 = Non-affective
1 = Affective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1 = 1st trial
2 = 2nd trial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Mean value of baseline measurements (3 repetitions) for object 15cm (real size) - no body seen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Mean value of all measurements for all three locations (3 repetitions x 3 locations) for object 15cm (real size) during the experiment - virtual body seen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1 = female
2 = male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1" shapeId="0">
      <text>
        <r>
          <rPr>
            <b/>
            <sz val="8"/>
            <color indexed="81"/>
            <rFont val="Tahoma"/>
            <family val="2"/>
          </rPr>
          <t>Occupation of the Participant :</t>
        </r>
        <r>
          <rPr>
            <sz val="8"/>
            <color indexed="81"/>
            <rFont val="Tahoma"/>
            <family val="2"/>
          </rPr>
          <t xml:space="preserve">
1: Undergraduate Student 
2: Masters Student 
3: PhD Student 
4: Research Assistant/Fellow 
5: Staff - systems, technical 
6: Faculty
7: Administrative Staff
8: Other</t>
        </r>
      </text>
    </comment>
    <comment ref="P1" authorId="1" shapeId="0">
      <text>
        <r>
          <rPr>
            <b/>
            <sz val="8"/>
            <color indexed="81"/>
            <rFont val="Tahoma"/>
            <family val="2"/>
          </rPr>
          <t>Computer Literacy :</t>
        </r>
        <r>
          <rPr>
            <sz val="8"/>
            <color indexed="81"/>
            <rFont val="Tahoma"/>
            <family val="2"/>
          </rPr>
          <t xml:space="preserve">
(1…7)
(novice…expert)</t>
        </r>
      </text>
    </comment>
    <comment ref="Q1" authorId="1" shapeId="0">
      <text>
        <r>
          <rPr>
            <b/>
            <sz val="8"/>
            <color indexed="81"/>
            <rFont val="Tahoma"/>
            <family val="2"/>
          </rPr>
          <t>Computer Programming :</t>
        </r>
        <r>
          <rPr>
            <sz val="8"/>
            <color indexed="81"/>
            <rFont val="Tahoma"/>
            <family val="2"/>
          </rPr>
          <t xml:space="preserve">
(1…7)
(novice…expert)</t>
        </r>
      </text>
    </comment>
    <comment ref="R1" authorId="1" shapeId="0">
      <text>
        <r>
          <rPr>
            <b/>
            <sz val="8"/>
            <color indexed="81"/>
            <rFont val="Tahoma"/>
            <family val="2"/>
          </rPr>
          <t>Level of VR Experience :</t>
        </r>
        <r>
          <rPr>
            <sz val="8"/>
            <color indexed="81"/>
            <rFont val="Tahoma"/>
            <family val="2"/>
          </rPr>
          <t xml:space="preserve">
(1…7)
(no experience…extensive experience)</t>
        </r>
      </text>
    </comment>
    <comment ref="S1" authorId="1" shapeId="0">
      <text>
        <r>
          <rPr>
            <b/>
            <sz val="8"/>
            <color indexed="81"/>
            <rFont val="Tahoma"/>
            <family val="2"/>
          </rPr>
          <t xml:space="preserve"> Number of times participants played video games in the last year:
</t>
        </r>
        <r>
          <rPr>
            <sz val="8"/>
            <color indexed="81"/>
            <rFont val="Tahoma"/>
            <family val="2"/>
          </rPr>
          <t>1: Never 
2: 1 - 5
3: 6 - 10
4: 11 - 15
5: 16 - 20
6: 21 - 25
7: &gt; 25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" authorId="1" shapeId="0">
      <text>
        <r>
          <rPr>
            <b/>
            <sz val="8"/>
            <color indexed="81"/>
            <rFont val="Tahoma"/>
            <family val="2"/>
          </rPr>
          <t xml:space="preserve"> Hours spent playing video games, per week:
</t>
        </r>
        <r>
          <rPr>
            <sz val="8"/>
            <color indexed="81"/>
            <rFont val="Tahoma"/>
            <family val="2"/>
          </rPr>
          <t xml:space="preserve">1: 0 
2: &lt; 1 
3: 1 - 3 
4: 3 - 5 
5: 5 - 7 
6: 7 - 9 
7: &gt; 9 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1.       How much did you feel that the virtual body you saw when you looked down at yourself was your own body?
Scale -3…3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2.       How much did you feel that the virtual body you saw when at yourself in the mirror was your own body?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 xml:space="preserve">3.       How much did you feel that your virtual body resembled your own (real) body in terms of shape, skin tone or other visual features?  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4.       How much did you feel as if you had two bodies?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5.       ‘How much did you feel that the movements of the virtual body were caused by your own movements?’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6.       ‘Did you feel that the virtual environment compared to your everyday environment was: ’
Smaller/Bigger -3…3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7.       ‘Did you feel that your entire virtual body as compared to your real body was’
Smaller/Bigger -3…3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>10.       While being in the room, did you feel  your unseen real body as :</t>
        </r>
        <r>
          <rPr>
            <sz val="9"/>
            <color indexed="81"/>
            <rFont val="Tahoma"/>
            <family val="2"/>
          </rPr>
          <t xml:space="preserve">
         Smaller/Bigger -3…3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14.       'While being in the virtual room, were the feelings about your real body surprising and unexpected?’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 xml:space="preserve">15 a.      'Please circle the manikin that you think better expresses how you felt while being in the virtual room. Choose one manikin in each of the two figures.'
Scale 1…9
Unhappy/Happy
Annoyed/Pleased
Negative/Positive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 xml:space="preserve">15 b.      Please circle the manikin that you think better expresses how you felt while being in the virtual room. Choose one manikin in each of the two figures. 
Scale 1…9
relaxed/stimulated
calm/excited
dull/jittery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16.    Of what age was your virtual body?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 = 3-7 years old
2 = 8-12 years old
3 = 13-17 years old 
4 = 18-30 years old
5 = &gt; 30 years old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17.    ‘To what degree did you feel in a child’s body?’</t>
        </r>
      </text>
    </comment>
    <comment ref="AI1" authorId="0" shapeId="0">
      <text>
        <r>
          <rPr>
            <b/>
            <sz val="9"/>
            <color indexed="81"/>
            <rFont val="Tahoma"/>
            <family val="2"/>
          </rPr>
          <t>18.     ‘To what degree did you feel in an adult’s body?’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</rPr>
          <t xml:space="preserve">19.    How much younger than your actual age did you feel?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1" authorId="0" shapeId="0">
      <text>
        <r>
          <rPr>
            <b/>
            <sz val="9"/>
            <color indexed="81"/>
            <rFont val="Tahoma"/>
            <family val="2"/>
          </rPr>
          <t>20.    How much older than your actual age did you feel?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21.    How much did you feel like a child?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<sst xmlns="http://schemas.openxmlformats.org/spreadsheetml/2006/main" count="754" uniqueCount="107">
  <si>
    <t>date</t>
  </si>
  <si>
    <t>session</t>
  </si>
  <si>
    <t>age</t>
  </si>
  <si>
    <t>edu</t>
  </si>
  <si>
    <t>informatica</t>
  </si>
  <si>
    <t>programming</t>
  </si>
  <si>
    <t>vrexperience</t>
  </si>
  <si>
    <t>gaming</t>
  </si>
  <si>
    <t>gaminghrs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</si>
  <si>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</si>
  <si>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</si>
  <si>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</si>
  <si>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</si>
  <si>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</si>
  <si>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</si>
  <si>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</si>
  <si>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</si>
  <si>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</si>
  <si>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</si>
  <si>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</si>
  <si>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</si>
  <si>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</si>
  <si>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Q14a</t>
  </si>
  <si>
    <t>Q14b</t>
  </si>
  <si>
    <t>Q15</t>
  </si>
  <si>
    <t>Q16</t>
  </si>
  <si>
    <t>Q17</t>
  </si>
  <si>
    <t>Q18</t>
  </si>
  <si>
    <t>Q19</t>
  </si>
  <si>
    <t>Q20</t>
  </si>
  <si>
    <t>part_comments</t>
  </si>
  <si>
    <t>exp_comments</t>
  </si>
  <si>
    <t>adult</t>
  </si>
  <si>
    <t>non-affective</t>
  </si>
  <si>
    <t>she was quite tall and was moving a lot. she might have had more touching then planned (no sound played). first participant, an expert in VR apparently</t>
  </si>
  <si>
    <t>everything seemed ok. there was no sound to finish the touching phase, but we measured the time. not sure whether the chair wasn't slightly too low</t>
  </si>
  <si>
    <t>child</t>
  </si>
  <si>
    <t>affective</t>
  </si>
  <si>
    <t>she had a cold, sneezed at the end of the final measuring</t>
  </si>
  <si>
    <t>-</t>
  </si>
  <si>
    <t>the controller didnt work and we had to restart the demo just before the touching phase</t>
  </si>
  <si>
    <t>the hmd fell from the participant's head while she was touched</t>
  </si>
  <si>
    <t>el momento en el que me estuvieron acariciando durante un largo rato fue un poco angustioso</t>
  </si>
  <si>
    <t>we had to restart the demo because the touching tracker didnt work. Also no baseline for measuring saved, need to take the one from s1</t>
  </si>
  <si>
    <t>id</t>
  </si>
  <si>
    <t>La señora que te da golpecitas da mal rollo</t>
  </si>
  <si>
    <t xml:space="preserve">se podría mejorar el aspecto físico de la mujer adulta. a cara asusta mucho. contacto fisico de la mujer virtual recuerda a las tipicas peliculas de sci-fi donde los robots destruyen la humanindad, y esto combinado con la cara de la mujer causa terror. </t>
  </si>
  <si>
    <t>la que me tocaba fuera un susto, pero duró poco y luego no me sentía asustada</t>
  </si>
  <si>
    <t>la habitación y la persona virtual que me tocaba me daba angustia</t>
  </si>
  <si>
    <t>iat</t>
  </si>
  <si>
    <t>body</t>
  </si>
  <si>
    <t>touch</t>
  </si>
  <si>
    <t>gender</t>
  </si>
  <si>
    <t>occupation</t>
  </si>
  <si>
    <t>literacy</t>
  </si>
  <si>
    <t>games</t>
  </si>
  <si>
    <t>gamestime</t>
  </si>
  <si>
    <t>vrbody</t>
  </si>
  <si>
    <t>mirror</t>
  </si>
  <si>
    <t>features</t>
  </si>
  <si>
    <t>twobodies</t>
  </si>
  <si>
    <t>agency</t>
  </si>
  <si>
    <t>roosize</t>
  </si>
  <si>
    <t>vbsize</t>
  </si>
  <si>
    <t>rbsize</t>
  </si>
  <si>
    <t>surprise</t>
  </si>
  <si>
    <t>valence</t>
  </si>
  <si>
    <t>arousal</t>
  </si>
  <si>
    <t>vbage</t>
  </si>
  <si>
    <t>childbody</t>
  </si>
  <si>
    <t>adultbody</t>
  </si>
  <si>
    <t>younger</t>
  </si>
  <si>
    <t>older</t>
  </si>
  <si>
    <t>feltchild</t>
  </si>
  <si>
    <t>comments</t>
  </si>
  <si>
    <t>base15</t>
  </si>
  <si>
    <t>exp15</t>
  </si>
  <si>
    <t>base30</t>
  </si>
  <si>
    <t>exp30</t>
  </si>
  <si>
    <t>base45</t>
  </si>
  <si>
    <t>exp45</t>
  </si>
  <si>
    <t>baseline taken from the 2nd session</t>
  </si>
  <si>
    <t>no experimental data from 2nd session due to power break</t>
  </si>
  <si>
    <t>baseline copied from 1st session</t>
  </si>
  <si>
    <t>id_ses</t>
  </si>
  <si>
    <t>p1s1</t>
  </si>
  <si>
    <t>p1s2</t>
  </si>
  <si>
    <t>p2s1</t>
  </si>
  <si>
    <t>p2s2</t>
  </si>
  <si>
    <t>p3s1</t>
  </si>
  <si>
    <t>p3s2</t>
  </si>
  <si>
    <t>p4s1</t>
  </si>
  <si>
    <t>p4s2</t>
  </si>
  <si>
    <t>p5s1</t>
  </si>
  <si>
    <t>p5s2</t>
  </si>
  <si>
    <t>p6s1</t>
  </si>
  <si>
    <t>p6s2</t>
  </si>
  <si>
    <t>p7s1</t>
  </si>
  <si>
    <t>p7s2</t>
  </si>
  <si>
    <t>p8s1</t>
  </si>
  <si>
    <t>p8s2</t>
  </si>
  <si>
    <t>p9s1</t>
  </si>
  <si>
    <t>p9s2</t>
  </si>
  <si>
    <t>p10s1</t>
  </si>
  <si>
    <t>p10s2</t>
  </si>
  <si>
    <t>p11s1</t>
  </si>
  <si>
    <t>p11s2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</si>
</sst>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64" fontId="18" fillId="0" borderId="0" xfId="0" applyNumberFormat="1" applyFont="1"/>
    <xf numFmtId="0" fontId="18" fillId="0" borderId="0" xfId="0" applyFont="1"/>
    <xf numFmtId="0" fontId="18" fillId="0" borderId="0" xfId="0" applyNumberFormat="1" applyFont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9" fillId="34" borderId="0" xfId="0" applyFont="1" applyFill="1" applyAlignment="1">
      <alignment horizontal="center"/>
    </xf>
    <xf numFmtId="0" fontId="20" fillId="34" borderId="0" xfId="0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20" fillId="37" borderId="10" xfId="0" applyFont="1" applyFill="1" applyBorder="1" applyAlignment="1">
      <alignment horizontal="center"/>
    </xf>
    <xf numFmtId="0" fontId="20" fillId="38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6" fontId="0" fillId="0" borderId="0" xfId="0" applyNumberFormat="1" applyFill="1"/>
    <xf numFmtId="0" fontId="0" fillId="0" borderId="0" xfId="0" applyFont="1" applyFill="1"/>
    <xf numFmtId="0" fontId="18" fillId="0" borderId="0" xfId="0" applyFont="1" applyFill="1"/>
    <xf numFmtId="0" fontId="14" fillId="0" borderId="0" xfId="0" applyFont="1" applyFill="1"/>
    <xf numFmtId="0" fontId="14" fillId="0" borderId="0" xfId="0" applyFont="1"/>
    <xf numFmtId="0" fontId="20" fillId="37" borderId="0" xfId="0" applyFont="1" applyFill="1" applyBorder="1" applyAlignment="1">
      <alignment horizontal="center"/>
    </xf>
    <xf numFmtId="16" fontId="18" fillId="0" borderId="0" xfId="0" applyNumberFormat="1" applyFont="1" applyFill="1"/>
    <xf numFmtId="16" fontId="18" fillId="0" borderId="0" xfId="0" applyNumberFormat="1" applyFont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"/>
  <sheetViews>
    <sheetView workbookViewId="0">
      <selection activeCell="E14" sqref="E14"/>
    </sheetView>
  </sheetViews>
  <sheetFormatPr defaultColWidth="7.42578125" defaultRowHeight="15" x14ac:dyDescent="0.25"/>
  <cols>
    <col min="1" max="1" width="7.42578125" style="2"/>
    <col min="2" max="3" width="7.42578125" style="3"/>
    <col min="4" max="4" width="7.42578125" style="1"/>
    <col min="5" max="5" width="12.7109375" style="3" bestFit="1" customWidth="1"/>
    <col min="6" max="6" width="7.42578125" style="2"/>
    <col min="7" max="7" width="14.85546875" style="2" bestFit="1" customWidth="1"/>
    <col min="8" max="13" width="7.42578125" style="2"/>
    <col min="14" max="14" width="7.42578125" style="3"/>
    <col min="15" max="16384" width="7.42578125" style="2"/>
  </cols>
  <sheetData>
    <row r="1" spans="1:37" x14ac:dyDescent="0.25">
      <c r="A1" s="2" t="s">
        <v>44</v>
      </c>
      <c r="B1" s="3" t="s">
        <v>1</v>
      </c>
      <c r="C1" s="3" t="s">
        <v>84</v>
      </c>
      <c r="D1" s="1" t="s">
        <v>0</v>
      </c>
      <c r="E1" s="3" t="s">
        <v>49</v>
      </c>
      <c r="F1" s="2" t="s">
        <v>50</v>
      </c>
      <c r="G1" s="2" t="s">
        <v>51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3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</row>
    <row r="2" spans="1:37" x14ac:dyDescent="0.25">
      <c r="A2" s="2">
        <v>1</v>
      </c>
      <c r="B2" s="3">
        <v>1</v>
      </c>
      <c r="C2" s="3" t="s">
        <v>85</v>
      </c>
      <c r="D2" s="1">
        <v>43360.713263888887</v>
      </c>
      <c r="E2">
        <v>0.43602554668271698</v>
      </c>
      <c r="F2" s="2" t="s">
        <v>32</v>
      </c>
      <c r="G2" s="2" t="s">
        <v>33</v>
      </c>
      <c r="H2" s="2">
        <v>23</v>
      </c>
      <c r="I2" s="2">
        <v>4</v>
      </c>
      <c r="J2" s="2">
        <v>5</v>
      </c>
      <c r="K2" s="2">
        <v>4</v>
      </c>
      <c r="L2" s="2">
        <v>7</v>
      </c>
      <c r="M2" s="2">
        <v>7</v>
      </c>
      <c r="N2" s="3">
        <v>0</v>
      </c>
      <c r="O2" s="2">
        <v>-2</v>
      </c>
      <c r="P2" s="2">
        <v>-2</v>
      </c>
      <c r="Q2" s="2">
        <v>1</v>
      </c>
      <c r="R2" s="2">
        <v>-3</v>
      </c>
      <c r="S2" s="2">
        <v>1</v>
      </c>
      <c r="T2" s="2">
        <v>1</v>
      </c>
      <c r="U2" s="2">
        <v>-3</v>
      </c>
      <c r="V2" s="2">
        <v>0</v>
      </c>
      <c r="W2" s="2">
        <v>3</v>
      </c>
      <c r="X2" s="2">
        <v>2</v>
      </c>
      <c r="Y2" s="2">
        <v>2</v>
      </c>
      <c r="Z2" s="2">
        <v>0</v>
      </c>
      <c r="AA2" s="2">
        <v>-3</v>
      </c>
      <c r="AB2" s="2">
        <v>5</v>
      </c>
      <c r="AC2" s="2">
        <v>7</v>
      </c>
      <c r="AD2" s="2">
        <v>4</v>
      </c>
      <c r="AE2" s="2">
        <v>-2</v>
      </c>
      <c r="AF2" s="2">
        <v>1</v>
      </c>
      <c r="AG2" s="2">
        <v>-3</v>
      </c>
      <c r="AH2" s="2">
        <v>-3</v>
      </c>
      <c r="AI2" s="2">
        <v>-3</v>
      </c>
      <c r="AJ2" s="2" t="s">
        <v>45</v>
      </c>
      <c r="AK2" s="2" t="s">
        <v>34</v>
      </c>
    </row>
    <row r="3" spans="1:37" x14ac:dyDescent="0.25">
      <c r="A3" s="2">
        <v>1</v>
      </c>
      <c r="B3" s="3">
        <v>2</v>
      </c>
      <c r="C3" s="3" t="s">
        <v>86</v>
      </c>
      <c r="D3" s="1">
        <v>43369.436851851853</v>
      </c>
      <c r="E3">
        <v>0.39080245577369799</v>
      </c>
      <c r="F3" s="2" t="s">
        <v>36</v>
      </c>
      <c r="G3" s="2" t="s">
        <v>33</v>
      </c>
      <c r="H3" s="2">
        <v>23</v>
      </c>
      <c r="I3" s="2">
        <v>4</v>
      </c>
      <c r="J3" s="2">
        <v>5</v>
      </c>
      <c r="K3" s="2">
        <v>4</v>
      </c>
      <c r="L3" s="2">
        <v>7</v>
      </c>
      <c r="M3" s="2">
        <v>7</v>
      </c>
      <c r="N3" s="3">
        <v>0</v>
      </c>
      <c r="O3" s="2">
        <v>1</v>
      </c>
      <c r="P3" s="2">
        <v>1</v>
      </c>
      <c r="Q3" s="2">
        <v>2</v>
      </c>
      <c r="R3" s="2">
        <v>0</v>
      </c>
      <c r="S3" s="2">
        <v>-1</v>
      </c>
      <c r="T3" s="2">
        <v>-2</v>
      </c>
      <c r="U3" s="2">
        <v>-1</v>
      </c>
      <c r="V3" s="2">
        <v>1</v>
      </c>
      <c r="W3" s="2">
        <v>-3</v>
      </c>
      <c r="X3" s="2">
        <v>-2</v>
      </c>
      <c r="Y3" s="2">
        <v>-2</v>
      </c>
      <c r="Z3" s="2">
        <v>0</v>
      </c>
      <c r="AA3" s="2">
        <v>-2</v>
      </c>
      <c r="AB3" s="2">
        <v>5</v>
      </c>
      <c r="AC3" s="2">
        <v>6</v>
      </c>
      <c r="AD3" s="2">
        <v>1</v>
      </c>
      <c r="AE3" s="2">
        <v>1</v>
      </c>
      <c r="AF3" s="2">
        <v>0</v>
      </c>
      <c r="AG3" s="2">
        <v>1</v>
      </c>
      <c r="AH3" s="2">
        <v>-3</v>
      </c>
      <c r="AI3" s="2">
        <v>1</v>
      </c>
      <c r="AK3" s="2" t="s">
        <v>38</v>
      </c>
    </row>
    <row r="4" spans="1:37" x14ac:dyDescent="0.25">
      <c r="A4" s="2">
        <v>2</v>
      </c>
      <c r="B4" s="3">
        <v>1</v>
      </c>
      <c r="C4" s="3" t="s">
        <v>87</v>
      </c>
      <c r="D4" s="1">
        <v>43361.613599537035</v>
      </c>
      <c r="E4">
        <v>0.59627313431440199</v>
      </c>
      <c r="F4" s="2" t="s">
        <v>32</v>
      </c>
      <c r="G4" s="2" t="s">
        <v>33</v>
      </c>
      <c r="H4" s="2">
        <v>22</v>
      </c>
      <c r="I4" s="2">
        <v>4</v>
      </c>
      <c r="J4" s="2">
        <v>3</v>
      </c>
      <c r="K4" s="2">
        <v>3</v>
      </c>
      <c r="L4" s="2">
        <v>3</v>
      </c>
      <c r="M4" s="2">
        <v>1</v>
      </c>
      <c r="N4" s="3">
        <v>0</v>
      </c>
      <c r="O4" s="2">
        <v>-1</v>
      </c>
      <c r="P4" s="2">
        <v>-3</v>
      </c>
      <c r="Q4" s="2">
        <v>-3</v>
      </c>
      <c r="R4" s="2">
        <v>-3</v>
      </c>
      <c r="S4" s="2">
        <v>0</v>
      </c>
      <c r="T4" s="2">
        <v>1</v>
      </c>
      <c r="U4" s="2">
        <v>1</v>
      </c>
      <c r="V4" s="2">
        <v>2</v>
      </c>
      <c r="W4" s="2">
        <v>-2</v>
      </c>
      <c r="X4" s="2">
        <v>-2</v>
      </c>
      <c r="Y4" s="2">
        <v>-2</v>
      </c>
      <c r="Z4" s="2">
        <v>-2</v>
      </c>
      <c r="AA4" s="2">
        <v>0</v>
      </c>
      <c r="AB4" s="2">
        <v>7</v>
      </c>
      <c r="AC4" s="2">
        <v>6</v>
      </c>
      <c r="AD4" s="2">
        <v>4</v>
      </c>
      <c r="AE4" s="2">
        <v>-3</v>
      </c>
      <c r="AF4" s="2">
        <v>2</v>
      </c>
      <c r="AG4" s="2">
        <v>-3</v>
      </c>
      <c r="AH4" s="2">
        <v>1</v>
      </c>
      <c r="AI4" s="2">
        <v>-3</v>
      </c>
      <c r="AJ4" s="2" t="s">
        <v>47</v>
      </c>
      <c r="AK4" s="2" t="s">
        <v>35</v>
      </c>
    </row>
    <row r="5" spans="1:37" x14ac:dyDescent="0.25">
      <c r="A5" s="2">
        <v>2</v>
      </c>
      <c r="B5" s="3">
        <v>2</v>
      </c>
      <c r="C5" s="3" t="s">
        <v>88</v>
      </c>
      <c r="D5" s="1">
        <v>43370.409166666665</v>
      </c>
      <c r="F5" s="2" t="s">
        <v>36</v>
      </c>
      <c r="G5" s="2" t="s">
        <v>33</v>
      </c>
      <c r="H5" s="2">
        <v>22</v>
      </c>
      <c r="I5" s="2">
        <v>4</v>
      </c>
      <c r="J5" s="2">
        <v>3</v>
      </c>
      <c r="K5" s="2">
        <v>3</v>
      </c>
      <c r="L5" s="2">
        <v>3</v>
      </c>
      <c r="M5" s="2">
        <v>1</v>
      </c>
      <c r="N5" s="3">
        <v>0</v>
      </c>
    </row>
    <row r="6" spans="1:37" x14ac:dyDescent="0.25">
      <c r="A6" s="2">
        <v>3</v>
      </c>
      <c r="B6" s="3">
        <v>1</v>
      </c>
      <c r="C6" s="3" t="s">
        <v>89</v>
      </c>
      <c r="D6" s="1">
        <v>43369.431585648148</v>
      </c>
      <c r="E6">
        <v>5.04034638984018E-2</v>
      </c>
      <c r="F6" s="2" t="s">
        <v>36</v>
      </c>
      <c r="G6" s="2" t="s">
        <v>33</v>
      </c>
      <c r="H6" s="2">
        <v>22</v>
      </c>
      <c r="I6" s="2">
        <v>4</v>
      </c>
      <c r="J6" s="2">
        <v>3</v>
      </c>
      <c r="K6" s="2">
        <v>1</v>
      </c>
      <c r="L6" s="2">
        <v>2</v>
      </c>
      <c r="M6" s="2">
        <v>2</v>
      </c>
      <c r="N6" s="3">
        <v>0</v>
      </c>
      <c r="O6" s="2">
        <v>0</v>
      </c>
      <c r="P6" s="2">
        <v>0</v>
      </c>
      <c r="Q6" s="2">
        <v>-2</v>
      </c>
      <c r="R6" s="2">
        <v>1</v>
      </c>
      <c r="S6" s="2">
        <v>3</v>
      </c>
      <c r="T6" s="2">
        <v>2</v>
      </c>
      <c r="U6" s="2">
        <v>3</v>
      </c>
      <c r="V6" s="2">
        <v>2</v>
      </c>
      <c r="W6" s="2">
        <v>-3</v>
      </c>
      <c r="X6" s="2">
        <v>-3</v>
      </c>
      <c r="Y6" s="2">
        <v>-3</v>
      </c>
      <c r="Z6" s="2">
        <v>-1</v>
      </c>
      <c r="AA6" s="2">
        <v>2</v>
      </c>
      <c r="AB6" s="2">
        <v>8</v>
      </c>
      <c r="AC6" s="2">
        <v>5</v>
      </c>
      <c r="AD6" s="2">
        <v>1</v>
      </c>
      <c r="AE6" s="2">
        <v>-1</v>
      </c>
      <c r="AF6" s="2">
        <v>1</v>
      </c>
      <c r="AG6" s="2">
        <v>1</v>
      </c>
      <c r="AH6" s="2">
        <v>-3</v>
      </c>
      <c r="AI6" s="2">
        <v>1</v>
      </c>
    </row>
    <row r="7" spans="1:37" x14ac:dyDescent="0.25">
      <c r="A7" s="2">
        <v>3</v>
      </c>
      <c r="B7" s="3">
        <v>2</v>
      </c>
      <c r="C7" s="3" t="s">
        <v>90</v>
      </c>
      <c r="D7" s="1">
        <v>43375.468819444446</v>
      </c>
      <c r="E7">
        <v>-0.29639432631153501</v>
      </c>
      <c r="F7" s="2" t="s">
        <v>32</v>
      </c>
      <c r="G7" s="2" t="s">
        <v>37</v>
      </c>
      <c r="H7" s="2">
        <v>22</v>
      </c>
      <c r="J7" s="2">
        <v>3</v>
      </c>
      <c r="K7" s="2">
        <v>1</v>
      </c>
      <c r="L7" s="2">
        <v>2</v>
      </c>
      <c r="M7" s="2">
        <v>2</v>
      </c>
      <c r="N7" s="3">
        <v>0</v>
      </c>
      <c r="O7" s="2">
        <v>0</v>
      </c>
      <c r="P7" s="2">
        <v>0</v>
      </c>
      <c r="Q7" s="2">
        <v>1</v>
      </c>
      <c r="R7" s="2">
        <v>1</v>
      </c>
      <c r="S7" s="2">
        <v>3</v>
      </c>
      <c r="T7" s="2">
        <v>1</v>
      </c>
      <c r="U7" s="2">
        <v>2</v>
      </c>
      <c r="V7" s="2">
        <v>2</v>
      </c>
      <c r="W7" s="2">
        <v>-1</v>
      </c>
      <c r="X7" s="2">
        <v>-1</v>
      </c>
      <c r="Y7" s="2">
        <v>-1</v>
      </c>
      <c r="Z7" s="2">
        <v>0</v>
      </c>
      <c r="AA7" s="2">
        <v>2</v>
      </c>
      <c r="AB7" s="2">
        <v>8</v>
      </c>
      <c r="AC7" s="2">
        <v>5</v>
      </c>
      <c r="AD7" s="2">
        <v>3</v>
      </c>
      <c r="AE7" s="2">
        <v>0</v>
      </c>
      <c r="AF7" s="2">
        <v>1</v>
      </c>
      <c r="AG7" s="2">
        <v>-3</v>
      </c>
      <c r="AH7" s="2">
        <v>1</v>
      </c>
      <c r="AI7" s="2">
        <v>0</v>
      </c>
      <c r="AJ7" s="2" t="s">
        <v>39</v>
      </c>
      <c r="AK7" s="2" t="s">
        <v>39</v>
      </c>
    </row>
    <row r="8" spans="1:37" x14ac:dyDescent="0.25">
      <c r="A8" s="2">
        <v>4</v>
      </c>
      <c r="B8" s="3">
        <v>1</v>
      </c>
      <c r="C8" s="3" t="s">
        <v>91</v>
      </c>
      <c r="D8" s="1">
        <v>43369.434675925928</v>
      </c>
      <c r="E8">
        <v>0.14269757773541999</v>
      </c>
      <c r="F8" s="2" t="s">
        <v>32</v>
      </c>
      <c r="G8" s="2" t="s">
        <v>37</v>
      </c>
      <c r="H8" s="2">
        <v>25</v>
      </c>
      <c r="I8" s="2">
        <v>4</v>
      </c>
      <c r="J8" s="2">
        <v>3</v>
      </c>
      <c r="K8" s="2">
        <v>1</v>
      </c>
      <c r="L8" s="2">
        <v>2</v>
      </c>
      <c r="M8" s="2">
        <v>1</v>
      </c>
      <c r="N8" s="3">
        <v>0</v>
      </c>
      <c r="O8" s="2">
        <v>-2</v>
      </c>
      <c r="P8" s="2">
        <v>-2</v>
      </c>
      <c r="Q8" s="2">
        <v>-3</v>
      </c>
      <c r="R8" s="2">
        <v>-3</v>
      </c>
      <c r="S8" s="2">
        <v>1</v>
      </c>
      <c r="T8" s="2">
        <v>-2</v>
      </c>
      <c r="U8" s="2">
        <v>-1</v>
      </c>
      <c r="V8" s="2">
        <v>2</v>
      </c>
      <c r="W8" s="2">
        <v>-3</v>
      </c>
      <c r="X8" s="2">
        <v>-3</v>
      </c>
      <c r="Y8" s="2">
        <v>-3</v>
      </c>
      <c r="Z8" s="2">
        <v>-2</v>
      </c>
      <c r="AA8" s="2">
        <v>-1</v>
      </c>
      <c r="AB8" s="2">
        <v>4</v>
      </c>
      <c r="AC8" s="2">
        <v>6</v>
      </c>
      <c r="AD8" s="2">
        <v>3</v>
      </c>
      <c r="AE8" s="2">
        <v>1</v>
      </c>
      <c r="AF8" s="2">
        <v>-1</v>
      </c>
      <c r="AG8" s="2">
        <v>1</v>
      </c>
      <c r="AH8" s="2">
        <v>-3</v>
      </c>
      <c r="AI8" s="2">
        <v>-1</v>
      </c>
    </row>
    <row r="9" spans="1:37" x14ac:dyDescent="0.25">
      <c r="A9" s="2">
        <v>4</v>
      </c>
      <c r="B9" s="3">
        <v>2</v>
      </c>
      <c r="C9" s="3" t="s">
        <v>92</v>
      </c>
      <c r="D9" s="1">
        <v>43376.495555555557</v>
      </c>
      <c r="E9">
        <v>0.34461776408031602</v>
      </c>
      <c r="F9" s="2" t="s">
        <v>36</v>
      </c>
      <c r="G9" s="2" t="s">
        <v>37</v>
      </c>
      <c r="H9" s="2">
        <v>25</v>
      </c>
      <c r="I9" s="2">
        <v>4</v>
      </c>
      <c r="J9" s="2">
        <v>3</v>
      </c>
      <c r="K9" s="2">
        <v>1</v>
      </c>
      <c r="L9" s="2">
        <v>2</v>
      </c>
      <c r="M9" s="2">
        <v>1</v>
      </c>
      <c r="N9" s="3">
        <v>0</v>
      </c>
      <c r="O9" s="2">
        <v>1</v>
      </c>
      <c r="P9" s="2">
        <v>-1</v>
      </c>
      <c r="Q9" s="2">
        <v>-1</v>
      </c>
      <c r="R9" s="2">
        <v>-1</v>
      </c>
      <c r="S9" s="2">
        <v>-1</v>
      </c>
      <c r="T9" s="2">
        <v>1</v>
      </c>
      <c r="U9" s="2">
        <v>1</v>
      </c>
      <c r="V9" s="2">
        <v>2</v>
      </c>
      <c r="W9" s="2">
        <v>-2</v>
      </c>
      <c r="X9" s="2">
        <v>-1</v>
      </c>
      <c r="Y9" s="2">
        <v>-1</v>
      </c>
      <c r="Z9" s="2">
        <v>-1</v>
      </c>
      <c r="AA9" s="2">
        <v>-1</v>
      </c>
      <c r="AB9" s="2">
        <v>4</v>
      </c>
      <c r="AC9" s="2">
        <v>4</v>
      </c>
      <c r="AD9" s="2">
        <v>2</v>
      </c>
      <c r="AE9" s="2">
        <v>1</v>
      </c>
      <c r="AF9" s="2">
        <v>-3</v>
      </c>
      <c r="AG9" s="2">
        <v>2</v>
      </c>
      <c r="AH9" s="2">
        <v>-3</v>
      </c>
      <c r="AI9" s="2">
        <v>-1</v>
      </c>
    </row>
    <row r="10" spans="1:37" x14ac:dyDescent="0.25">
      <c r="A10" s="2">
        <v>5</v>
      </c>
      <c r="B10" s="3">
        <v>1</v>
      </c>
      <c r="C10" s="3" t="s">
        <v>93</v>
      </c>
      <c r="D10" s="1">
        <v>43370.402569444443</v>
      </c>
      <c r="E10">
        <v>0.29633242821507499</v>
      </c>
      <c r="F10" s="2" t="s">
        <v>36</v>
      </c>
      <c r="G10" s="2" t="s">
        <v>37</v>
      </c>
      <c r="H10" s="2">
        <v>19</v>
      </c>
      <c r="I10" s="2">
        <v>3</v>
      </c>
      <c r="J10" s="2">
        <v>5</v>
      </c>
      <c r="K10" s="2">
        <v>1</v>
      </c>
      <c r="L10" s="2">
        <v>4</v>
      </c>
      <c r="M10" s="2">
        <v>5</v>
      </c>
      <c r="N10" s="3">
        <v>1</v>
      </c>
      <c r="O10" s="2">
        <v>2</v>
      </c>
      <c r="P10" s="2">
        <v>2</v>
      </c>
      <c r="Q10" s="2">
        <v>-2</v>
      </c>
      <c r="R10" s="2">
        <v>1</v>
      </c>
      <c r="S10" s="2">
        <v>1</v>
      </c>
      <c r="T10" s="2">
        <v>2</v>
      </c>
      <c r="U10" s="2">
        <v>2</v>
      </c>
      <c r="V10" s="2">
        <v>1</v>
      </c>
      <c r="W10" s="2">
        <v>0</v>
      </c>
      <c r="X10" s="2">
        <v>-2</v>
      </c>
      <c r="Y10" s="2">
        <v>-2</v>
      </c>
      <c r="Z10" s="2">
        <v>-1</v>
      </c>
      <c r="AA10" s="2">
        <v>1</v>
      </c>
      <c r="AB10" s="2">
        <v>6</v>
      </c>
      <c r="AC10" s="2">
        <v>4</v>
      </c>
      <c r="AD10" s="2">
        <v>1</v>
      </c>
      <c r="AE10" s="2">
        <v>-1</v>
      </c>
      <c r="AF10" s="2">
        <v>2</v>
      </c>
      <c r="AG10" s="2">
        <v>-3</v>
      </c>
      <c r="AH10" s="2">
        <v>2</v>
      </c>
      <c r="AI10" s="2">
        <v>1</v>
      </c>
      <c r="AJ10" s="2" t="s">
        <v>39</v>
      </c>
      <c r="AK10" s="2" t="s">
        <v>40</v>
      </c>
    </row>
    <row r="11" spans="1:37" x14ac:dyDescent="0.25">
      <c r="A11" s="2">
        <v>5</v>
      </c>
      <c r="B11" s="3">
        <v>2</v>
      </c>
      <c r="C11" s="3" t="s">
        <v>94</v>
      </c>
      <c r="D11" s="1">
        <v>43376.497303240743</v>
      </c>
      <c r="E11">
        <v>2.35154319762454E-2</v>
      </c>
      <c r="F11" s="2" t="s">
        <v>32</v>
      </c>
      <c r="G11" s="2" t="s">
        <v>37</v>
      </c>
      <c r="H11" s="2">
        <v>19</v>
      </c>
      <c r="I11" s="2">
        <v>2</v>
      </c>
      <c r="J11" s="2">
        <v>5</v>
      </c>
      <c r="K11" s="2">
        <v>1</v>
      </c>
      <c r="L11" s="2">
        <v>4</v>
      </c>
      <c r="M11" s="2">
        <v>5</v>
      </c>
      <c r="N11" s="3">
        <v>1</v>
      </c>
      <c r="O11" s="2">
        <v>1</v>
      </c>
      <c r="P11" s="2">
        <v>2</v>
      </c>
      <c r="Q11" s="2">
        <v>1</v>
      </c>
      <c r="R11" s="2">
        <v>1</v>
      </c>
      <c r="S11" s="2">
        <v>1</v>
      </c>
      <c r="T11" s="2">
        <v>1</v>
      </c>
      <c r="U11" s="2">
        <v>2</v>
      </c>
      <c r="V11" s="2">
        <v>0</v>
      </c>
      <c r="W11" s="2">
        <v>-1</v>
      </c>
      <c r="X11" s="2">
        <v>-1</v>
      </c>
      <c r="Y11" s="2">
        <v>-2</v>
      </c>
      <c r="Z11" s="2">
        <v>-1</v>
      </c>
      <c r="AA11" s="2">
        <v>2</v>
      </c>
      <c r="AB11" s="2">
        <v>6</v>
      </c>
      <c r="AC11" s="2">
        <v>3</v>
      </c>
      <c r="AD11" s="2">
        <v>4</v>
      </c>
      <c r="AE11" s="2">
        <v>-1</v>
      </c>
      <c r="AF11" s="2">
        <v>1</v>
      </c>
      <c r="AG11" s="2">
        <v>0</v>
      </c>
      <c r="AH11" s="2">
        <v>0</v>
      </c>
      <c r="AI11" s="2">
        <v>-1</v>
      </c>
    </row>
    <row r="12" spans="1:37" x14ac:dyDescent="0.25">
      <c r="A12" s="2">
        <v>6</v>
      </c>
      <c r="B12" s="3">
        <v>1</v>
      </c>
      <c r="C12" s="3" t="s">
        <v>95</v>
      </c>
      <c r="D12" s="1">
        <v>43370.637743055559</v>
      </c>
      <c r="E12">
        <v>0.249352872301007</v>
      </c>
      <c r="F12" s="2" t="s">
        <v>32</v>
      </c>
      <c r="G12" s="2" t="s">
        <v>37</v>
      </c>
      <c r="H12" s="2">
        <v>21</v>
      </c>
      <c r="I12" s="2">
        <v>4</v>
      </c>
      <c r="J12" s="2">
        <v>5</v>
      </c>
      <c r="K12" s="2">
        <v>2</v>
      </c>
      <c r="L12" s="2">
        <v>1</v>
      </c>
      <c r="M12" s="2">
        <v>4</v>
      </c>
      <c r="N12" s="3">
        <v>1</v>
      </c>
      <c r="O12" s="2">
        <v>1</v>
      </c>
      <c r="P12" s="2">
        <v>0</v>
      </c>
      <c r="Q12" s="2">
        <v>2</v>
      </c>
      <c r="R12" s="2">
        <v>1</v>
      </c>
      <c r="S12" s="2">
        <v>2</v>
      </c>
      <c r="T12" s="2">
        <v>-1</v>
      </c>
      <c r="U12" s="2">
        <v>0</v>
      </c>
      <c r="V12" s="2">
        <v>0</v>
      </c>
      <c r="W12" s="2">
        <v>-3</v>
      </c>
      <c r="X12" s="2">
        <v>-2</v>
      </c>
      <c r="Y12" s="2">
        <v>-3</v>
      </c>
      <c r="Z12" s="2">
        <v>0</v>
      </c>
      <c r="AA12" s="2">
        <v>-3</v>
      </c>
      <c r="AB12" s="2">
        <v>4</v>
      </c>
      <c r="AC12" s="2">
        <v>6</v>
      </c>
      <c r="AD12" s="2">
        <v>4</v>
      </c>
      <c r="AE12" s="2">
        <v>0</v>
      </c>
      <c r="AF12" s="2">
        <v>1</v>
      </c>
      <c r="AG12" s="2">
        <v>1</v>
      </c>
      <c r="AH12" s="2">
        <v>0</v>
      </c>
      <c r="AI12" s="2">
        <v>-1</v>
      </c>
      <c r="AJ12" s="2" t="s">
        <v>48</v>
      </c>
      <c r="AK12" s="2" t="s">
        <v>41</v>
      </c>
    </row>
    <row r="13" spans="1:37" x14ac:dyDescent="0.25">
      <c r="A13" s="2">
        <v>6</v>
      </c>
      <c r="B13" s="3">
        <v>2</v>
      </c>
      <c r="C13" s="3" t="s">
        <v>96</v>
      </c>
      <c r="D13" s="1">
        <v>43377.592557870368</v>
      </c>
      <c r="E13">
        <v>3.8666754480877898E-2</v>
      </c>
      <c r="F13" s="2" t="s">
        <v>36</v>
      </c>
      <c r="G13" s="2" t="s">
        <v>37</v>
      </c>
      <c r="H13" s="2">
        <v>21</v>
      </c>
      <c r="I13" s="2">
        <v>4</v>
      </c>
      <c r="J13" s="2">
        <v>5</v>
      </c>
      <c r="K13" s="2">
        <v>2</v>
      </c>
      <c r="L13" s="2">
        <v>1</v>
      </c>
      <c r="M13" s="2">
        <v>4</v>
      </c>
      <c r="N13" s="3">
        <v>0</v>
      </c>
      <c r="O13" s="2">
        <v>1</v>
      </c>
      <c r="P13" s="2">
        <v>1</v>
      </c>
      <c r="Q13" s="2">
        <v>-2</v>
      </c>
      <c r="R13" s="2">
        <v>2</v>
      </c>
      <c r="S13" s="2">
        <v>2</v>
      </c>
      <c r="T13" s="2">
        <v>2</v>
      </c>
      <c r="U13" s="2">
        <v>2</v>
      </c>
      <c r="V13" s="2">
        <v>0</v>
      </c>
      <c r="W13" s="2">
        <v>-2</v>
      </c>
      <c r="X13" s="2">
        <v>-3</v>
      </c>
      <c r="Y13" s="2">
        <v>-3</v>
      </c>
      <c r="Z13" s="2">
        <v>2</v>
      </c>
      <c r="AA13" s="2">
        <v>-2</v>
      </c>
      <c r="AB13" s="2">
        <v>4</v>
      </c>
      <c r="AC13" s="2">
        <v>6</v>
      </c>
      <c r="AD13" s="2">
        <v>2</v>
      </c>
      <c r="AE13" s="2">
        <v>3</v>
      </c>
      <c r="AF13" s="2">
        <v>-1</v>
      </c>
      <c r="AG13" s="2">
        <v>1</v>
      </c>
      <c r="AH13" s="2">
        <v>-3</v>
      </c>
      <c r="AI13" s="2">
        <v>2</v>
      </c>
    </row>
    <row r="14" spans="1:37" x14ac:dyDescent="0.25">
      <c r="A14" s="2">
        <v>7</v>
      </c>
      <c r="B14" s="3">
        <v>1</v>
      </c>
      <c r="C14" s="3" t="s">
        <v>97</v>
      </c>
      <c r="D14" s="1">
        <v>43371.500798611109</v>
      </c>
      <c r="E14">
        <v>-0.15209842066405599</v>
      </c>
      <c r="F14" s="2" t="s">
        <v>36</v>
      </c>
      <c r="G14" s="2" t="s">
        <v>33</v>
      </c>
      <c r="H14" s="2">
        <v>21</v>
      </c>
      <c r="I14" s="2">
        <v>4</v>
      </c>
      <c r="J14" s="2">
        <v>4</v>
      </c>
      <c r="K14" s="2">
        <v>2</v>
      </c>
      <c r="L14" s="2">
        <v>1</v>
      </c>
      <c r="M14" s="2">
        <v>7</v>
      </c>
      <c r="N14" s="3">
        <v>1</v>
      </c>
      <c r="O14" s="2">
        <v>2</v>
      </c>
      <c r="P14" s="2">
        <v>1</v>
      </c>
      <c r="Q14" s="2">
        <v>-2</v>
      </c>
      <c r="R14" s="2">
        <v>0</v>
      </c>
      <c r="S14" s="2">
        <v>1</v>
      </c>
      <c r="T14" s="2">
        <v>1</v>
      </c>
      <c r="U14" s="2">
        <v>2</v>
      </c>
      <c r="V14" s="2">
        <v>2</v>
      </c>
      <c r="W14" s="2">
        <v>-3</v>
      </c>
      <c r="X14" s="2">
        <v>-3</v>
      </c>
      <c r="Y14" s="2">
        <v>-3</v>
      </c>
      <c r="Z14" s="2">
        <v>2</v>
      </c>
      <c r="AA14" s="2">
        <v>-2</v>
      </c>
      <c r="AB14" s="2">
        <v>4</v>
      </c>
      <c r="AC14" s="2">
        <v>3</v>
      </c>
      <c r="AD14" s="2">
        <v>1</v>
      </c>
      <c r="AE14" s="2">
        <v>-2</v>
      </c>
      <c r="AF14" s="2">
        <v>-1</v>
      </c>
      <c r="AG14" s="2">
        <v>-2</v>
      </c>
      <c r="AH14" s="2">
        <v>-2</v>
      </c>
      <c r="AI14" s="2">
        <v>-1</v>
      </c>
      <c r="AJ14" s="2" t="s">
        <v>42</v>
      </c>
    </row>
    <row r="15" spans="1:37" x14ac:dyDescent="0.25">
      <c r="A15" s="2">
        <v>7</v>
      </c>
      <c r="B15" s="3">
        <v>2</v>
      </c>
      <c r="C15" s="3" t="s">
        <v>98</v>
      </c>
      <c r="D15" s="1">
        <v>43378.449178240742</v>
      </c>
      <c r="E15">
        <v>-0.280165808880322</v>
      </c>
      <c r="F15" s="2" t="s">
        <v>32</v>
      </c>
      <c r="G15" s="2" t="s">
        <v>33</v>
      </c>
      <c r="H15" s="2">
        <v>21</v>
      </c>
      <c r="I15" s="2">
        <v>4</v>
      </c>
      <c r="J15" s="2">
        <v>4</v>
      </c>
      <c r="K15" s="2">
        <v>2</v>
      </c>
      <c r="L15" s="2">
        <v>1</v>
      </c>
      <c r="M15" s="2">
        <v>7</v>
      </c>
      <c r="N15" s="3">
        <v>1</v>
      </c>
      <c r="O15" s="2">
        <v>1</v>
      </c>
      <c r="P15" s="2">
        <v>0</v>
      </c>
      <c r="Q15" s="2">
        <v>-1</v>
      </c>
      <c r="R15" s="2">
        <v>-2</v>
      </c>
      <c r="S15" s="2">
        <v>2</v>
      </c>
      <c r="T15" s="2">
        <v>2</v>
      </c>
      <c r="U15" s="2">
        <v>2</v>
      </c>
      <c r="V15" s="2">
        <v>1</v>
      </c>
      <c r="W15" s="2">
        <v>-2</v>
      </c>
      <c r="X15" s="2">
        <v>-2</v>
      </c>
      <c r="Y15" s="2">
        <v>-3</v>
      </c>
      <c r="Z15" s="2">
        <v>-2</v>
      </c>
      <c r="AA15" s="2">
        <v>-1</v>
      </c>
      <c r="AB15" s="2">
        <v>7</v>
      </c>
      <c r="AC15" s="2">
        <v>3</v>
      </c>
      <c r="AD15" s="2">
        <v>4</v>
      </c>
      <c r="AE15" s="2">
        <v>-2</v>
      </c>
      <c r="AF15" s="2">
        <v>1</v>
      </c>
      <c r="AG15" s="2">
        <v>0</v>
      </c>
      <c r="AH15" s="2">
        <v>-2</v>
      </c>
      <c r="AI15" s="2">
        <v>-1</v>
      </c>
      <c r="AK15" s="2" t="s">
        <v>43</v>
      </c>
    </row>
    <row r="16" spans="1:37" x14ac:dyDescent="0.25">
      <c r="A16" s="2">
        <v>8</v>
      </c>
      <c r="B16" s="3">
        <v>1</v>
      </c>
      <c r="C16" s="3" t="s">
        <v>99</v>
      </c>
      <c r="D16" s="1">
        <v>43371.50267361111</v>
      </c>
      <c r="E16">
        <v>0.29705617847715199</v>
      </c>
      <c r="F16" s="2" t="s">
        <v>36</v>
      </c>
      <c r="G16" s="2" t="s">
        <v>37</v>
      </c>
      <c r="H16" s="2">
        <v>24</v>
      </c>
      <c r="I16" s="2">
        <v>4</v>
      </c>
      <c r="J16" s="2">
        <v>5</v>
      </c>
      <c r="K16" s="2">
        <v>1</v>
      </c>
      <c r="L16" s="2">
        <v>4</v>
      </c>
      <c r="M16" s="2">
        <v>1</v>
      </c>
      <c r="N16" s="3">
        <v>0</v>
      </c>
      <c r="O16" s="2">
        <v>0</v>
      </c>
      <c r="P16" s="2">
        <v>2</v>
      </c>
      <c r="Q16" s="2">
        <v>-1</v>
      </c>
      <c r="R16" s="2">
        <v>-1</v>
      </c>
      <c r="S16" s="2">
        <v>2</v>
      </c>
      <c r="T16" s="2">
        <v>2</v>
      </c>
      <c r="U16" s="2">
        <v>2</v>
      </c>
      <c r="V16" s="2">
        <v>0</v>
      </c>
      <c r="W16" s="2">
        <v>-2</v>
      </c>
      <c r="X16" s="2">
        <v>-2</v>
      </c>
      <c r="Y16" s="2">
        <v>-2</v>
      </c>
      <c r="Z16" s="2">
        <v>-1</v>
      </c>
      <c r="AA16" s="2">
        <v>-2</v>
      </c>
      <c r="AB16" s="2">
        <v>5</v>
      </c>
      <c r="AC16" s="2">
        <v>6</v>
      </c>
      <c r="AD16" s="2">
        <v>1</v>
      </c>
      <c r="AE16" s="2">
        <v>-1</v>
      </c>
      <c r="AF16" s="2">
        <v>-3</v>
      </c>
      <c r="AG16" s="2">
        <v>-2</v>
      </c>
      <c r="AH16" s="2">
        <v>-3</v>
      </c>
      <c r="AI16" s="2">
        <v>-2</v>
      </c>
    </row>
    <row r="17" spans="1:36" x14ac:dyDescent="0.25">
      <c r="A17" s="2">
        <v>8</v>
      </c>
      <c r="B17" s="3">
        <v>2</v>
      </c>
      <c r="C17" s="3" t="s">
        <v>100</v>
      </c>
      <c r="D17" s="1">
        <v>43377.473506944443</v>
      </c>
      <c r="E17">
        <v>-0.44236047348353402</v>
      </c>
      <c r="F17" s="2" t="s">
        <v>32</v>
      </c>
      <c r="G17" s="2" t="s">
        <v>37</v>
      </c>
      <c r="H17" s="2">
        <v>24</v>
      </c>
      <c r="I17" s="2">
        <v>4</v>
      </c>
      <c r="J17" s="2">
        <v>5</v>
      </c>
      <c r="K17" s="2">
        <v>1</v>
      </c>
      <c r="L17" s="2">
        <v>4</v>
      </c>
      <c r="M17" s="2">
        <v>1</v>
      </c>
      <c r="N17" s="3">
        <v>0</v>
      </c>
      <c r="O17" s="2">
        <v>-2</v>
      </c>
      <c r="P17" s="2">
        <v>0</v>
      </c>
      <c r="Q17" s="2">
        <v>-2</v>
      </c>
      <c r="R17" s="2">
        <v>-1</v>
      </c>
      <c r="S17" s="2">
        <v>1</v>
      </c>
      <c r="T17" s="2">
        <v>1</v>
      </c>
      <c r="U17" s="2">
        <v>1</v>
      </c>
      <c r="V17" s="2">
        <v>0</v>
      </c>
      <c r="W17" s="2">
        <v>-2</v>
      </c>
      <c r="X17" s="2">
        <v>-2</v>
      </c>
      <c r="Y17" s="2">
        <v>-2</v>
      </c>
      <c r="Z17" s="2">
        <v>-1</v>
      </c>
      <c r="AA17" s="2">
        <v>-1</v>
      </c>
      <c r="AB17" s="2">
        <v>5</v>
      </c>
      <c r="AC17" s="2">
        <v>5</v>
      </c>
      <c r="AD17" s="2">
        <v>3</v>
      </c>
      <c r="AE17" s="2">
        <v>2</v>
      </c>
      <c r="AF17" s="2">
        <v>0</v>
      </c>
      <c r="AG17" s="2">
        <v>1</v>
      </c>
      <c r="AH17" s="2">
        <v>-1</v>
      </c>
      <c r="AI17" s="2">
        <v>1</v>
      </c>
    </row>
    <row r="18" spans="1:36" x14ac:dyDescent="0.25">
      <c r="A18" s="2">
        <v>9</v>
      </c>
      <c r="B18" s="3">
        <v>1</v>
      </c>
      <c r="C18" s="3" t="s">
        <v>101</v>
      </c>
      <c r="D18" s="1">
        <v>43375.356053240743</v>
      </c>
      <c r="E18">
        <v>0.61569027770585005</v>
      </c>
      <c r="F18" s="2" t="s">
        <v>32</v>
      </c>
      <c r="G18" s="2" t="s">
        <v>33</v>
      </c>
      <c r="H18" s="2">
        <v>20</v>
      </c>
      <c r="I18" s="2">
        <v>4</v>
      </c>
      <c r="J18" s="2">
        <v>4</v>
      </c>
      <c r="K18" s="2">
        <v>1</v>
      </c>
      <c r="L18" s="2">
        <v>3</v>
      </c>
      <c r="M18" s="2">
        <v>2</v>
      </c>
      <c r="N18" s="3">
        <v>0</v>
      </c>
      <c r="O18" s="2">
        <v>1</v>
      </c>
      <c r="P18" s="2">
        <v>0</v>
      </c>
      <c r="Q18" s="2">
        <v>1</v>
      </c>
      <c r="R18" s="2">
        <v>1</v>
      </c>
      <c r="S18" s="2">
        <v>1</v>
      </c>
      <c r="T18" s="2">
        <v>1</v>
      </c>
      <c r="U18" s="2">
        <v>3</v>
      </c>
      <c r="V18" s="2">
        <v>2</v>
      </c>
      <c r="W18" s="2">
        <v>0</v>
      </c>
      <c r="X18" s="2">
        <v>0</v>
      </c>
      <c r="Y18" s="2">
        <v>-1</v>
      </c>
      <c r="Z18" s="2">
        <v>1</v>
      </c>
      <c r="AA18" s="2">
        <v>2</v>
      </c>
      <c r="AB18" s="2">
        <v>8</v>
      </c>
      <c r="AC18" s="2">
        <v>5</v>
      </c>
      <c r="AD18" s="2">
        <v>4</v>
      </c>
      <c r="AE18" s="2">
        <v>-1</v>
      </c>
      <c r="AF18" s="2">
        <v>2</v>
      </c>
      <c r="AG18" s="2">
        <v>-3</v>
      </c>
      <c r="AH18" s="2">
        <v>1</v>
      </c>
      <c r="AI18" s="2">
        <v>-3</v>
      </c>
    </row>
    <row r="19" spans="1:36" x14ac:dyDescent="0.25">
      <c r="A19" s="2">
        <v>9</v>
      </c>
      <c r="B19" s="3">
        <v>2</v>
      </c>
      <c r="C19" s="3" t="s">
        <v>102</v>
      </c>
      <c r="D19" s="1">
        <v>43382.537164351852</v>
      </c>
      <c r="E19">
        <v>-0.24039432901225699</v>
      </c>
      <c r="F19" s="2" t="s">
        <v>36</v>
      </c>
      <c r="G19" s="2" t="s">
        <v>33</v>
      </c>
      <c r="H19" s="2">
        <v>20</v>
      </c>
      <c r="I19" s="2">
        <v>4</v>
      </c>
      <c r="J19" s="2">
        <v>4</v>
      </c>
      <c r="K19" s="2">
        <v>1</v>
      </c>
      <c r="L19" s="2">
        <v>3</v>
      </c>
      <c r="M19" s="2">
        <v>2</v>
      </c>
      <c r="N19" s="3">
        <v>0</v>
      </c>
      <c r="O19" s="2">
        <v>-1</v>
      </c>
      <c r="P19" s="2">
        <v>1</v>
      </c>
      <c r="Q19" s="2">
        <v>-2</v>
      </c>
      <c r="R19" s="2">
        <v>1</v>
      </c>
      <c r="S19" s="2">
        <v>2</v>
      </c>
      <c r="T19" s="2">
        <v>2</v>
      </c>
      <c r="U19" s="2">
        <v>2</v>
      </c>
      <c r="V19" s="2">
        <v>2</v>
      </c>
      <c r="W19" s="2">
        <v>-3</v>
      </c>
      <c r="X19" s="2">
        <v>-3</v>
      </c>
      <c r="Y19" s="2">
        <v>-3</v>
      </c>
      <c r="Z19" s="2">
        <v>3</v>
      </c>
      <c r="AA19" s="2">
        <v>2</v>
      </c>
      <c r="AB19" s="2">
        <v>8</v>
      </c>
      <c r="AC19" s="2">
        <v>4</v>
      </c>
      <c r="AD19" s="2">
        <v>2</v>
      </c>
      <c r="AE19" s="2">
        <v>-1</v>
      </c>
      <c r="AF19" s="2">
        <v>0</v>
      </c>
      <c r="AG19" s="2">
        <v>2</v>
      </c>
      <c r="AH19" s="2">
        <v>-3</v>
      </c>
      <c r="AI19" s="2">
        <v>1</v>
      </c>
    </row>
    <row r="20" spans="1:36" x14ac:dyDescent="0.25">
      <c r="A20" s="2">
        <v>10</v>
      </c>
      <c r="B20" s="3">
        <v>1</v>
      </c>
      <c r="C20" s="3" t="s">
        <v>103</v>
      </c>
      <c r="D20" s="1">
        <v>43375.473692129628</v>
      </c>
      <c r="E20">
        <v>3.2019920074702099E-2</v>
      </c>
      <c r="F20" s="2" t="s">
        <v>36</v>
      </c>
      <c r="G20" s="2" t="s">
        <v>37</v>
      </c>
      <c r="H20" s="2">
        <v>18</v>
      </c>
      <c r="I20" s="2">
        <v>4</v>
      </c>
      <c r="J20" s="2">
        <v>3</v>
      </c>
      <c r="K20" s="2">
        <v>1</v>
      </c>
      <c r="L20" s="2">
        <v>1</v>
      </c>
      <c r="M20" s="2">
        <v>7</v>
      </c>
      <c r="N20" s="3">
        <v>0</v>
      </c>
      <c r="O20" s="2">
        <v>1</v>
      </c>
      <c r="P20" s="2">
        <v>1</v>
      </c>
      <c r="Q20" s="2">
        <v>-3</v>
      </c>
      <c r="R20" s="2">
        <v>1</v>
      </c>
      <c r="S20" s="2">
        <v>1</v>
      </c>
      <c r="T20" s="2">
        <v>3</v>
      </c>
      <c r="U20" s="2">
        <v>3</v>
      </c>
      <c r="V20" s="2">
        <v>1</v>
      </c>
      <c r="W20" s="2">
        <v>-3</v>
      </c>
      <c r="X20" s="2">
        <v>-3</v>
      </c>
      <c r="Y20" s="2">
        <v>-3</v>
      </c>
      <c r="Z20" s="2">
        <v>0</v>
      </c>
      <c r="AA20" s="2">
        <v>-3</v>
      </c>
      <c r="AB20" s="2">
        <v>3</v>
      </c>
      <c r="AC20" s="2">
        <v>7</v>
      </c>
      <c r="AD20" s="2">
        <v>1</v>
      </c>
      <c r="AE20" s="2">
        <v>1</v>
      </c>
      <c r="AF20" s="2">
        <v>-2</v>
      </c>
      <c r="AG20" s="2">
        <v>2</v>
      </c>
      <c r="AH20" s="2">
        <v>-3</v>
      </c>
      <c r="AI20" s="2">
        <v>1</v>
      </c>
      <c r="AJ20" s="2" t="s">
        <v>46</v>
      </c>
    </row>
    <row r="21" spans="1:36" x14ac:dyDescent="0.25">
      <c r="A21" s="2">
        <v>10</v>
      </c>
      <c r="B21" s="3">
        <v>2</v>
      </c>
      <c r="C21" s="3" t="s">
        <v>104</v>
      </c>
      <c r="D21" s="1">
        <v>43382.539664351854</v>
      </c>
      <c r="E21">
        <v>0.18801134678175199</v>
      </c>
      <c r="F21" s="2" t="s">
        <v>32</v>
      </c>
      <c r="G21" s="2" t="s">
        <v>33</v>
      </c>
      <c r="H21" s="2">
        <v>18</v>
      </c>
      <c r="I21" s="2">
        <v>4</v>
      </c>
      <c r="J21" s="2">
        <v>3</v>
      </c>
      <c r="K21" s="2">
        <v>1</v>
      </c>
      <c r="L21" s="2">
        <v>1</v>
      </c>
      <c r="M21" s="2">
        <v>7</v>
      </c>
      <c r="N21" s="3">
        <v>0</v>
      </c>
      <c r="O21" s="2">
        <v>1</v>
      </c>
      <c r="P21" s="2">
        <v>1</v>
      </c>
      <c r="Q21" s="2">
        <v>-2</v>
      </c>
      <c r="R21" s="2">
        <v>1</v>
      </c>
      <c r="S21" s="2">
        <v>2</v>
      </c>
      <c r="T21" s="2">
        <v>2</v>
      </c>
      <c r="U21" s="2">
        <v>3</v>
      </c>
      <c r="V21" s="2">
        <v>0</v>
      </c>
      <c r="W21" s="2">
        <v>-1</v>
      </c>
      <c r="X21" s="2">
        <v>-1</v>
      </c>
      <c r="Y21" s="2">
        <v>-1</v>
      </c>
      <c r="Z21" s="2">
        <v>1</v>
      </c>
      <c r="AA21" s="2">
        <v>1</v>
      </c>
      <c r="AB21" s="2">
        <v>7</v>
      </c>
      <c r="AC21" s="2">
        <v>2</v>
      </c>
      <c r="AD21" s="2">
        <v>4</v>
      </c>
      <c r="AE21" s="2">
        <v>-1</v>
      </c>
      <c r="AF21" s="2">
        <v>-1</v>
      </c>
      <c r="AG21" s="2">
        <v>-2</v>
      </c>
      <c r="AH21" s="2">
        <v>0</v>
      </c>
      <c r="AI21" s="2">
        <v>0</v>
      </c>
    </row>
    <row r="22" spans="1:36" x14ac:dyDescent="0.25">
      <c r="A22" s="2">
        <v>11</v>
      </c>
      <c r="B22" s="3">
        <v>1</v>
      </c>
      <c r="C22" s="3" t="s">
        <v>105</v>
      </c>
      <c r="D22" s="1">
        <v>43377.470821759256</v>
      </c>
      <c r="E22">
        <v>0.254538761539017</v>
      </c>
      <c r="F22" s="2" t="s">
        <v>32</v>
      </c>
      <c r="G22" s="2" t="s">
        <v>33</v>
      </c>
      <c r="H22" s="2">
        <v>20</v>
      </c>
      <c r="I22" s="2">
        <v>4</v>
      </c>
      <c r="J22" s="2">
        <v>5</v>
      </c>
      <c r="K22" s="2">
        <v>1</v>
      </c>
      <c r="L22" s="2">
        <v>1</v>
      </c>
      <c r="M22" s="2">
        <v>7</v>
      </c>
      <c r="N22" s="3">
        <v>1</v>
      </c>
      <c r="O22" s="2">
        <v>1</v>
      </c>
      <c r="P22" s="2">
        <v>2</v>
      </c>
      <c r="Q22" s="2">
        <v>1</v>
      </c>
      <c r="R22" s="2">
        <v>3</v>
      </c>
      <c r="S22" s="2">
        <v>3</v>
      </c>
      <c r="T22" s="2">
        <v>1</v>
      </c>
      <c r="U22" s="2">
        <v>2</v>
      </c>
      <c r="V22" s="2">
        <v>1</v>
      </c>
      <c r="W22" s="2">
        <v>-2</v>
      </c>
      <c r="X22" s="2">
        <v>-2</v>
      </c>
      <c r="Y22" s="2">
        <v>0</v>
      </c>
      <c r="Z22" s="2">
        <v>2</v>
      </c>
      <c r="AA22" s="2">
        <v>-2</v>
      </c>
      <c r="AB22" s="2">
        <v>6</v>
      </c>
      <c r="AC22" s="2">
        <v>6</v>
      </c>
      <c r="AD22" s="2">
        <v>4</v>
      </c>
      <c r="AE22" s="2">
        <v>-3</v>
      </c>
      <c r="AF22" s="2">
        <v>3</v>
      </c>
      <c r="AG22" s="2">
        <v>-2</v>
      </c>
      <c r="AH22" s="2">
        <v>1</v>
      </c>
      <c r="AI22" s="2">
        <v>-3</v>
      </c>
    </row>
    <row r="23" spans="1:36" x14ac:dyDescent="0.25">
      <c r="A23" s="2">
        <v>11</v>
      </c>
      <c r="B23" s="3">
        <v>2</v>
      </c>
      <c r="C23" s="3" t="s">
        <v>106</v>
      </c>
      <c r="D23" s="1">
        <v>43382.541631944441</v>
      </c>
      <c r="E23">
        <v>0.21321857014102999</v>
      </c>
      <c r="F23" s="2" t="s">
        <v>36</v>
      </c>
      <c r="G23" s="2" t="s">
        <v>33</v>
      </c>
      <c r="H23" s="2">
        <v>20</v>
      </c>
      <c r="I23" s="2">
        <v>4</v>
      </c>
      <c r="J23" s="2">
        <v>5</v>
      </c>
      <c r="K23" s="2">
        <v>1</v>
      </c>
      <c r="L23" s="2">
        <v>1</v>
      </c>
      <c r="M23" s="2">
        <v>7</v>
      </c>
      <c r="N23" s="3">
        <v>1</v>
      </c>
      <c r="O23" s="2">
        <v>-1</v>
      </c>
      <c r="P23" s="2">
        <v>-1</v>
      </c>
      <c r="Q23" s="2">
        <v>-2</v>
      </c>
      <c r="R23" s="2">
        <v>1</v>
      </c>
      <c r="S23" s="2">
        <v>2</v>
      </c>
      <c r="T23" s="2">
        <v>2</v>
      </c>
      <c r="U23" s="2">
        <v>3</v>
      </c>
      <c r="V23" s="2">
        <v>3</v>
      </c>
      <c r="W23" s="2">
        <v>-3</v>
      </c>
      <c r="X23" s="2">
        <v>-3</v>
      </c>
      <c r="Y23" s="2">
        <v>-3</v>
      </c>
      <c r="Z23" s="2">
        <v>1</v>
      </c>
      <c r="AA23" s="2">
        <v>1</v>
      </c>
      <c r="AB23" s="2">
        <v>6</v>
      </c>
      <c r="AC23" s="2">
        <v>2</v>
      </c>
      <c r="AD23" s="2">
        <v>1</v>
      </c>
      <c r="AE23" s="2">
        <v>1</v>
      </c>
      <c r="AF23" s="2">
        <v>-2</v>
      </c>
      <c r="AG23" s="2">
        <v>1</v>
      </c>
      <c r="AH23" s="2">
        <v>-3</v>
      </c>
      <c r="AI23" s="2">
        <v>1</v>
      </c>
    </row>
  </sheetData>
  <sortState ref="A2:AL23">
    <sortCondition ref="A2:A23"/>
    <sortCondition ref="B2:B23"/>
  </sortState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1"/>
  <sheetViews>
    <sheetView tabSelected="1" workbookViewId="0">
      <selection activeCell="O16" sqref="O16"/>
    </sheetView>
  </sheetViews>
  <sheetFormatPr defaultRowHeight="15" x14ac:dyDescent="0.25"/>
  <cols>
    <col min="5" max="5" width="13.140625" bestFit="1" customWidth="1"/>
  </cols>
  <sheetData>
    <row r="1" spans="1:45" x14ac:dyDescent="0.25">
      <c r="A1" t="s">
        <v>44</v>
      </c>
      <c r="B1" t="s">
        <v>1</v>
      </c>
      <c r="C1" t="s">
        <v>84</v>
      </c>
      <c r="D1" t="s">
        <v>50</v>
      </c>
      <c r="E1" t="s">
        <v>51</v>
      </c>
      <c r="F1" t="s">
        <v>0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49</v>
      </c>
      <c r="N1" t="s">
        <v>50</v>
      </c>
      <c r="O1" t="s">
        <v>51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</row>
    <row r="2" spans="1:45" x14ac:dyDescent="0.25">
      <c r="A2">
        <v>1</v>
      </c>
      <c r="B2">
        <v>1</v>
      </c>
      <c r="C2" t="s">
        <v>85</v>
      </c>
      <c r="D2" t="s">
        <v>32</v>
      </c>
      <c r="E2" t="s">
        <v>33</v>
      </c>
      <c r="F2">
        <v>43360</v>
      </c>
      <c r="G2">
        <v>15.48288</v>
      </c>
      <c r="I2">
        <v>25.656549999999999</v>
      </c>
      <c r="J2">
        <v>35.818449999999999</v>
      </c>
      <c r="K2">
        <v>47.391399999999997</v>
      </c>
      <c r="L2">
        <v>58.92727</v>
      </c>
      <c r="M2">
        <f>VLOOKUP($C2,gex_iat!$C:$AI,3,0)</f>
        <v>0.43602554668271698</v>
      </c>
      <c r="N2" t="str">
        <f>VLOOKUP($C2,gex_iat!$C:$AI,4,0)</f>
        <v>adult</v>
      </c>
      <c r="O2" t="str">
        <f>VLOOKUP($C2,gex_iat!$C:$AI,5,0)</f>
        <v>non-affective</v>
      </c>
      <c r="P2">
        <f>VLOOKUP($C2,gex_iat!$C:$AI,6,0)</f>
        <v>23</v>
      </c>
      <c r="Q2">
        <f>VLOOKUP($C2,gex_iat!$C:$AI,7,0)</f>
        <v>4</v>
      </c>
      <c r="R2">
        <f>VLOOKUP($C2,gex_iat!$C:$AI,8,0)</f>
        <v>5</v>
      </c>
      <c r="S2">
        <f>VLOOKUP($C2,gex_iat!$C:$AI,9,0)</f>
        <v>4</v>
      </c>
      <c r="T2">
        <f>VLOOKUP($C2,gex_iat!$C:$AI,10,0)</f>
        <v>7</v>
      </c>
      <c r="U2">
        <f>VLOOKUP($C2,gex_iat!$C:$AI,11,0)</f>
        <v>7</v>
      </c>
      <c r="V2">
        <f>VLOOKUP($C2,gex_iat!$C:$AI,12,0)</f>
        <v>0</v>
      </c>
      <c r="W2">
        <f>VLOOKUP($C2,gex_iat!$C:$AI,13,0)</f>
        <v>-2</v>
      </c>
      <c r="X2">
        <f>VLOOKUP($C2,gex_iat!$C:$AI,14,0)</f>
        <v>-2</v>
      </c>
      <c r="Y2">
        <f>VLOOKUP($C2,gex_iat!$C:$AI,15,0)</f>
        <v>1</v>
      </c>
      <c r="Z2">
        <f>VLOOKUP($C2,gex_iat!$C:$AI,16,0)</f>
        <v>-3</v>
      </c>
      <c r="AA2">
        <f>VLOOKUP($C2,gex_iat!$C:$AI,17,0)</f>
        <v>1</v>
      </c>
      <c r="AB2">
        <f>VLOOKUP($C2,gex_iat!$C:$AI,18,0)</f>
        <v>1</v>
      </c>
      <c r="AC2">
        <f>VLOOKUP($C2,gex_iat!$C:$AI,19,0)</f>
        <v>-3</v>
      </c>
      <c r="AD2">
        <f>VLOOKUP($C2,gex_iat!$C:$AI,20,0)</f>
        <v>0</v>
      </c>
      <c r="AE2">
        <f>VLOOKUP($C2,gex_iat!$C:$AI,21,0)</f>
        <v>3</v>
      </c>
      <c r="AF2">
        <f>VLOOKUP($C2,gex_iat!$C:$AI,22,0)</f>
        <v>2</v>
      </c>
      <c r="AG2">
        <f>VLOOKUP($C2,gex_iat!$C:$AI,23,0)</f>
        <v>2</v>
      </c>
      <c r="AH2">
        <f>VLOOKUP($C2,gex_iat!$C:$AI,24,0)</f>
        <v>0</v>
      </c>
      <c r="AI2">
        <f>VLOOKUP($C2,gex_iat!$C:$AI,25,0)</f>
        <v>-3</v>
      </c>
      <c r="AJ2">
        <f>VLOOKUP($C2,gex_iat!$C:$AI,26,0)</f>
        <v>5</v>
      </c>
      <c r="AK2">
        <f>VLOOKUP($C2,gex_iat!$C:$AI,27,0)</f>
        <v>7</v>
      </c>
      <c r="AL2">
        <f>VLOOKUP($C2,gex_iat!$C:$AI,28,0)</f>
        <v>4</v>
      </c>
      <c r="AM2">
        <f>VLOOKUP($C2,gex_iat!$C:$AI,29,0)</f>
        <v>-2</v>
      </c>
      <c r="AN2">
        <f>VLOOKUP($C2,gex_iat!$C:$AI,30,0)</f>
        <v>1</v>
      </c>
      <c r="AO2">
        <f>VLOOKUP($C2,gex_iat!$C:$AI,31,0)</f>
        <v>-3</v>
      </c>
      <c r="AP2">
        <f>VLOOKUP($C2,gex_iat!$C:$AI,32,0)</f>
        <v>-3</v>
      </c>
      <c r="AQ2">
        <f>VLOOKUP($C2,gex_iat!$C:$AJ,33,0)</f>
        <v>-3</v>
      </c>
      <c r="AR2" t="str">
        <f>VLOOKUP($C2,gex_iat!$C:$AK,34,0)</f>
        <v>La señora que te da golpecitas da mal rollo</v>
      </c>
      <c r="AS2" t="str">
        <f>VLOOKUP($C2,gex_iat!$C:$AK,35,0)</f>
        <v>she was quite tall and was moving a lot. she might have had more touching then planned (no sound played). first participant, an expert in VR apparently</v>
      </c>
    </row>
    <row r="3" spans="1:45" x14ac:dyDescent="0.25">
      <c r="A3">
        <v>1</v>
      </c>
      <c r="B3">
        <v>1</v>
      </c>
      <c r="C3" t="s">
        <v>85</v>
      </c>
      <c r="D3" t="s">
        <v>32</v>
      </c>
      <c r="E3" t="s">
        <v>33</v>
      </c>
      <c r="F3">
        <v>43360</v>
      </c>
      <c r="G3">
        <v>23.730119999999999</v>
      </c>
      <c r="H3">
        <v>26.882639999999999</v>
      </c>
      <c r="I3">
        <v>31.779710000000001</v>
      </c>
      <c r="J3">
        <v>38.011679999999998</v>
      </c>
      <c r="K3">
        <v>54.522449999999999</v>
      </c>
      <c r="L3">
        <v>64.474720000000005</v>
      </c>
      <c r="M3">
        <f>VLOOKUP($C3,gex_iat!$C:$AI,3,0)</f>
        <v>0.43602554668271698</v>
      </c>
      <c r="N3" t="str">
        <f>VLOOKUP($C3,gex_iat!$C:$AI,4,0)</f>
        <v>adult</v>
      </c>
      <c r="O3" t="str">
        <f>VLOOKUP($C3,gex_iat!$C:$AI,5,0)</f>
        <v>non-affective</v>
      </c>
      <c r="P3">
        <f>VLOOKUP($C3,gex_iat!$C:$AI,6,0)</f>
        <v>23</v>
      </c>
      <c r="Q3">
        <f>VLOOKUP($C3,gex_iat!$C:$AI,7,0)</f>
        <v>4</v>
      </c>
      <c r="R3">
        <f>VLOOKUP($C3,gex_iat!$C:$AI,8,0)</f>
        <v>5</v>
      </c>
      <c r="S3">
        <f>VLOOKUP($C3,gex_iat!$C:$AI,9,0)</f>
        <v>4</v>
      </c>
      <c r="T3">
        <f>VLOOKUP($C3,gex_iat!$C:$AI,10,0)</f>
        <v>7</v>
      </c>
      <c r="U3">
        <f>VLOOKUP($C3,gex_iat!$C:$AI,11,0)</f>
        <v>7</v>
      </c>
      <c r="V3">
        <f>VLOOKUP($C3,gex_iat!$C:$AI,12,0)</f>
        <v>0</v>
      </c>
      <c r="W3">
        <f>VLOOKUP($C3,gex_iat!$C:$AI,13,0)</f>
        <v>-2</v>
      </c>
      <c r="X3">
        <f>VLOOKUP($C3,gex_iat!$C:$AI,14,0)</f>
        <v>-2</v>
      </c>
      <c r="Y3">
        <f>VLOOKUP($C3,gex_iat!$C:$AI,15,0)</f>
        <v>1</v>
      </c>
      <c r="Z3">
        <f>VLOOKUP($C3,gex_iat!$C:$AI,16,0)</f>
        <v>-3</v>
      </c>
      <c r="AA3">
        <f>VLOOKUP($C3,gex_iat!$C:$AI,17,0)</f>
        <v>1</v>
      </c>
      <c r="AB3">
        <f>VLOOKUP($C3,gex_iat!$C:$AI,18,0)</f>
        <v>1</v>
      </c>
      <c r="AC3">
        <f>VLOOKUP($C3,gex_iat!$C:$AI,19,0)</f>
        <v>-3</v>
      </c>
      <c r="AD3">
        <f>VLOOKUP($C3,gex_iat!$C:$AI,20,0)</f>
        <v>0</v>
      </c>
      <c r="AE3">
        <f>VLOOKUP($C3,gex_iat!$C:$AI,21,0)</f>
        <v>3</v>
      </c>
      <c r="AF3">
        <f>VLOOKUP($C3,gex_iat!$C:$AI,22,0)</f>
        <v>2</v>
      </c>
      <c r="AG3">
        <f>VLOOKUP($C3,gex_iat!$C:$AI,23,0)</f>
        <v>2</v>
      </c>
      <c r="AH3">
        <f>VLOOKUP($C3,gex_iat!$C:$AI,24,0)</f>
        <v>0</v>
      </c>
      <c r="AI3">
        <f>VLOOKUP($C3,gex_iat!$C:$AI,25,0)</f>
        <v>-3</v>
      </c>
      <c r="AJ3">
        <f>VLOOKUP($C3,gex_iat!$C:$AI,26,0)</f>
        <v>5</v>
      </c>
      <c r="AK3">
        <f>VLOOKUP($C3,gex_iat!$C:$AI,27,0)</f>
        <v>7</v>
      </c>
      <c r="AL3">
        <f>VLOOKUP($C3,gex_iat!$C:$AI,28,0)</f>
        <v>4</v>
      </c>
      <c r="AM3">
        <f>VLOOKUP($C3,gex_iat!$C:$AI,29,0)</f>
        <v>-2</v>
      </c>
      <c r="AN3">
        <f>VLOOKUP($C3,gex_iat!$C:$AI,30,0)</f>
        <v>1</v>
      </c>
      <c r="AO3">
        <f>VLOOKUP($C3,gex_iat!$C:$AI,31,0)</f>
        <v>-3</v>
      </c>
      <c r="AP3">
        <f>VLOOKUP($C3,gex_iat!$C:$AI,32,0)</f>
        <v>-3</v>
      </c>
      <c r="AQ3">
        <f>VLOOKUP($C3,gex_iat!$C:$AJ,33,0)</f>
        <v>-3</v>
      </c>
    </row>
    <row r="4" spans="1:45" x14ac:dyDescent="0.25">
      <c r="A4">
        <v>1</v>
      </c>
      <c r="B4">
        <v>1</v>
      </c>
      <c r="C4" t="s">
        <v>85</v>
      </c>
      <c r="D4" t="s">
        <v>32</v>
      </c>
      <c r="E4" t="s">
        <v>33</v>
      </c>
      <c r="F4">
        <v>43360</v>
      </c>
      <c r="G4">
        <v>22.100680000000001</v>
      </c>
      <c r="H4">
        <v>28.138919999999999</v>
      </c>
      <c r="I4">
        <v>48.827269999999999</v>
      </c>
      <c r="J4">
        <v>43.771810000000002</v>
      </c>
      <c r="K4">
        <v>44.735100000000003</v>
      </c>
      <c r="L4">
        <v>64.149460000000005</v>
      </c>
      <c r="M4">
        <f>VLOOKUP($C4,gex_iat!$C:$AI,3,0)</f>
        <v>0.43602554668271698</v>
      </c>
      <c r="N4" t="str">
        <f>VLOOKUP($C4,gex_iat!$C:$AI,4,0)</f>
        <v>adult</v>
      </c>
      <c r="O4" t="str">
        <f>VLOOKUP($C4,gex_iat!$C:$AI,5,0)</f>
        <v>non-affective</v>
      </c>
      <c r="P4">
        <f>VLOOKUP($C4,gex_iat!$C:$AI,6,0)</f>
        <v>23</v>
      </c>
      <c r="Q4">
        <f>VLOOKUP($C4,gex_iat!$C:$AI,7,0)</f>
        <v>4</v>
      </c>
      <c r="R4">
        <f>VLOOKUP($C4,gex_iat!$C:$AI,8,0)</f>
        <v>5</v>
      </c>
      <c r="S4">
        <f>VLOOKUP($C4,gex_iat!$C:$AI,9,0)</f>
        <v>4</v>
      </c>
      <c r="T4">
        <f>VLOOKUP($C4,gex_iat!$C:$AI,10,0)</f>
        <v>7</v>
      </c>
      <c r="U4">
        <f>VLOOKUP($C4,gex_iat!$C:$AI,11,0)</f>
        <v>7</v>
      </c>
      <c r="V4">
        <f>VLOOKUP($C4,gex_iat!$C:$AI,12,0)</f>
        <v>0</v>
      </c>
      <c r="W4">
        <f>VLOOKUP($C4,gex_iat!$C:$AI,13,0)</f>
        <v>-2</v>
      </c>
      <c r="X4">
        <f>VLOOKUP($C4,gex_iat!$C:$AI,14,0)</f>
        <v>-2</v>
      </c>
      <c r="Y4">
        <f>VLOOKUP($C4,gex_iat!$C:$AI,15,0)</f>
        <v>1</v>
      </c>
      <c r="Z4">
        <f>VLOOKUP($C4,gex_iat!$C:$AI,16,0)</f>
        <v>-3</v>
      </c>
      <c r="AA4">
        <f>VLOOKUP($C4,gex_iat!$C:$AI,17,0)</f>
        <v>1</v>
      </c>
      <c r="AB4">
        <f>VLOOKUP($C4,gex_iat!$C:$AI,18,0)</f>
        <v>1</v>
      </c>
      <c r="AC4">
        <f>VLOOKUP($C4,gex_iat!$C:$AI,19,0)</f>
        <v>-3</v>
      </c>
      <c r="AD4">
        <f>VLOOKUP($C4,gex_iat!$C:$AI,20,0)</f>
        <v>0</v>
      </c>
      <c r="AE4">
        <f>VLOOKUP($C4,gex_iat!$C:$AI,21,0)</f>
        <v>3</v>
      </c>
      <c r="AF4">
        <f>VLOOKUP($C4,gex_iat!$C:$AI,22,0)</f>
        <v>2</v>
      </c>
      <c r="AG4">
        <f>VLOOKUP($C4,gex_iat!$C:$AI,23,0)</f>
        <v>2</v>
      </c>
      <c r="AH4">
        <f>VLOOKUP($C4,gex_iat!$C:$AI,24,0)</f>
        <v>0</v>
      </c>
      <c r="AI4">
        <f>VLOOKUP($C4,gex_iat!$C:$AI,25,0)</f>
        <v>-3</v>
      </c>
      <c r="AJ4">
        <f>VLOOKUP($C4,gex_iat!$C:$AI,26,0)</f>
        <v>5</v>
      </c>
      <c r="AK4">
        <f>VLOOKUP($C4,gex_iat!$C:$AI,27,0)</f>
        <v>7</v>
      </c>
      <c r="AL4">
        <f>VLOOKUP($C4,gex_iat!$C:$AI,28,0)</f>
        <v>4</v>
      </c>
      <c r="AM4">
        <f>VLOOKUP($C4,gex_iat!$C:$AI,29,0)</f>
        <v>-2</v>
      </c>
      <c r="AN4">
        <f>VLOOKUP($C4,gex_iat!$C:$AI,30,0)</f>
        <v>1</v>
      </c>
      <c r="AO4">
        <f>VLOOKUP($C4,gex_iat!$C:$AI,31,0)</f>
        <v>-3</v>
      </c>
      <c r="AP4">
        <f>VLOOKUP($C4,gex_iat!$C:$AI,32,0)</f>
        <v>-3</v>
      </c>
      <c r="AQ4">
        <f>VLOOKUP($C4,gex_iat!$C:$AJ,33,0)</f>
        <v>-3</v>
      </c>
    </row>
    <row r="5" spans="1:45" x14ac:dyDescent="0.25">
      <c r="A5">
        <v>1</v>
      </c>
      <c r="B5">
        <v>1</v>
      </c>
      <c r="C5" t="s">
        <v>85</v>
      </c>
      <c r="D5" t="s">
        <v>32</v>
      </c>
      <c r="E5" t="s">
        <v>33</v>
      </c>
      <c r="F5">
        <v>43360</v>
      </c>
      <c r="G5">
        <v>19.890879999999999</v>
      </c>
      <c r="H5">
        <v>25.349039999999999</v>
      </c>
      <c r="I5">
        <v>36.309699999999999</v>
      </c>
      <c r="J5">
        <v>35.198059999999998</v>
      </c>
      <c r="K5">
        <v>47.62086</v>
      </c>
      <c r="L5">
        <v>53.164499999999997</v>
      </c>
      <c r="M5">
        <f>VLOOKUP($C5,gex_iat!$C:$AI,3,0)</f>
        <v>0.43602554668271698</v>
      </c>
      <c r="N5" t="str">
        <f>VLOOKUP($C5,gex_iat!$C:$AI,4,0)</f>
        <v>adult</v>
      </c>
      <c r="O5" t="str">
        <f>VLOOKUP($C5,gex_iat!$C:$AI,5,0)</f>
        <v>non-affective</v>
      </c>
      <c r="P5">
        <f>VLOOKUP($C5,gex_iat!$C:$AI,6,0)</f>
        <v>23</v>
      </c>
      <c r="Q5">
        <f>VLOOKUP($C5,gex_iat!$C:$AI,7,0)</f>
        <v>4</v>
      </c>
      <c r="R5">
        <f>VLOOKUP($C5,gex_iat!$C:$AI,8,0)</f>
        <v>5</v>
      </c>
      <c r="S5">
        <f>VLOOKUP($C5,gex_iat!$C:$AI,9,0)</f>
        <v>4</v>
      </c>
      <c r="T5">
        <f>VLOOKUP($C5,gex_iat!$C:$AI,10,0)</f>
        <v>7</v>
      </c>
      <c r="U5">
        <f>VLOOKUP($C5,gex_iat!$C:$AI,11,0)</f>
        <v>7</v>
      </c>
      <c r="V5">
        <f>VLOOKUP($C5,gex_iat!$C:$AI,12,0)</f>
        <v>0</v>
      </c>
      <c r="W5">
        <f>VLOOKUP($C5,gex_iat!$C:$AI,13,0)</f>
        <v>-2</v>
      </c>
      <c r="X5">
        <f>VLOOKUP($C5,gex_iat!$C:$AI,14,0)</f>
        <v>-2</v>
      </c>
      <c r="Y5">
        <f>VLOOKUP($C5,gex_iat!$C:$AI,15,0)</f>
        <v>1</v>
      </c>
      <c r="Z5">
        <f>VLOOKUP($C5,gex_iat!$C:$AI,16,0)</f>
        <v>-3</v>
      </c>
      <c r="AA5">
        <f>VLOOKUP($C5,gex_iat!$C:$AI,17,0)</f>
        <v>1</v>
      </c>
      <c r="AB5">
        <f>VLOOKUP($C5,gex_iat!$C:$AI,18,0)</f>
        <v>1</v>
      </c>
      <c r="AC5">
        <f>VLOOKUP($C5,gex_iat!$C:$AI,19,0)</f>
        <v>-3</v>
      </c>
      <c r="AD5">
        <f>VLOOKUP($C5,gex_iat!$C:$AI,20,0)</f>
        <v>0</v>
      </c>
      <c r="AE5">
        <f>VLOOKUP($C5,gex_iat!$C:$AI,21,0)</f>
        <v>3</v>
      </c>
      <c r="AF5">
        <f>VLOOKUP($C5,gex_iat!$C:$AI,22,0)</f>
        <v>2</v>
      </c>
      <c r="AG5">
        <f>VLOOKUP($C5,gex_iat!$C:$AI,23,0)</f>
        <v>2</v>
      </c>
      <c r="AH5">
        <f>VLOOKUP($C5,gex_iat!$C:$AI,24,0)</f>
        <v>0</v>
      </c>
      <c r="AI5">
        <f>VLOOKUP($C5,gex_iat!$C:$AI,25,0)</f>
        <v>-3</v>
      </c>
      <c r="AJ5">
        <f>VLOOKUP($C5,gex_iat!$C:$AI,26,0)</f>
        <v>5</v>
      </c>
      <c r="AK5">
        <f>VLOOKUP($C5,gex_iat!$C:$AI,27,0)</f>
        <v>7</v>
      </c>
      <c r="AL5">
        <f>VLOOKUP($C5,gex_iat!$C:$AI,28,0)</f>
        <v>4</v>
      </c>
      <c r="AM5">
        <f>VLOOKUP($C5,gex_iat!$C:$AI,29,0)</f>
        <v>-2</v>
      </c>
      <c r="AN5">
        <f>VLOOKUP($C5,gex_iat!$C:$AI,30,0)</f>
        <v>1</v>
      </c>
      <c r="AO5">
        <f>VLOOKUP($C5,gex_iat!$C:$AI,31,0)</f>
        <v>-3</v>
      </c>
      <c r="AP5">
        <f>VLOOKUP($C5,gex_iat!$C:$AI,32,0)</f>
        <v>-3</v>
      </c>
      <c r="AQ5">
        <f>VLOOKUP($C5,gex_iat!$C:$AJ,33,0)</f>
        <v>-3</v>
      </c>
    </row>
    <row r="6" spans="1:45" x14ac:dyDescent="0.25">
      <c r="A6">
        <v>1</v>
      </c>
      <c r="B6">
        <v>1</v>
      </c>
      <c r="C6" t="s">
        <v>85</v>
      </c>
      <c r="D6" t="s">
        <v>32</v>
      </c>
      <c r="E6" t="s">
        <v>33</v>
      </c>
      <c r="F6">
        <v>43360</v>
      </c>
      <c r="G6">
        <v>20.951049999999999</v>
      </c>
      <c r="H6">
        <v>21.388179999999998</v>
      </c>
      <c r="I6">
        <v>32.236629999999998</v>
      </c>
      <c r="J6">
        <v>37.695650000000001</v>
      </c>
      <c r="K6">
        <v>60.617199999999997</v>
      </c>
      <c r="L6">
        <v>64.711659999999995</v>
      </c>
      <c r="M6">
        <f>VLOOKUP($C6,gex_iat!$C:$AI,3,0)</f>
        <v>0.43602554668271698</v>
      </c>
      <c r="N6" t="str">
        <f>VLOOKUP($C6,gex_iat!$C:$AI,4,0)</f>
        <v>adult</v>
      </c>
      <c r="O6" t="str">
        <f>VLOOKUP($C6,gex_iat!$C:$AI,5,0)</f>
        <v>non-affective</v>
      </c>
      <c r="P6">
        <f>VLOOKUP($C6,gex_iat!$C:$AI,6,0)</f>
        <v>23</v>
      </c>
      <c r="Q6">
        <f>VLOOKUP($C6,gex_iat!$C:$AI,7,0)</f>
        <v>4</v>
      </c>
      <c r="R6">
        <f>VLOOKUP($C6,gex_iat!$C:$AI,8,0)</f>
        <v>5</v>
      </c>
      <c r="S6">
        <f>VLOOKUP($C6,gex_iat!$C:$AI,9,0)</f>
        <v>4</v>
      </c>
      <c r="T6">
        <f>VLOOKUP($C6,gex_iat!$C:$AI,10,0)</f>
        <v>7</v>
      </c>
      <c r="U6">
        <f>VLOOKUP($C6,gex_iat!$C:$AI,11,0)</f>
        <v>7</v>
      </c>
      <c r="V6">
        <f>VLOOKUP($C6,gex_iat!$C:$AI,12,0)</f>
        <v>0</v>
      </c>
      <c r="W6">
        <f>VLOOKUP($C6,gex_iat!$C:$AI,13,0)</f>
        <v>-2</v>
      </c>
      <c r="X6">
        <f>VLOOKUP($C6,gex_iat!$C:$AI,14,0)</f>
        <v>-2</v>
      </c>
      <c r="Y6">
        <f>VLOOKUP($C6,gex_iat!$C:$AI,15,0)</f>
        <v>1</v>
      </c>
      <c r="Z6">
        <f>VLOOKUP($C6,gex_iat!$C:$AI,16,0)</f>
        <v>-3</v>
      </c>
      <c r="AA6">
        <f>VLOOKUP($C6,gex_iat!$C:$AI,17,0)</f>
        <v>1</v>
      </c>
      <c r="AB6">
        <f>VLOOKUP($C6,gex_iat!$C:$AI,18,0)</f>
        <v>1</v>
      </c>
      <c r="AC6">
        <f>VLOOKUP($C6,gex_iat!$C:$AI,19,0)</f>
        <v>-3</v>
      </c>
      <c r="AD6">
        <f>VLOOKUP($C6,gex_iat!$C:$AI,20,0)</f>
        <v>0</v>
      </c>
      <c r="AE6">
        <f>VLOOKUP($C6,gex_iat!$C:$AI,21,0)</f>
        <v>3</v>
      </c>
      <c r="AF6">
        <f>VLOOKUP($C6,gex_iat!$C:$AI,22,0)</f>
        <v>2</v>
      </c>
      <c r="AG6">
        <f>VLOOKUP($C6,gex_iat!$C:$AI,23,0)</f>
        <v>2</v>
      </c>
      <c r="AH6">
        <f>VLOOKUP($C6,gex_iat!$C:$AI,24,0)</f>
        <v>0</v>
      </c>
      <c r="AI6">
        <f>VLOOKUP($C6,gex_iat!$C:$AI,25,0)</f>
        <v>-3</v>
      </c>
      <c r="AJ6">
        <f>VLOOKUP($C6,gex_iat!$C:$AI,26,0)</f>
        <v>5</v>
      </c>
      <c r="AK6">
        <f>VLOOKUP($C6,gex_iat!$C:$AI,27,0)</f>
        <v>7</v>
      </c>
      <c r="AL6">
        <f>VLOOKUP($C6,gex_iat!$C:$AI,28,0)</f>
        <v>4</v>
      </c>
      <c r="AM6">
        <f>VLOOKUP($C6,gex_iat!$C:$AI,29,0)</f>
        <v>-2</v>
      </c>
      <c r="AN6">
        <f>VLOOKUP($C6,gex_iat!$C:$AI,30,0)</f>
        <v>1</v>
      </c>
      <c r="AO6">
        <f>VLOOKUP($C6,gex_iat!$C:$AI,31,0)</f>
        <v>-3</v>
      </c>
      <c r="AP6">
        <f>VLOOKUP($C6,gex_iat!$C:$AI,32,0)</f>
        <v>-3</v>
      </c>
      <c r="AQ6">
        <f>VLOOKUP($C6,gex_iat!$C:$AJ,33,0)</f>
        <v>-3</v>
      </c>
    </row>
    <row r="7" spans="1:45" x14ac:dyDescent="0.25">
      <c r="A7">
        <v>1</v>
      </c>
      <c r="B7">
        <v>2</v>
      </c>
      <c r="C7" t="s">
        <v>86</v>
      </c>
      <c r="D7" t="s">
        <v>36</v>
      </c>
      <c r="E7" t="s">
        <v>33</v>
      </c>
      <c r="F7">
        <v>43369</v>
      </c>
      <c r="G7">
        <v>18.745719999999999</v>
      </c>
      <c r="H7">
        <v>24.531279999999999</v>
      </c>
      <c r="I7">
        <v>31.73441</v>
      </c>
      <c r="J7">
        <v>31.740279999999998</v>
      </c>
      <c r="K7">
        <v>46.865349999999999</v>
      </c>
      <c r="L7">
        <v>42.675699999999999</v>
      </c>
      <c r="M7">
        <f>VLOOKUP($C7,gex_iat!$C:$AI,3,0)</f>
        <v>0.39080245577369799</v>
      </c>
      <c r="N7" t="str">
        <f>VLOOKUP($C7,gex_iat!$C:$AI,4,0)</f>
        <v>child</v>
      </c>
      <c r="O7" t="str">
        <f>VLOOKUP($C7,gex_iat!$C:$AI,5,0)</f>
        <v>non-affective</v>
      </c>
      <c r="P7">
        <f>VLOOKUP($C7,gex_iat!$C:$AI,6,0)</f>
        <v>23</v>
      </c>
      <c r="Q7">
        <f>VLOOKUP($C7,gex_iat!$C:$AI,7,0)</f>
        <v>4</v>
      </c>
      <c r="R7">
        <f>VLOOKUP($C7,gex_iat!$C:$AI,8,0)</f>
        <v>5</v>
      </c>
      <c r="S7">
        <f>VLOOKUP($C7,gex_iat!$C:$AI,9,0)</f>
        <v>4</v>
      </c>
      <c r="T7">
        <f>VLOOKUP($C7,gex_iat!$C:$AI,10,0)</f>
        <v>7</v>
      </c>
      <c r="U7">
        <f>VLOOKUP($C7,gex_iat!$C:$AI,11,0)</f>
        <v>7</v>
      </c>
      <c r="V7">
        <f>VLOOKUP($C7,gex_iat!$C:$AI,12,0)</f>
        <v>0</v>
      </c>
      <c r="W7">
        <f>VLOOKUP($C7,gex_iat!$C:$AI,13,0)</f>
        <v>1</v>
      </c>
      <c r="X7">
        <f>VLOOKUP($C7,gex_iat!$C:$AI,14,0)</f>
        <v>1</v>
      </c>
      <c r="Y7">
        <f>VLOOKUP($C7,gex_iat!$C:$AI,15,0)</f>
        <v>2</v>
      </c>
      <c r="Z7">
        <f>VLOOKUP($C7,gex_iat!$C:$AI,16,0)</f>
        <v>0</v>
      </c>
      <c r="AA7">
        <f>VLOOKUP($C7,gex_iat!$C:$AI,17,0)</f>
        <v>-1</v>
      </c>
      <c r="AB7">
        <f>VLOOKUP($C7,gex_iat!$C:$AI,18,0)</f>
        <v>-2</v>
      </c>
      <c r="AC7">
        <f>VLOOKUP($C7,gex_iat!$C:$AI,19,0)</f>
        <v>-1</v>
      </c>
      <c r="AD7">
        <f>VLOOKUP($C7,gex_iat!$C:$AI,20,0)</f>
        <v>1</v>
      </c>
      <c r="AE7">
        <f>VLOOKUP($C7,gex_iat!$C:$AI,21,0)</f>
        <v>-3</v>
      </c>
      <c r="AF7">
        <f>VLOOKUP($C7,gex_iat!$C:$AI,22,0)</f>
        <v>-2</v>
      </c>
      <c r="AG7">
        <f>VLOOKUP($C7,gex_iat!$C:$AI,23,0)</f>
        <v>-2</v>
      </c>
      <c r="AH7">
        <f>VLOOKUP($C7,gex_iat!$C:$AI,24,0)</f>
        <v>0</v>
      </c>
      <c r="AI7">
        <f>VLOOKUP($C7,gex_iat!$C:$AI,25,0)</f>
        <v>-2</v>
      </c>
      <c r="AJ7">
        <f>VLOOKUP($C7,gex_iat!$C:$AI,26,0)</f>
        <v>5</v>
      </c>
      <c r="AK7">
        <f>VLOOKUP($C7,gex_iat!$C:$AI,27,0)</f>
        <v>6</v>
      </c>
      <c r="AL7">
        <f>VLOOKUP($C7,gex_iat!$C:$AI,28,0)</f>
        <v>1</v>
      </c>
      <c r="AM7">
        <f>VLOOKUP($C7,gex_iat!$C:$AI,29,0)</f>
        <v>1</v>
      </c>
      <c r="AN7">
        <f>VLOOKUP($C7,gex_iat!$C:$AI,30,0)</f>
        <v>0</v>
      </c>
      <c r="AO7">
        <f>VLOOKUP($C7,gex_iat!$C:$AI,31,0)</f>
        <v>1</v>
      </c>
      <c r="AP7">
        <f>VLOOKUP($C7,gex_iat!$C:$AI,32,0)</f>
        <v>-3</v>
      </c>
      <c r="AQ7">
        <f>VLOOKUP($C7,gex_iat!$C:$AJ,33,0)</f>
        <v>1</v>
      </c>
      <c r="AS7" t="str">
        <f>VLOOKUP($C7,gex_iat!$C:$AK,35,0)</f>
        <v>she had a cold, sneezed at the end of the final measuring</v>
      </c>
    </row>
    <row r="8" spans="1:45" x14ac:dyDescent="0.25">
      <c r="A8">
        <v>1</v>
      </c>
      <c r="B8">
        <v>2</v>
      </c>
      <c r="C8" t="s">
        <v>86</v>
      </c>
      <c r="D8" t="s">
        <v>36</v>
      </c>
      <c r="E8" t="s">
        <v>33</v>
      </c>
      <c r="F8">
        <v>43369</v>
      </c>
      <c r="G8">
        <v>19.771429999999999</v>
      </c>
      <c r="H8">
        <v>20.495570000000001</v>
      </c>
      <c r="I8">
        <v>34.890320000000003</v>
      </c>
      <c r="J8">
        <v>34.312080000000002</v>
      </c>
      <c r="K8">
        <v>37.292290000000001</v>
      </c>
      <c r="L8">
        <v>40.111809999999998</v>
      </c>
      <c r="M8">
        <f>VLOOKUP($C8,gex_iat!$C:$AI,3,0)</f>
        <v>0.39080245577369799</v>
      </c>
      <c r="N8" t="str">
        <f>VLOOKUP($C8,gex_iat!$C:$AI,4,0)</f>
        <v>child</v>
      </c>
      <c r="O8" t="str">
        <f>VLOOKUP($C8,gex_iat!$C:$AI,5,0)</f>
        <v>non-affective</v>
      </c>
      <c r="P8">
        <f>VLOOKUP($C8,gex_iat!$C:$AI,6,0)</f>
        <v>23</v>
      </c>
      <c r="Q8">
        <f>VLOOKUP($C8,gex_iat!$C:$AI,7,0)</f>
        <v>4</v>
      </c>
      <c r="R8">
        <f>VLOOKUP($C8,gex_iat!$C:$AI,8,0)</f>
        <v>5</v>
      </c>
      <c r="S8">
        <f>VLOOKUP($C8,gex_iat!$C:$AI,9,0)</f>
        <v>4</v>
      </c>
      <c r="T8">
        <f>VLOOKUP($C8,gex_iat!$C:$AI,10,0)</f>
        <v>7</v>
      </c>
      <c r="U8">
        <f>VLOOKUP($C8,gex_iat!$C:$AI,11,0)</f>
        <v>7</v>
      </c>
      <c r="V8">
        <f>VLOOKUP($C8,gex_iat!$C:$AI,12,0)</f>
        <v>0</v>
      </c>
      <c r="W8">
        <f>VLOOKUP($C8,gex_iat!$C:$AI,13,0)</f>
        <v>1</v>
      </c>
      <c r="X8">
        <f>VLOOKUP($C8,gex_iat!$C:$AI,14,0)</f>
        <v>1</v>
      </c>
      <c r="Y8">
        <f>VLOOKUP($C8,gex_iat!$C:$AI,15,0)</f>
        <v>2</v>
      </c>
      <c r="Z8">
        <f>VLOOKUP($C8,gex_iat!$C:$AI,16,0)</f>
        <v>0</v>
      </c>
      <c r="AA8">
        <f>VLOOKUP($C8,gex_iat!$C:$AI,17,0)</f>
        <v>-1</v>
      </c>
      <c r="AB8">
        <f>VLOOKUP($C8,gex_iat!$C:$AI,18,0)</f>
        <v>-2</v>
      </c>
      <c r="AC8">
        <f>VLOOKUP($C8,gex_iat!$C:$AI,19,0)</f>
        <v>-1</v>
      </c>
      <c r="AD8">
        <f>VLOOKUP($C8,gex_iat!$C:$AI,20,0)</f>
        <v>1</v>
      </c>
      <c r="AE8">
        <f>VLOOKUP($C8,gex_iat!$C:$AI,21,0)</f>
        <v>-3</v>
      </c>
      <c r="AF8">
        <f>VLOOKUP($C8,gex_iat!$C:$AI,22,0)</f>
        <v>-2</v>
      </c>
      <c r="AG8">
        <f>VLOOKUP($C8,gex_iat!$C:$AI,23,0)</f>
        <v>-2</v>
      </c>
      <c r="AH8">
        <f>VLOOKUP($C8,gex_iat!$C:$AI,24,0)</f>
        <v>0</v>
      </c>
      <c r="AI8">
        <f>VLOOKUP($C8,gex_iat!$C:$AI,25,0)</f>
        <v>-2</v>
      </c>
      <c r="AJ8">
        <f>VLOOKUP($C8,gex_iat!$C:$AI,26,0)</f>
        <v>5</v>
      </c>
      <c r="AK8">
        <f>VLOOKUP($C8,gex_iat!$C:$AI,27,0)</f>
        <v>6</v>
      </c>
      <c r="AL8">
        <f>VLOOKUP($C8,gex_iat!$C:$AI,28,0)</f>
        <v>1</v>
      </c>
      <c r="AM8">
        <f>VLOOKUP($C8,gex_iat!$C:$AI,29,0)</f>
        <v>1</v>
      </c>
      <c r="AN8">
        <f>VLOOKUP($C8,gex_iat!$C:$AI,30,0)</f>
        <v>0</v>
      </c>
      <c r="AO8">
        <f>VLOOKUP($C8,gex_iat!$C:$AI,31,0)</f>
        <v>1</v>
      </c>
      <c r="AP8">
        <f>VLOOKUP($C8,gex_iat!$C:$AI,32,0)</f>
        <v>-3</v>
      </c>
      <c r="AQ8">
        <f>VLOOKUP($C8,gex_iat!$C:$AJ,33,0)</f>
        <v>1</v>
      </c>
    </row>
    <row r="9" spans="1:45" x14ac:dyDescent="0.25">
      <c r="A9">
        <v>1</v>
      </c>
      <c r="B9">
        <v>2</v>
      </c>
      <c r="C9" t="s">
        <v>86</v>
      </c>
      <c r="D9" t="s">
        <v>36</v>
      </c>
      <c r="E9" t="s">
        <v>33</v>
      </c>
      <c r="F9">
        <v>43369</v>
      </c>
      <c r="G9">
        <v>16.828479999999999</v>
      </c>
      <c r="H9">
        <v>20.745429999999999</v>
      </c>
      <c r="I9">
        <v>24.59216</v>
      </c>
      <c r="J9">
        <v>33.949420000000003</v>
      </c>
      <c r="K9">
        <v>40.431530000000002</v>
      </c>
      <c r="L9">
        <v>42.833840000000002</v>
      </c>
      <c r="M9">
        <f>VLOOKUP($C9,gex_iat!$C:$AI,3,0)</f>
        <v>0.39080245577369799</v>
      </c>
      <c r="N9" t="str">
        <f>VLOOKUP($C9,gex_iat!$C:$AI,4,0)</f>
        <v>child</v>
      </c>
      <c r="O9" t="str">
        <f>VLOOKUP($C9,gex_iat!$C:$AI,5,0)</f>
        <v>non-affective</v>
      </c>
      <c r="P9">
        <f>VLOOKUP($C9,gex_iat!$C:$AI,6,0)</f>
        <v>23</v>
      </c>
      <c r="Q9">
        <f>VLOOKUP($C9,gex_iat!$C:$AI,7,0)</f>
        <v>4</v>
      </c>
      <c r="R9">
        <f>VLOOKUP($C9,gex_iat!$C:$AI,8,0)</f>
        <v>5</v>
      </c>
      <c r="S9">
        <f>VLOOKUP($C9,gex_iat!$C:$AI,9,0)</f>
        <v>4</v>
      </c>
      <c r="T9">
        <f>VLOOKUP($C9,gex_iat!$C:$AI,10,0)</f>
        <v>7</v>
      </c>
      <c r="U9">
        <f>VLOOKUP($C9,gex_iat!$C:$AI,11,0)</f>
        <v>7</v>
      </c>
      <c r="V9">
        <f>VLOOKUP($C9,gex_iat!$C:$AI,12,0)</f>
        <v>0</v>
      </c>
      <c r="W9">
        <f>VLOOKUP($C9,gex_iat!$C:$AI,13,0)</f>
        <v>1</v>
      </c>
      <c r="X9">
        <f>VLOOKUP($C9,gex_iat!$C:$AI,14,0)</f>
        <v>1</v>
      </c>
      <c r="Y9">
        <f>VLOOKUP($C9,gex_iat!$C:$AI,15,0)</f>
        <v>2</v>
      </c>
      <c r="Z9">
        <f>VLOOKUP($C9,gex_iat!$C:$AI,16,0)</f>
        <v>0</v>
      </c>
      <c r="AA9">
        <f>VLOOKUP($C9,gex_iat!$C:$AI,17,0)</f>
        <v>-1</v>
      </c>
      <c r="AB9">
        <f>VLOOKUP($C9,gex_iat!$C:$AI,18,0)</f>
        <v>-2</v>
      </c>
      <c r="AC9">
        <f>VLOOKUP($C9,gex_iat!$C:$AI,19,0)</f>
        <v>-1</v>
      </c>
      <c r="AD9">
        <f>VLOOKUP($C9,gex_iat!$C:$AI,20,0)</f>
        <v>1</v>
      </c>
      <c r="AE9">
        <f>VLOOKUP($C9,gex_iat!$C:$AI,21,0)</f>
        <v>-3</v>
      </c>
      <c r="AF9">
        <f>VLOOKUP($C9,gex_iat!$C:$AI,22,0)</f>
        <v>-2</v>
      </c>
      <c r="AG9">
        <f>VLOOKUP($C9,gex_iat!$C:$AI,23,0)</f>
        <v>-2</v>
      </c>
      <c r="AH9">
        <f>VLOOKUP($C9,gex_iat!$C:$AI,24,0)</f>
        <v>0</v>
      </c>
      <c r="AI9">
        <f>VLOOKUP($C9,gex_iat!$C:$AI,25,0)</f>
        <v>-2</v>
      </c>
      <c r="AJ9">
        <f>VLOOKUP($C9,gex_iat!$C:$AI,26,0)</f>
        <v>5</v>
      </c>
      <c r="AK9">
        <f>VLOOKUP($C9,gex_iat!$C:$AI,27,0)</f>
        <v>6</v>
      </c>
      <c r="AL9">
        <f>VLOOKUP($C9,gex_iat!$C:$AI,28,0)</f>
        <v>1</v>
      </c>
      <c r="AM9">
        <f>VLOOKUP($C9,gex_iat!$C:$AI,29,0)</f>
        <v>1</v>
      </c>
      <c r="AN9">
        <f>VLOOKUP($C9,gex_iat!$C:$AI,30,0)</f>
        <v>0</v>
      </c>
      <c r="AO9">
        <f>VLOOKUP($C9,gex_iat!$C:$AI,31,0)</f>
        <v>1</v>
      </c>
      <c r="AP9">
        <f>VLOOKUP($C9,gex_iat!$C:$AI,32,0)</f>
        <v>-3</v>
      </c>
      <c r="AQ9">
        <f>VLOOKUP($C9,gex_iat!$C:$AJ,33,0)</f>
        <v>1</v>
      </c>
    </row>
    <row r="10" spans="1:45" x14ac:dyDescent="0.25">
      <c r="A10">
        <v>1</v>
      </c>
      <c r="B10">
        <v>2</v>
      </c>
      <c r="C10" t="s">
        <v>86</v>
      </c>
      <c r="D10" t="s">
        <v>36</v>
      </c>
      <c r="E10" t="s">
        <v>33</v>
      </c>
      <c r="F10">
        <v>43369</v>
      </c>
      <c r="G10">
        <v>17.24755</v>
      </c>
      <c r="H10">
        <v>19.267109999999999</v>
      </c>
      <c r="I10">
        <v>32.802019999999999</v>
      </c>
      <c r="J10">
        <v>30.099699999999999</v>
      </c>
      <c r="K10">
        <v>39.47522</v>
      </c>
      <c r="L10">
        <v>38.613860000000003</v>
      </c>
      <c r="M10">
        <f>VLOOKUP($C10,gex_iat!$C:$AI,3,0)</f>
        <v>0.39080245577369799</v>
      </c>
      <c r="N10" t="str">
        <f>VLOOKUP($C10,gex_iat!$C:$AI,4,0)</f>
        <v>child</v>
      </c>
      <c r="O10" t="str">
        <f>VLOOKUP($C10,gex_iat!$C:$AI,5,0)</f>
        <v>non-affective</v>
      </c>
      <c r="P10">
        <f>VLOOKUP($C10,gex_iat!$C:$AI,6,0)</f>
        <v>23</v>
      </c>
      <c r="Q10">
        <f>VLOOKUP($C10,gex_iat!$C:$AI,7,0)</f>
        <v>4</v>
      </c>
      <c r="R10">
        <f>VLOOKUP($C10,gex_iat!$C:$AI,8,0)</f>
        <v>5</v>
      </c>
      <c r="S10">
        <f>VLOOKUP($C10,gex_iat!$C:$AI,9,0)</f>
        <v>4</v>
      </c>
      <c r="T10">
        <f>VLOOKUP($C10,gex_iat!$C:$AI,10,0)</f>
        <v>7</v>
      </c>
      <c r="U10">
        <f>VLOOKUP($C10,gex_iat!$C:$AI,11,0)</f>
        <v>7</v>
      </c>
      <c r="V10">
        <f>VLOOKUP($C10,gex_iat!$C:$AI,12,0)</f>
        <v>0</v>
      </c>
      <c r="W10">
        <f>VLOOKUP($C10,gex_iat!$C:$AI,13,0)</f>
        <v>1</v>
      </c>
      <c r="X10">
        <f>VLOOKUP($C10,gex_iat!$C:$AI,14,0)</f>
        <v>1</v>
      </c>
      <c r="Y10">
        <f>VLOOKUP($C10,gex_iat!$C:$AI,15,0)</f>
        <v>2</v>
      </c>
      <c r="Z10">
        <f>VLOOKUP($C10,gex_iat!$C:$AI,16,0)</f>
        <v>0</v>
      </c>
      <c r="AA10">
        <f>VLOOKUP($C10,gex_iat!$C:$AI,17,0)</f>
        <v>-1</v>
      </c>
      <c r="AB10">
        <f>VLOOKUP($C10,gex_iat!$C:$AI,18,0)</f>
        <v>-2</v>
      </c>
      <c r="AC10">
        <f>VLOOKUP($C10,gex_iat!$C:$AI,19,0)</f>
        <v>-1</v>
      </c>
      <c r="AD10">
        <f>VLOOKUP($C10,gex_iat!$C:$AI,20,0)</f>
        <v>1</v>
      </c>
      <c r="AE10">
        <f>VLOOKUP($C10,gex_iat!$C:$AI,21,0)</f>
        <v>-3</v>
      </c>
      <c r="AF10">
        <f>VLOOKUP($C10,gex_iat!$C:$AI,22,0)</f>
        <v>-2</v>
      </c>
      <c r="AG10">
        <f>VLOOKUP($C10,gex_iat!$C:$AI,23,0)</f>
        <v>-2</v>
      </c>
      <c r="AH10">
        <f>VLOOKUP($C10,gex_iat!$C:$AI,24,0)</f>
        <v>0</v>
      </c>
      <c r="AI10">
        <f>VLOOKUP($C10,gex_iat!$C:$AI,25,0)</f>
        <v>-2</v>
      </c>
      <c r="AJ10">
        <f>VLOOKUP($C10,gex_iat!$C:$AI,26,0)</f>
        <v>5</v>
      </c>
      <c r="AK10">
        <f>VLOOKUP($C10,gex_iat!$C:$AI,27,0)</f>
        <v>6</v>
      </c>
      <c r="AL10">
        <f>VLOOKUP($C10,gex_iat!$C:$AI,28,0)</f>
        <v>1</v>
      </c>
      <c r="AM10">
        <f>VLOOKUP($C10,gex_iat!$C:$AI,29,0)</f>
        <v>1</v>
      </c>
      <c r="AN10">
        <f>VLOOKUP($C10,gex_iat!$C:$AI,30,0)</f>
        <v>0</v>
      </c>
      <c r="AO10">
        <f>VLOOKUP($C10,gex_iat!$C:$AI,31,0)</f>
        <v>1</v>
      </c>
      <c r="AP10">
        <f>VLOOKUP($C10,gex_iat!$C:$AI,32,0)</f>
        <v>-3</v>
      </c>
      <c r="AQ10">
        <f>VLOOKUP($C10,gex_iat!$C:$AJ,33,0)</f>
        <v>1</v>
      </c>
    </row>
    <row r="11" spans="1:45" x14ac:dyDescent="0.25">
      <c r="A11">
        <v>1</v>
      </c>
      <c r="B11">
        <v>2</v>
      </c>
      <c r="C11" t="s">
        <v>86</v>
      </c>
      <c r="D11" t="s">
        <v>36</v>
      </c>
      <c r="E11" t="s">
        <v>33</v>
      </c>
      <c r="F11">
        <v>43369</v>
      </c>
      <c r="G11">
        <v>15.22479</v>
      </c>
      <c r="H11">
        <v>19.21546</v>
      </c>
      <c r="I11">
        <v>28.732019999999999</v>
      </c>
      <c r="J11">
        <v>34.86054</v>
      </c>
      <c r="K11">
        <v>42.147889999999997</v>
      </c>
      <c r="L11">
        <v>32.678570000000001</v>
      </c>
      <c r="M11">
        <f>VLOOKUP($C11,gex_iat!$C:$AI,3,0)</f>
        <v>0.39080245577369799</v>
      </c>
      <c r="N11" t="str">
        <f>VLOOKUP($C11,gex_iat!$C:$AI,4,0)</f>
        <v>child</v>
      </c>
      <c r="O11" t="str">
        <f>VLOOKUP($C11,gex_iat!$C:$AI,5,0)</f>
        <v>non-affective</v>
      </c>
      <c r="P11">
        <f>VLOOKUP($C11,gex_iat!$C:$AI,6,0)</f>
        <v>23</v>
      </c>
      <c r="Q11">
        <f>VLOOKUP($C11,gex_iat!$C:$AI,7,0)</f>
        <v>4</v>
      </c>
      <c r="R11">
        <f>VLOOKUP($C11,gex_iat!$C:$AI,8,0)</f>
        <v>5</v>
      </c>
      <c r="S11">
        <f>VLOOKUP($C11,gex_iat!$C:$AI,9,0)</f>
        <v>4</v>
      </c>
      <c r="T11">
        <f>VLOOKUP($C11,gex_iat!$C:$AI,10,0)</f>
        <v>7</v>
      </c>
      <c r="U11">
        <f>VLOOKUP($C11,gex_iat!$C:$AI,11,0)</f>
        <v>7</v>
      </c>
      <c r="V11">
        <f>VLOOKUP($C11,gex_iat!$C:$AI,12,0)</f>
        <v>0</v>
      </c>
      <c r="W11">
        <f>VLOOKUP($C11,gex_iat!$C:$AI,13,0)</f>
        <v>1</v>
      </c>
      <c r="X11">
        <f>VLOOKUP($C11,gex_iat!$C:$AI,14,0)</f>
        <v>1</v>
      </c>
      <c r="Y11">
        <f>VLOOKUP($C11,gex_iat!$C:$AI,15,0)</f>
        <v>2</v>
      </c>
      <c r="Z11">
        <f>VLOOKUP($C11,gex_iat!$C:$AI,16,0)</f>
        <v>0</v>
      </c>
      <c r="AA11">
        <f>VLOOKUP($C11,gex_iat!$C:$AI,17,0)</f>
        <v>-1</v>
      </c>
      <c r="AB11">
        <f>VLOOKUP($C11,gex_iat!$C:$AI,18,0)</f>
        <v>-2</v>
      </c>
      <c r="AC11">
        <f>VLOOKUP($C11,gex_iat!$C:$AI,19,0)</f>
        <v>-1</v>
      </c>
      <c r="AD11">
        <f>VLOOKUP($C11,gex_iat!$C:$AI,20,0)</f>
        <v>1</v>
      </c>
      <c r="AE11">
        <f>VLOOKUP($C11,gex_iat!$C:$AI,21,0)</f>
        <v>-3</v>
      </c>
      <c r="AF11">
        <f>VLOOKUP($C11,gex_iat!$C:$AI,22,0)</f>
        <v>-2</v>
      </c>
      <c r="AG11">
        <f>VLOOKUP($C11,gex_iat!$C:$AI,23,0)</f>
        <v>-2</v>
      </c>
      <c r="AH11">
        <f>VLOOKUP($C11,gex_iat!$C:$AI,24,0)</f>
        <v>0</v>
      </c>
      <c r="AI11">
        <f>VLOOKUP($C11,gex_iat!$C:$AI,25,0)</f>
        <v>-2</v>
      </c>
      <c r="AJ11">
        <f>VLOOKUP($C11,gex_iat!$C:$AI,26,0)</f>
        <v>5</v>
      </c>
      <c r="AK11">
        <f>VLOOKUP($C11,gex_iat!$C:$AI,27,0)</f>
        <v>6</v>
      </c>
      <c r="AL11">
        <f>VLOOKUP($C11,gex_iat!$C:$AI,28,0)</f>
        <v>1</v>
      </c>
      <c r="AM11">
        <f>VLOOKUP($C11,gex_iat!$C:$AI,29,0)</f>
        <v>1</v>
      </c>
      <c r="AN11">
        <f>VLOOKUP($C11,gex_iat!$C:$AI,30,0)</f>
        <v>0</v>
      </c>
      <c r="AO11">
        <f>VLOOKUP($C11,gex_iat!$C:$AI,31,0)</f>
        <v>1</v>
      </c>
      <c r="AP11">
        <f>VLOOKUP($C11,gex_iat!$C:$AI,32,0)</f>
        <v>-3</v>
      </c>
      <c r="AQ11">
        <f>VLOOKUP($C11,gex_iat!$C:$AJ,33,0)</f>
        <v>1</v>
      </c>
    </row>
    <row r="12" spans="1:45" x14ac:dyDescent="0.25">
      <c r="A12">
        <v>2</v>
      </c>
      <c r="B12">
        <v>1</v>
      </c>
      <c r="C12" t="s">
        <v>87</v>
      </c>
      <c r="D12" t="s">
        <v>32</v>
      </c>
      <c r="E12" t="s">
        <v>33</v>
      </c>
      <c r="F12">
        <v>43361</v>
      </c>
      <c r="G12">
        <v>13.011649999999999</v>
      </c>
      <c r="H12">
        <v>11.6648</v>
      </c>
      <c r="I12">
        <v>29.569230000000001</v>
      </c>
      <c r="J12">
        <v>24.48997</v>
      </c>
      <c r="K12">
        <v>26.232659999999999</v>
      </c>
      <c r="L12">
        <v>34.408230000000003</v>
      </c>
      <c r="M12">
        <f>VLOOKUP($C12,gex_iat!$C:$AI,3,0)</f>
        <v>0.59627313431440199</v>
      </c>
      <c r="N12" t="str">
        <f>VLOOKUP($C12,gex_iat!$C:$AI,4,0)</f>
        <v>adult</v>
      </c>
      <c r="O12" t="str">
        <f>VLOOKUP($C12,gex_iat!$C:$AI,5,0)</f>
        <v>non-affective</v>
      </c>
      <c r="P12">
        <f>VLOOKUP($C12,gex_iat!$C:$AI,6,0)</f>
        <v>22</v>
      </c>
      <c r="Q12">
        <f>VLOOKUP($C12,gex_iat!$C:$AI,7,0)</f>
        <v>4</v>
      </c>
      <c r="R12">
        <f>VLOOKUP($C12,gex_iat!$C:$AI,8,0)</f>
        <v>3</v>
      </c>
      <c r="S12">
        <f>VLOOKUP($C12,gex_iat!$C:$AI,9,0)</f>
        <v>3</v>
      </c>
      <c r="T12">
        <f>VLOOKUP($C12,gex_iat!$C:$AI,10,0)</f>
        <v>3</v>
      </c>
      <c r="U12">
        <f>VLOOKUP($C12,gex_iat!$C:$AI,11,0)</f>
        <v>1</v>
      </c>
      <c r="V12">
        <f>VLOOKUP($C12,gex_iat!$C:$AI,12,0)</f>
        <v>0</v>
      </c>
      <c r="W12">
        <f>VLOOKUP($C12,gex_iat!$C:$AI,13,0)</f>
        <v>-1</v>
      </c>
      <c r="X12">
        <f>VLOOKUP($C12,gex_iat!$C:$AI,14,0)</f>
        <v>-3</v>
      </c>
      <c r="Y12">
        <f>VLOOKUP($C12,gex_iat!$C:$AI,15,0)</f>
        <v>-3</v>
      </c>
      <c r="Z12">
        <f>VLOOKUP($C12,gex_iat!$C:$AI,16,0)</f>
        <v>-3</v>
      </c>
      <c r="AA12">
        <f>VLOOKUP($C12,gex_iat!$C:$AI,17,0)</f>
        <v>0</v>
      </c>
      <c r="AB12">
        <f>VLOOKUP($C12,gex_iat!$C:$AI,18,0)</f>
        <v>1</v>
      </c>
      <c r="AC12">
        <f>VLOOKUP($C12,gex_iat!$C:$AI,19,0)</f>
        <v>1</v>
      </c>
      <c r="AD12">
        <f>VLOOKUP($C12,gex_iat!$C:$AI,20,0)</f>
        <v>2</v>
      </c>
      <c r="AE12">
        <f>VLOOKUP($C12,gex_iat!$C:$AI,21,0)</f>
        <v>-2</v>
      </c>
      <c r="AF12">
        <f>VLOOKUP($C12,gex_iat!$C:$AI,22,0)</f>
        <v>-2</v>
      </c>
      <c r="AG12">
        <f>VLOOKUP($C12,gex_iat!$C:$AI,23,0)</f>
        <v>-2</v>
      </c>
      <c r="AH12">
        <f>VLOOKUP($C12,gex_iat!$C:$AI,24,0)</f>
        <v>-2</v>
      </c>
      <c r="AI12">
        <f>VLOOKUP($C12,gex_iat!$C:$AI,25,0)</f>
        <v>0</v>
      </c>
      <c r="AJ12">
        <f>VLOOKUP($C12,gex_iat!$C:$AI,26,0)</f>
        <v>7</v>
      </c>
      <c r="AK12">
        <f>VLOOKUP($C12,gex_iat!$C:$AI,27,0)</f>
        <v>6</v>
      </c>
      <c r="AL12">
        <f>VLOOKUP($C12,gex_iat!$C:$AI,28,0)</f>
        <v>4</v>
      </c>
      <c r="AM12">
        <f>VLOOKUP($C12,gex_iat!$C:$AI,29,0)</f>
        <v>-3</v>
      </c>
      <c r="AN12">
        <f>VLOOKUP($C12,gex_iat!$C:$AI,30,0)</f>
        <v>2</v>
      </c>
      <c r="AO12">
        <f>VLOOKUP($C12,gex_iat!$C:$AI,31,0)</f>
        <v>-3</v>
      </c>
      <c r="AP12">
        <f>VLOOKUP($C12,gex_iat!$C:$AI,32,0)</f>
        <v>1</v>
      </c>
      <c r="AQ12">
        <f>VLOOKUP($C12,gex_iat!$C:$AJ,33,0)</f>
        <v>-3</v>
      </c>
      <c r="AR12" t="str">
        <f>VLOOKUP($C12,gex_iat!$C:$AK,34,0)</f>
        <v>la que me tocaba fuera un susto, pero duró poco y luego no me sentía asustada</v>
      </c>
      <c r="AS12" t="str">
        <f>VLOOKUP($C12,gex_iat!$C:$AK,35,0)</f>
        <v>everything seemed ok. there was no sound to finish the touching phase, but we measured the time. not sure whether the chair wasn't slightly too low</v>
      </c>
    </row>
    <row r="13" spans="1:45" x14ac:dyDescent="0.25">
      <c r="A13">
        <v>2</v>
      </c>
      <c r="B13">
        <v>1</v>
      </c>
      <c r="C13" t="s">
        <v>87</v>
      </c>
      <c r="D13" t="s">
        <v>32</v>
      </c>
      <c r="E13" t="s">
        <v>33</v>
      </c>
      <c r="F13">
        <v>43361</v>
      </c>
      <c r="G13">
        <v>16.894469999999998</v>
      </c>
      <c r="H13">
        <v>18.457190000000001</v>
      </c>
      <c r="I13">
        <v>23.479299999999999</v>
      </c>
      <c r="J13">
        <v>29.22824</v>
      </c>
      <c r="K13">
        <v>27.655290000000001</v>
      </c>
      <c r="L13">
        <v>42.931220000000003</v>
      </c>
      <c r="M13">
        <f>VLOOKUP($C13,gex_iat!$C:$AI,3,0)</f>
        <v>0.59627313431440199</v>
      </c>
      <c r="N13" t="str">
        <f>VLOOKUP($C13,gex_iat!$C:$AI,4,0)</f>
        <v>adult</v>
      </c>
      <c r="O13" t="str">
        <f>VLOOKUP($C13,gex_iat!$C:$AI,5,0)</f>
        <v>non-affective</v>
      </c>
      <c r="P13">
        <f>VLOOKUP($C13,gex_iat!$C:$AI,6,0)</f>
        <v>22</v>
      </c>
      <c r="Q13">
        <f>VLOOKUP($C13,gex_iat!$C:$AI,7,0)</f>
        <v>4</v>
      </c>
      <c r="R13">
        <f>VLOOKUP($C13,gex_iat!$C:$AI,8,0)</f>
        <v>3</v>
      </c>
      <c r="S13">
        <f>VLOOKUP($C13,gex_iat!$C:$AI,9,0)</f>
        <v>3</v>
      </c>
      <c r="T13">
        <f>VLOOKUP($C13,gex_iat!$C:$AI,10,0)</f>
        <v>3</v>
      </c>
      <c r="U13">
        <f>VLOOKUP($C13,gex_iat!$C:$AI,11,0)</f>
        <v>1</v>
      </c>
      <c r="V13">
        <f>VLOOKUP($C13,gex_iat!$C:$AI,12,0)</f>
        <v>0</v>
      </c>
      <c r="W13">
        <f>VLOOKUP($C13,gex_iat!$C:$AI,13,0)</f>
        <v>-1</v>
      </c>
      <c r="X13">
        <f>VLOOKUP($C13,gex_iat!$C:$AI,14,0)</f>
        <v>-3</v>
      </c>
      <c r="Y13">
        <f>VLOOKUP($C13,gex_iat!$C:$AI,15,0)</f>
        <v>-3</v>
      </c>
      <c r="Z13">
        <f>VLOOKUP($C13,gex_iat!$C:$AI,16,0)</f>
        <v>-3</v>
      </c>
      <c r="AA13">
        <f>VLOOKUP($C13,gex_iat!$C:$AI,17,0)</f>
        <v>0</v>
      </c>
      <c r="AB13">
        <f>VLOOKUP($C13,gex_iat!$C:$AI,18,0)</f>
        <v>1</v>
      </c>
      <c r="AC13">
        <f>VLOOKUP($C13,gex_iat!$C:$AI,19,0)</f>
        <v>1</v>
      </c>
      <c r="AD13">
        <f>VLOOKUP($C13,gex_iat!$C:$AI,20,0)</f>
        <v>2</v>
      </c>
      <c r="AE13">
        <f>VLOOKUP($C13,gex_iat!$C:$AI,21,0)</f>
        <v>-2</v>
      </c>
      <c r="AF13">
        <f>VLOOKUP($C13,gex_iat!$C:$AI,22,0)</f>
        <v>-2</v>
      </c>
      <c r="AG13">
        <f>VLOOKUP($C13,gex_iat!$C:$AI,23,0)</f>
        <v>-2</v>
      </c>
      <c r="AH13">
        <f>VLOOKUP($C13,gex_iat!$C:$AI,24,0)</f>
        <v>-2</v>
      </c>
      <c r="AI13">
        <f>VLOOKUP($C13,gex_iat!$C:$AI,25,0)</f>
        <v>0</v>
      </c>
      <c r="AJ13">
        <f>VLOOKUP($C13,gex_iat!$C:$AI,26,0)</f>
        <v>7</v>
      </c>
      <c r="AK13">
        <f>VLOOKUP($C13,gex_iat!$C:$AI,27,0)</f>
        <v>6</v>
      </c>
      <c r="AL13">
        <f>VLOOKUP($C13,gex_iat!$C:$AI,28,0)</f>
        <v>4</v>
      </c>
      <c r="AM13">
        <f>VLOOKUP($C13,gex_iat!$C:$AI,29,0)</f>
        <v>-3</v>
      </c>
      <c r="AN13">
        <f>VLOOKUP($C13,gex_iat!$C:$AI,30,0)</f>
        <v>2</v>
      </c>
      <c r="AO13">
        <f>VLOOKUP($C13,gex_iat!$C:$AI,31,0)</f>
        <v>-3</v>
      </c>
      <c r="AP13">
        <f>VLOOKUP($C13,gex_iat!$C:$AI,32,0)</f>
        <v>1</v>
      </c>
      <c r="AQ13">
        <f>VLOOKUP($C13,gex_iat!$C:$AJ,33,0)</f>
        <v>-3</v>
      </c>
    </row>
    <row r="14" spans="1:45" x14ac:dyDescent="0.25">
      <c r="A14">
        <v>2</v>
      </c>
      <c r="B14">
        <v>1</v>
      </c>
      <c r="C14" t="s">
        <v>87</v>
      </c>
      <c r="D14" t="s">
        <v>32</v>
      </c>
      <c r="E14" t="s">
        <v>33</v>
      </c>
      <c r="F14">
        <v>43361</v>
      </c>
      <c r="G14">
        <v>12.582459999999999</v>
      </c>
      <c r="H14">
        <v>18.2225</v>
      </c>
      <c r="I14">
        <v>19.69697</v>
      </c>
      <c r="J14">
        <v>37.466430000000003</v>
      </c>
      <c r="K14">
        <v>28.56034</v>
      </c>
      <c r="L14">
        <v>37.382289999999998</v>
      </c>
      <c r="M14">
        <f>VLOOKUP($C14,gex_iat!$C:$AI,3,0)</f>
        <v>0.59627313431440199</v>
      </c>
      <c r="N14" t="str">
        <f>VLOOKUP($C14,gex_iat!$C:$AI,4,0)</f>
        <v>adult</v>
      </c>
      <c r="O14" t="str">
        <f>VLOOKUP($C14,gex_iat!$C:$AI,5,0)</f>
        <v>non-affective</v>
      </c>
      <c r="P14">
        <f>VLOOKUP($C14,gex_iat!$C:$AI,6,0)</f>
        <v>22</v>
      </c>
      <c r="Q14">
        <f>VLOOKUP($C14,gex_iat!$C:$AI,7,0)</f>
        <v>4</v>
      </c>
      <c r="R14">
        <f>VLOOKUP($C14,gex_iat!$C:$AI,8,0)</f>
        <v>3</v>
      </c>
      <c r="S14">
        <f>VLOOKUP($C14,gex_iat!$C:$AI,9,0)</f>
        <v>3</v>
      </c>
      <c r="T14">
        <f>VLOOKUP($C14,gex_iat!$C:$AI,10,0)</f>
        <v>3</v>
      </c>
      <c r="U14">
        <f>VLOOKUP($C14,gex_iat!$C:$AI,11,0)</f>
        <v>1</v>
      </c>
      <c r="V14">
        <f>VLOOKUP($C14,gex_iat!$C:$AI,12,0)</f>
        <v>0</v>
      </c>
      <c r="W14">
        <f>VLOOKUP($C14,gex_iat!$C:$AI,13,0)</f>
        <v>-1</v>
      </c>
      <c r="X14">
        <f>VLOOKUP($C14,gex_iat!$C:$AI,14,0)</f>
        <v>-3</v>
      </c>
      <c r="Y14">
        <f>VLOOKUP($C14,gex_iat!$C:$AI,15,0)</f>
        <v>-3</v>
      </c>
      <c r="Z14">
        <f>VLOOKUP($C14,gex_iat!$C:$AI,16,0)</f>
        <v>-3</v>
      </c>
      <c r="AA14">
        <f>VLOOKUP($C14,gex_iat!$C:$AI,17,0)</f>
        <v>0</v>
      </c>
      <c r="AB14">
        <f>VLOOKUP($C14,gex_iat!$C:$AI,18,0)</f>
        <v>1</v>
      </c>
      <c r="AC14">
        <f>VLOOKUP($C14,gex_iat!$C:$AI,19,0)</f>
        <v>1</v>
      </c>
      <c r="AD14">
        <f>VLOOKUP($C14,gex_iat!$C:$AI,20,0)</f>
        <v>2</v>
      </c>
      <c r="AE14">
        <f>VLOOKUP($C14,gex_iat!$C:$AI,21,0)</f>
        <v>-2</v>
      </c>
      <c r="AF14">
        <f>VLOOKUP($C14,gex_iat!$C:$AI,22,0)</f>
        <v>-2</v>
      </c>
      <c r="AG14">
        <f>VLOOKUP($C14,gex_iat!$C:$AI,23,0)</f>
        <v>-2</v>
      </c>
      <c r="AH14">
        <f>VLOOKUP($C14,gex_iat!$C:$AI,24,0)</f>
        <v>-2</v>
      </c>
      <c r="AI14">
        <f>VLOOKUP($C14,gex_iat!$C:$AI,25,0)</f>
        <v>0</v>
      </c>
      <c r="AJ14">
        <f>VLOOKUP($C14,gex_iat!$C:$AI,26,0)</f>
        <v>7</v>
      </c>
      <c r="AK14">
        <f>VLOOKUP($C14,gex_iat!$C:$AI,27,0)</f>
        <v>6</v>
      </c>
      <c r="AL14">
        <f>VLOOKUP($C14,gex_iat!$C:$AI,28,0)</f>
        <v>4</v>
      </c>
      <c r="AM14">
        <f>VLOOKUP($C14,gex_iat!$C:$AI,29,0)</f>
        <v>-3</v>
      </c>
      <c r="AN14">
        <f>VLOOKUP($C14,gex_iat!$C:$AI,30,0)</f>
        <v>2</v>
      </c>
      <c r="AO14">
        <f>VLOOKUP($C14,gex_iat!$C:$AI,31,0)</f>
        <v>-3</v>
      </c>
      <c r="AP14">
        <f>VLOOKUP($C14,gex_iat!$C:$AI,32,0)</f>
        <v>1</v>
      </c>
      <c r="AQ14">
        <f>VLOOKUP($C14,gex_iat!$C:$AJ,33,0)</f>
        <v>-3</v>
      </c>
    </row>
    <row r="15" spans="1:45" x14ac:dyDescent="0.25">
      <c r="A15">
        <v>2</v>
      </c>
      <c r="B15">
        <v>1</v>
      </c>
      <c r="C15" t="s">
        <v>87</v>
      </c>
      <c r="D15" t="s">
        <v>32</v>
      </c>
      <c r="E15" t="s">
        <v>33</v>
      </c>
      <c r="F15">
        <v>43361</v>
      </c>
      <c r="G15">
        <v>11.09286</v>
      </c>
      <c r="H15">
        <v>16.037859999999998</v>
      </c>
      <c r="I15">
        <v>25.565370000000001</v>
      </c>
      <c r="J15">
        <v>28.577020000000001</v>
      </c>
      <c r="K15">
        <v>33.359740000000002</v>
      </c>
      <c r="L15">
        <v>43.9313</v>
      </c>
      <c r="M15">
        <f>VLOOKUP($C15,gex_iat!$C:$AI,3,0)</f>
        <v>0.59627313431440199</v>
      </c>
      <c r="N15" t="str">
        <f>VLOOKUP($C15,gex_iat!$C:$AI,4,0)</f>
        <v>adult</v>
      </c>
      <c r="O15" t="str">
        <f>VLOOKUP($C15,gex_iat!$C:$AI,5,0)</f>
        <v>non-affective</v>
      </c>
      <c r="P15">
        <f>VLOOKUP($C15,gex_iat!$C:$AI,6,0)</f>
        <v>22</v>
      </c>
      <c r="Q15">
        <f>VLOOKUP($C15,gex_iat!$C:$AI,7,0)</f>
        <v>4</v>
      </c>
      <c r="R15">
        <f>VLOOKUP($C15,gex_iat!$C:$AI,8,0)</f>
        <v>3</v>
      </c>
      <c r="S15">
        <f>VLOOKUP($C15,gex_iat!$C:$AI,9,0)</f>
        <v>3</v>
      </c>
      <c r="T15">
        <f>VLOOKUP($C15,gex_iat!$C:$AI,10,0)</f>
        <v>3</v>
      </c>
      <c r="U15">
        <f>VLOOKUP($C15,gex_iat!$C:$AI,11,0)</f>
        <v>1</v>
      </c>
      <c r="V15">
        <f>VLOOKUP($C15,gex_iat!$C:$AI,12,0)</f>
        <v>0</v>
      </c>
      <c r="W15">
        <f>VLOOKUP($C15,gex_iat!$C:$AI,13,0)</f>
        <v>-1</v>
      </c>
      <c r="X15">
        <f>VLOOKUP($C15,gex_iat!$C:$AI,14,0)</f>
        <v>-3</v>
      </c>
      <c r="Y15">
        <f>VLOOKUP($C15,gex_iat!$C:$AI,15,0)</f>
        <v>-3</v>
      </c>
      <c r="Z15">
        <f>VLOOKUP($C15,gex_iat!$C:$AI,16,0)</f>
        <v>-3</v>
      </c>
      <c r="AA15">
        <f>VLOOKUP($C15,gex_iat!$C:$AI,17,0)</f>
        <v>0</v>
      </c>
      <c r="AB15">
        <f>VLOOKUP($C15,gex_iat!$C:$AI,18,0)</f>
        <v>1</v>
      </c>
      <c r="AC15">
        <f>VLOOKUP($C15,gex_iat!$C:$AI,19,0)</f>
        <v>1</v>
      </c>
      <c r="AD15">
        <f>VLOOKUP($C15,gex_iat!$C:$AI,20,0)</f>
        <v>2</v>
      </c>
      <c r="AE15">
        <f>VLOOKUP($C15,gex_iat!$C:$AI,21,0)</f>
        <v>-2</v>
      </c>
      <c r="AF15">
        <f>VLOOKUP($C15,gex_iat!$C:$AI,22,0)</f>
        <v>-2</v>
      </c>
      <c r="AG15">
        <f>VLOOKUP($C15,gex_iat!$C:$AI,23,0)</f>
        <v>-2</v>
      </c>
      <c r="AH15">
        <f>VLOOKUP($C15,gex_iat!$C:$AI,24,0)</f>
        <v>-2</v>
      </c>
      <c r="AI15">
        <f>VLOOKUP($C15,gex_iat!$C:$AI,25,0)</f>
        <v>0</v>
      </c>
      <c r="AJ15">
        <f>VLOOKUP($C15,gex_iat!$C:$AI,26,0)</f>
        <v>7</v>
      </c>
      <c r="AK15">
        <f>VLOOKUP($C15,gex_iat!$C:$AI,27,0)</f>
        <v>6</v>
      </c>
      <c r="AL15">
        <f>VLOOKUP($C15,gex_iat!$C:$AI,28,0)</f>
        <v>4</v>
      </c>
      <c r="AM15">
        <f>VLOOKUP($C15,gex_iat!$C:$AI,29,0)</f>
        <v>-3</v>
      </c>
      <c r="AN15">
        <f>VLOOKUP($C15,gex_iat!$C:$AI,30,0)</f>
        <v>2</v>
      </c>
      <c r="AO15">
        <f>VLOOKUP($C15,gex_iat!$C:$AI,31,0)</f>
        <v>-3</v>
      </c>
      <c r="AP15">
        <f>VLOOKUP($C15,gex_iat!$C:$AI,32,0)</f>
        <v>1</v>
      </c>
      <c r="AQ15">
        <f>VLOOKUP($C15,gex_iat!$C:$AJ,33,0)</f>
        <v>-3</v>
      </c>
    </row>
    <row r="16" spans="1:45" x14ac:dyDescent="0.25">
      <c r="A16">
        <v>2</v>
      </c>
      <c r="B16">
        <v>1</v>
      </c>
      <c r="C16" t="s">
        <v>87</v>
      </c>
      <c r="D16" t="s">
        <v>32</v>
      </c>
      <c r="E16" t="s">
        <v>33</v>
      </c>
      <c r="F16">
        <v>43361</v>
      </c>
      <c r="G16">
        <v>14.85886</v>
      </c>
      <c r="H16">
        <v>15.972099999999999</v>
      </c>
      <c r="I16">
        <v>25.456330000000001</v>
      </c>
      <c r="J16">
        <v>34.331580000000002</v>
      </c>
      <c r="K16">
        <v>33.323950000000004</v>
      </c>
      <c r="L16">
        <v>34.356650000000002</v>
      </c>
      <c r="M16">
        <f>VLOOKUP($C16,gex_iat!$C:$AI,3,0)</f>
        <v>0.59627313431440199</v>
      </c>
      <c r="N16" t="str">
        <f>VLOOKUP($C16,gex_iat!$C:$AI,4,0)</f>
        <v>adult</v>
      </c>
      <c r="O16" t="str">
        <f>VLOOKUP($C16,gex_iat!$C:$AI,5,0)</f>
        <v>non-affective</v>
      </c>
      <c r="P16">
        <f>VLOOKUP($C16,gex_iat!$C:$AI,6,0)</f>
        <v>22</v>
      </c>
      <c r="Q16">
        <f>VLOOKUP($C16,gex_iat!$C:$AI,7,0)</f>
        <v>4</v>
      </c>
      <c r="R16">
        <f>VLOOKUP($C16,gex_iat!$C:$AI,8,0)</f>
        <v>3</v>
      </c>
      <c r="S16">
        <f>VLOOKUP($C16,gex_iat!$C:$AI,9,0)</f>
        <v>3</v>
      </c>
      <c r="T16">
        <f>VLOOKUP($C16,gex_iat!$C:$AI,10,0)</f>
        <v>3</v>
      </c>
      <c r="U16">
        <f>VLOOKUP($C16,gex_iat!$C:$AI,11,0)</f>
        <v>1</v>
      </c>
      <c r="V16">
        <f>VLOOKUP($C16,gex_iat!$C:$AI,12,0)</f>
        <v>0</v>
      </c>
      <c r="W16">
        <f>VLOOKUP($C16,gex_iat!$C:$AI,13,0)</f>
        <v>-1</v>
      </c>
      <c r="X16">
        <f>VLOOKUP($C16,gex_iat!$C:$AI,14,0)</f>
        <v>-3</v>
      </c>
      <c r="Y16">
        <f>VLOOKUP($C16,gex_iat!$C:$AI,15,0)</f>
        <v>-3</v>
      </c>
      <c r="Z16">
        <f>VLOOKUP($C16,gex_iat!$C:$AI,16,0)</f>
        <v>-3</v>
      </c>
      <c r="AA16">
        <f>VLOOKUP($C16,gex_iat!$C:$AI,17,0)</f>
        <v>0</v>
      </c>
      <c r="AB16">
        <f>VLOOKUP($C16,gex_iat!$C:$AI,18,0)</f>
        <v>1</v>
      </c>
      <c r="AC16">
        <f>VLOOKUP($C16,gex_iat!$C:$AI,19,0)</f>
        <v>1</v>
      </c>
      <c r="AD16">
        <f>VLOOKUP($C16,gex_iat!$C:$AI,20,0)</f>
        <v>2</v>
      </c>
      <c r="AE16">
        <f>VLOOKUP($C16,gex_iat!$C:$AI,21,0)</f>
        <v>-2</v>
      </c>
      <c r="AF16">
        <f>VLOOKUP($C16,gex_iat!$C:$AI,22,0)</f>
        <v>-2</v>
      </c>
      <c r="AG16">
        <f>VLOOKUP($C16,gex_iat!$C:$AI,23,0)</f>
        <v>-2</v>
      </c>
      <c r="AH16">
        <f>VLOOKUP($C16,gex_iat!$C:$AI,24,0)</f>
        <v>-2</v>
      </c>
      <c r="AI16">
        <f>VLOOKUP($C16,gex_iat!$C:$AI,25,0)</f>
        <v>0</v>
      </c>
      <c r="AJ16">
        <f>VLOOKUP($C16,gex_iat!$C:$AI,26,0)</f>
        <v>7</v>
      </c>
      <c r="AK16">
        <f>VLOOKUP($C16,gex_iat!$C:$AI,27,0)</f>
        <v>6</v>
      </c>
      <c r="AL16">
        <f>VLOOKUP($C16,gex_iat!$C:$AI,28,0)</f>
        <v>4</v>
      </c>
      <c r="AM16">
        <f>VLOOKUP($C16,gex_iat!$C:$AI,29,0)</f>
        <v>-3</v>
      </c>
      <c r="AN16">
        <f>VLOOKUP($C16,gex_iat!$C:$AI,30,0)</f>
        <v>2</v>
      </c>
      <c r="AO16">
        <f>VLOOKUP($C16,gex_iat!$C:$AI,31,0)</f>
        <v>-3</v>
      </c>
      <c r="AP16">
        <f>VLOOKUP($C16,gex_iat!$C:$AI,32,0)</f>
        <v>1</v>
      </c>
      <c r="AQ16">
        <f>VLOOKUP($C16,gex_iat!$C:$AJ,33,0)</f>
        <v>-3</v>
      </c>
    </row>
    <row r="17" spans="1:43" x14ac:dyDescent="0.25">
      <c r="A17">
        <v>2</v>
      </c>
      <c r="B17">
        <v>2</v>
      </c>
      <c r="C17" t="s">
        <v>88</v>
      </c>
      <c r="D17" t="s">
        <v>36</v>
      </c>
      <c r="E17" t="s">
        <v>33</v>
      </c>
      <c r="F17">
        <v>43369</v>
      </c>
      <c r="G17">
        <v>15.30904</v>
      </c>
      <c r="I17">
        <v>23.473990000000001</v>
      </c>
      <c r="K17">
        <v>27.358149999999998</v>
      </c>
      <c r="M17">
        <f>VLOOKUP($C17,gex_iat!$C:$AI,3,0)</f>
        <v>0</v>
      </c>
      <c r="N17" t="str">
        <f>VLOOKUP($C17,gex_iat!$C:$AI,4,0)</f>
        <v>child</v>
      </c>
      <c r="O17" t="str">
        <f>VLOOKUP($C17,gex_iat!$C:$AI,5,0)</f>
        <v>non-affective</v>
      </c>
      <c r="P17">
        <f>VLOOKUP($C17,gex_iat!$C:$AI,6,0)</f>
        <v>22</v>
      </c>
      <c r="Q17">
        <f>VLOOKUP($C17,gex_iat!$C:$AI,7,0)</f>
        <v>4</v>
      </c>
      <c r="R17">
        <f>VLOOKUP($C17,gex_iat!$C:$AI,8,0)</f>
        <v>3</v>
      </c>
      <c r="S17">
        <f>VLOOKUP($C17,gex_iat!$C:$AI,9,0)</f>
        <v>3</v>
      </c>
      <c r="T17">
        <f>VLOOKUP($C17,gex_iat!$C:$AI,10,0)</f>
        <v>3</v>
      </c>
      <c r="U17">
        <f>VLOOKUP($C17,gex_iat!$C:$AI,11,0)</f>
        <v>1</v>
      </c>
      <c r="V17">
        <f>VLOOKUP($C17,gex_iat!$C:$AI,12,0)</f>
        <v>0</v>
      </c>
      <c r="W17">
        <f>VLOOKUP($C17,gex_iat!$C:$AI,13,0)</f>
        <v>0</v>
      </c>
      <c r="X17">
        <f>VLOOKUP($C17,gex_iat!$C:$AI,14,0)</f>
        <v>0</v>
      </c>
      <c r="Y17">
        <f>VLOOKUP($C17,gex_iat!$C:$AI,15,0)</f>
        <v>0</v>
      </c>
      <c r="Z17">
        <f>VLOOKUP($C17,gex_iat!$C:$AI,16,0)</f>
        <v>0</v>
      </c>
      <c r="AA17">
        <f>VLOOKUP($C17,gex_iat!$C:$AI,17,0)</f>
        <v>0</v>
      </c>
      <c r="AB17">
        <f>VLOOKUP($C17,gex_iat!$C:$AI,18,0)</f>
        <v>0</v>
      </c>
      <c r="AC17">
        <f>VLOOKUP($C17,gex_iat!$C:$AI,19,0)</f>
        <v>0</v>
      </c>
      <c r="AD17">
        <f>VLOOKUP($C17,gex_iat!$C:$AI,20,0)</f>
        <v>0</v>
      </c>
      <c r="AE17">
        <f>VLOOKUP($C17,gex_iat!$C:$AI,21,0)</f>
        <v>0</v>
      </c>
      <c r="AF17">
        <f>VLOOKUP($C17,gex_iat!$C:$AI,22,0)</f>
        <v>0</v>
      </c>
      <c r="AG17">
        <f>VLOOKUP($C17,gex_iat!$C:$AI,23,0)</f>
        <v>0</v>
      </c>
      <c r="AH17">
        <f>VLOOKUP($C17,gex_iat!$C:$AI,24,0)</f>
        <v>0</v>
      </c>
      <c r="AI17">
        <f>VLOOKUP($C17,gex_iat!$C:$AI,25,0)</f>
        <v>0</v>
      </c>
      <c r="AJ17">
        <f>VLOOKUP($C17,gex_iat!$C:$AI,26,0)</f>
        <v>0</v>
      </c>
      <c r="AK17">
        <f>VLOOKUP($C17,gex_iat!$C:$AI,27,0)</f>
        <v>0</v>
      </c>
      <c r="AL17">
        <f>VLOOKUP($C17,gex_iat!$C:$AI,28,0)</f>
        <v>0</v>
      </c>
      <c r="AM17">
        <f>VLOOKUP($C17,gex_iat!$C:$AI,29,0)</f>
        <v>0</v>
      </c>
      <c r="AN17">
        <f>VLOOKUP($C17,gex_iat!$C:$AI,30,0)</f>
        <v>0</v>
      </c>
      <c r="AO17">
        <f>VLOOKUP($C17,gex_iat!$C:$AI,31,0)</f>
        <v>0</v>
      </c>
      <c r="AP17">
        <f>VLOOKUP($C17,gex_iat!$C:$AI,32,0)</f>
        <v>0</v>
      </c>
      <c r="AQ17">
        <f>VLOOKUP($C17,gex_iat!$C:$AJ,33,0)</f>
        <v>0</v>
      </c>
    </row>
    <row r="18" spans="1:43" x14ac:dyDescent="0.25">
      <c r="A18">
        <v>2</v>
      </c>
      <c r="B18">
        <v>2</v>
      </c>
      <c r="C18" t="s">
        <v>88</v>
      </c>
      <c r="D18" t="s">
        <v>36</v>
      </c>
      <c r="E18" t="s">
        <v>33</v>
      </c>
      <c r="F18">
        <v>43369</v>
      </c>
      <c r="G18">
        <v>11.73535</v>
      </c>
      <c r="I18">
        <v>19.240089999999999</v>
      </c>
      <c r="K18">
        <v>26.654620000000001</v>
      </c>
      <c r="M18">
        <f>VLOOKUP($C18,gex_iat!$C:$AI,3,0)</f>
        <v>0</v>
      </c>
      <c r="N18" t="str">
        <f>VLOOKUP($C18,gex_iat!$C:$AI,4,0)</f>
        <v>child</v>
      </c>
      <c r="O18" t="str">
        <f>VLOOKUP($C18,gex_iat!$C:$AI,5,0)</f>
        <v>non-affective</v>
      </c>
      <c r="P18">
        <f>VLOOKUP($C18,gex_iat!$C:$AI,6,0)</f>
        <v>22</v>
      </c>
      <c r="Q18">
        <f>VLOOKUP($C18,gex_iat!$C:$AI,7,0)</f>
        <v>4</v>
      </c>
      <c r="R18">
        <f>VLOOKUP($C18,gex_iat!$C:$AI,8,0)</f>
        <v>3</v>
      </c>
      <c r="S18">
        <f>VLOOKUP($C18,gex_iat!$C:$AI,9,0)</f>
        <v>3</v>
      </c>
      <c r="T18">
        <f>VLOOKUP($C18,gex_iat!$C:$AI,10,0)</f>
        <v>3</v>
      </c>
      <c r="U18">
        <f>VLOOKUP($C18,gex_iat!$C:$AI,11,0)</f>
        <v>1</v>
      </c>
      <c r="V18">
        <f>VLOOKUP($C18,gex_iat!$C:$AI,12,0)</f>
        <v>0</v>
      </c>
      <c r="W18">
        <f>VLOOKUP($C18,gex_iat!$C:$AI,13,0)</f>
        <v>0</v>
      </c>
      <c r="X18">
        <f>VLOOKUP($C18,gex_iat!$C:$AI,14,0)</f>
        <v>0</v>
      </c>
      <c r="Y18">
        <f>VLOOKUP($C18,gex_iat!$C:$AI,15,0)</f>
        <v>0</v>
      </c>
      <c r="Z18">
        <f>VLOOKUP($C18,gex_iat!$C:$AI,16,0)</f>
        <v>0</v>
      </c>
      <c r="AA18">
        <f>VLOOKUP($C18,gex_iat!$C:$AI,17,0)</f>
        <v>0</v>
      </c>
      <c r="AB18">
        <f>VLOOKUP($C18,gex_iat!$C:$AI,18,0)</f>
        <v>0</v>
      </c>
      <c r="AC18">
        <f>VLOOKUP($C18,gex_iat!$C:$AI,19,0)</f>
        <v>0</v>
      </c>
      <c r="AD18">
        <f>VLOOKUP($C18,gex_iat!$C:$AI,20,0)</f>
        <v>0</v>
      </c>
      <c r="AE18">
        <f>VLOOKUP($C18,gex_iat!$C:$AI,21,0)</f>
        <v>0</v>
      </c>
      <c r="AF18">
        <f>VLOOKUP($C18,gex_iat!$C:$AI,22,0)</f>
        <v>0</v>
      </c>
      <c r="AG18">
        <f>VLOOKUP($C18,gex_iat!$C:$AI,23,0)</f>
        <v>0</v>
      </c>
      <c r="AH18">
        <f>VLOOKUP($C18,gex_iat!$C:$AI,24,0)</f>
        <v>0</v>
      </c>
      <c r="AI18">
        <f>VLOOKUP($C18,gex_iat!$C:$AI,25,0)</f>
        <v>0</v>
      </c>
      <c r="AJ18">
        <f>VLOOKUP($C18,gex_iat!$C:$AI,26,0)</f>
        <v>0</v>
      </c>
      <c r="AK18">
        <f>VLOOKUP($C18,gex_iat!$C:$AI,27,0)</f>
        <v>0</v>
      </c>
      <c r="AL18">
        <f>VLOOKUP($C18,gex_iat!$C:$AI,28,0)</f>
        <v>0</v>
      </c>
      <c r="AM18">
        <f>VLOOKUP($C18,gex_iat!$C:$AI,29,0)</f>
        <v>0</v>
      </c>
      <c r="AN18">
        <f>VLOOKUP($C18,gex_iat!$C:$AI,30,0)</f>
        <v>0</v>
      </c>
      <c r="AO18">
        <f>VLOOKUP($C18,gex_iat!$C:$AI,31,0)</f>
        <v>0</v>
      </c>
      <c r="AP18">
        <f>VLOOKUP($C18,gex_iat!$C:$AI,32,0)</f>
        <v>0</v>
      </c>
      <c r="AQ18">
        <f>VLOOKUP($C18,gex_iat!$C:$AJ,33,0)</f>
        <v>0</v>
      </c>
    </row>
    <row r="19" spans="1:43" x14ac:dyDescent="0.25">
      <c r="A19">
        <v>2</v>
      </c>
      <c r="B19">
        <v>2</v>
      </c>
      <c r="C19" t="s">
        <v>88</v>
      </c>
      <c r="D19" t="s">
        <v>36</v>
      </c>
      <c r="E19" t="s">
        <v>33</v>
      </c>
      <c r="F19">
        <v>43369</v>
      </c>
      <c r="G19">
        <v>12.978199999999999</v>
      </c>
      <c r="I19">
        <v>24.470330000000001</v>
      </c>
      <c r="K19">
        <v>25.816770000000002</v>
      </c>
      <c r="M19">
        <f>VLOOKUP($C19,gex_iat!$C:$AI,3,0)</f>
        <v>0</v>
      </c>
      <c r="N19" t="str">
        <f>VLOOKUP($C19,gex_iat!$C:$AI,4,0)</f>
        <v>child</v>
      </c>
      <c r="O19" t="str">
        <f>VLOOKUP($C19,gex_iat!$C:$AI,5,0)</f>
        <v>non-affective</v>
      </c>
      <c r="P19">
        <f>VLOOKUP($C19,gex_iat!$C:$AI,6,0)</f>
        <v>22</v>
      </c>
      <c r="Q19">
        <f>VLOOKUP($C19,gex_iat!$C:$AI,7,0)</f>
        <v>4</v>
      </c>
      <c r="R19">
        <f>VLOOKUP($C19,gex_iat!$C:$AI,8,0)</f>
        <v>3</v>
      </c>
      <c r="S19">
        <f>VLOOKUP($C19,gex_iat!$C:$AI,9,0)</f>
        <v>3</v>
      </c>
      <c r="T19">
        <f>VLOOKUP($C19,gex_iat!$C:$AI,10,0)</f>
        <v>3</v>
      </c>
      <c r="U19">
        <f>VLOOKUP($C19,gex_iat!$C:$AI,11,0)</f>
        <v>1</v>
      </c>
      <c r="V19">
        <f>VLOOKUP($C19,gex_iat!$C:$AI,12,0)</f>
        <v>0</v>
      </c>
      <c r="W19">
        <f>VLOOKUP($C19,gex_iat!$C:$AI,13,0)</f>
        <v>0</v>
      </c>
      <c r="X19">
        <f>VLOOKUP($C19,gex_iat!$C:$AI,14,0)</f>
        <v>0</v>
      </c>
      <c r="Y19">
        <f>VLOOKUP($C19,gex_iat!$C:$AI,15,0)</f>
        <v>0</v>
      </c>
      <c r="Z19">
        <f>VLOOKUP($C19,gex_iat!$C:$AI,16,0)</f>
        <v>0</v>
      </c>
      <c r="AA19">
        <f>VLOOKUP($C19,gex_iat!$C:$AI,17,0)</f>
        <v>0</v>
      </c>
      <c r="AB19">
        <f>VLOOKUP($C19,gex_iat!$C:$AI,18,0)</f>
        <v>0</v>
      </c>
      <c r="AC19">
        <f>VLOOKUP($C19,gex_iat!$C:$AI,19,0)</f>
        <v>0</v>
      </c>
      <c r="AD19">
        <f>VLOOKUP($C19,gex_iat!$C:$AI,20,0)</f>
        <v>0</v>
      </c>
      <c r="AE19">
        <f>VLOOKUP($C19,gex_iat!$C:$AI,21,0)</f>
        <v>0</v>
      </c>
      <c r="AF19">
        <f>VLOOKUP($C19,gex_iat!$C:$AI,22,0)</f>
        <v>0</v>
      </c>
      <c r="AG19">
        <f>VLOOKUP($C19,gex_iat!$C:$AI,23,0)</f>
        <v>0</v>
      </c>
      <c r="AH19">
        <f>VLOOKUP($C19,gex_iat!$C:$AI,24,0)</f>
        <v>0</v>
      </c>
      <c r="AI19">
        <f>VLOOKUP($C19,gex_iat!$C:$AI,25,0)</f>
        <v>0</v>
      </c>
      <c r="AJ19">
        <f>VLOOKUP($C19,gex_iat!$C:$AI,26,0)</f>
        <v>0</v>
      </c>
      <c r="AK19">
        <f>VLOOKUP($C19,gex_iat!$C:$AI,27,0)</f>
        <v>0</v>
      </c>
      <c r="AL19">
        <f>VLOOKUP($C19,gex_iat!$C:$AI,28,0)</f>
        <v>0</v>
      </c>
      <c r="AM19">
        <f>VLOOKUP($C19,gex_iat!$C:$AI,29,0)</f>
        <v>0</v>
      </c>
      <c r="AN19">
        <f>VLOOKUP($C19,gex_iat!$C:$AI,30,0)</f>
        <v>0</v>
      </c>
      <c r="AO19">
        <f>VLOOKUP($C19,gex_iat!$C:$AI,31,0)</f>
        <v>0</v>
      </c>
      <c r="AP19">
        <f>VLOOKUP($C19,gex_iat!$C:$AI,32,0)</f>
        <v>0</v>
      </c>
      <c r="AQ19">
        <f>VLOOKUP($C19,gex_iat!$C:$AJ,33,0)</f>
        <v>0</v>
      </c>
    </row>
    <row r="20" spans="1:43" x14ac:dyDescent="0.25">
      <c r="A20">
        <v>2</v>
      </c>
      <c r="B20">
        <v>2</v>
      </c>
      <c r="C20" t="s">
        <v>88</v>
      </c>
      <c r="D20" t="s">
        <v>36</v>
      </c>
      <c r="E20" t="s">
        <v>33</v>
      </c>
      <c r="F20">
        <v>43369</v>
      </c>
      <c r="G20">
        <v>19.26118</v>
      </c>
      <c r="I20">
        <v>24.975190000000001</v>
      </c>
      <c r="K20">
        <v>38.935699999999997</v>
      </c>
      <c r="M20">
        <f>VLOOKUP($C20,gex_iat!$C:$AI,3,0)</f>
        <v>0</v>
      </c>
      <c r="N20" t="str">
        <f>VLOOKUP($C20,gex_iat!$C:$AI,4,0)</f>
        <v>child</v>
      </c>
      <c r="O20" t="str">
        <f>VLOOKUP($C20,gex_iat!$C:$AI,5,0)</f>
        <v>non-affective</v>
      </c>
      <c r="P20">
        <f>VLOOKUP($C20,gex_iat!$C:$AI,6,0)</f>
        <v>22</v>
      </c>
      <c r="Q20">
        <f>VLOOKUP($C20,gex_iat!$C:$AI,7,0)</f>
        <v>4</v>
      </c>
      <c r="R20">
        <f>VLOOKUP($C20,gex_iat!$C:$AI,8,0)</f>
        <v>3</v>
      </c>
      <c r="S20">
        <f>VLOOKUP($C20,gex_iat!$C:$AI,9,0)</f>
        <v>3</v>
      </c>
      <c r="T20">
        <f>VLOOKUP($C20,gex_iat!$C:$AI,10,0)</f>
        <v>3</v>
      </c>
      <c r="U20">
        <f>VLOOKUP($C20,gex_iat!$C:$AI,11,0)</f>
        <v>1</v>
      </c>
      <c r="V20">
        <f>VLOOKUP($C20,gex_iat!$C:$AI,12,0)</f>
        <v>0</v>
      </c>
      <c r="W20">
        <f>VLOOKUP($C20,gex_iat!$C:$AI,13,0)</f>
        <v>0</v>
      </c>
      <c r="X20">
        <f>VLOOKUP($C20,gex_iat!$C:$AI,14,0)</f>
        <v>0</v>
      </c>
      <c r="Y20">
        <f>VLOOKUP($C20,gex_iat!$C:$AI,15,0)</f>
        <v>0</v>
      </c>
      <c r="Z20">
        <f>VLOOKUP($C20,gex_iat!$C:$AI,16,0)</f>
        <v>0</v>
      </c>
      <c r="AA20">
        <f>VLOOKUP($C20,gex_iat!$C:$AI,17,0)</f>
        <v>0</v>
      </c>
      <c r="AB20">
        <f>VLOOKUP($C20,gex_iat!$C:$AI,18,0)</f>
        <v>0</v>
      </c>
      <c r="AC20">
        <f>VLOOKUP($C20,gex_iat!$C:$AI,19,0)</f>
        <v>0</v>
      </c>
      <c r="AD20">
        <f>VLOOKUP($C20,gex_iat!$C:$AI,20,0)</f>
        <v>0</v>
      </c>
      <c r="AE20">
        <f>VLOOKUP($C20,gex_iat!$C:$AI,21,0)</f>
        <v>0</v>
      </c>
      <c r="AF20">
        <f>VLOOKUP($C20,gex_iat!$C:$AI,22,0)</f>
        <v>0</v>
      </c>
      <c r="AG20">
        <f>VLOOKUP($C20,gex_iat!$C:$AI,23,0)</f>
        <v>0</v>
      </c>
      <c r="AH20">
        <f>VLOOKUP($C20,gex_iat!$C:$AI,24,0)</f>
        <v>0</v>
      </c>
      <c r="AI20">
        <f>VLOOKUP($C20,gex_iat!$C:$AI,25,0)</f>
        <v>0</v>
      </c>
      <c r="AJ20">
        <f>VLOOKUP($C20,gex_iat!$C:$AI,26,0)</f>
        <v>0</v>
      </c>
      <c r="AK20">
        <f>VLOOKUP($C20,gex_iat!$C:$AI,27,0)</f>
        <v>0</v>
      </c>
      <c r="AL20">
        <f>VLOOKUP($C20,gex_iat!$C:$AI,28,0)</f>
        <v>0</v>
      </c>
      <c r="AM20">
        <f>VLOOKUP($C20,gex_iat!$C:$AI,29,0)</f>
        <v>0</v>
      </c>
      <c r="AN20">
        <f>VLOOKUP($C20,gex_iat!$C:$AI,30,0)</f>
        <v>0</v>
      </c>
      <c r="AO20">
        <f>VLOOKUP($C20,gex_iat!$C:$AI,31,0)</f>
        <v>0</v>
      </c>
      <c r="AP20">
        <f>VLOOKUP($C20,gex_iat!$C:$AI,32,0)</f>
        <v>0</v>
      </c>
      <c r="AQ20">
        <f>VLOOKUP($C20,gex_iat!$C:$AJ,33,0)</f>
        <v>0</v>
      </c>
    </row>
    <row r="21" spans="1:43" x14ac:dyDescent="0.25">
      <c r="A21">
        <v>2</v>
      </c>
      <c r="B21">
        <v>2</v>
      </c>
      <c r="C21" t="s">
        <v>88</v>
      </c>
      <c r="D21" t="s">
        <v>36</v>
      </c>
      <c r="E21" t="s">
        <v>33</v>
      </c>
      <c r="F21">
        <v>43369</v>
      </c>
      <c r="G21">
        <v>16.16553</v>
      </c>
      <c r="I21">
        <v>24.07103</v>
      </c>
      <c r="K21">
        <v>33.492820000000002</v>
      </c>
      <c r="M21">
        <f>VLOOKUP($C21,gex_iat!$C:$AI,3,0)</f>
        <v>0</v>
      </c>
      <c r="N21" t="str">
        <f>VLOOKUP($C21,gex_iat!$C:$AI,4,0)</f>
        <v>child</v>
      </c>
      <c r="O21" t="str">
        <f>VLOOKUP($C21,gex_iat!$C:$AI,5,0)</f>
        <v>non-affective</v>
      </c>
      <c r="P21">
        <f>VLOOKUP($C21,gex_iat!$C:$AI,6,0)</f>
        <v>22</v>
      </c>
      <c r="Q21">
        <f>VLOOKUP($C21,gex_iat!$C:$AI,7,0)</f>
        <v>4</v>
      </c>
      <c r="R21">
        <f>VLOOKUP($C21,gex_iat!$C:$AI,8,0)</f>
        <v>3</v>
      </c>
      <c r="S21">
        <f>VLOOKUP($C21,gex_iat!$C:$AI,9,0)</f>
        <v>3</v>
      </c>
      <c r="T21">
        <f>VLOOKUP($C21,gex_iat!$C:$AI,10,0)</f>
        <v>3</v>
      </c>
      <c r="U21">
        <f>VLOOKUP($C21,gex_iat!$C:$AI,11,0)</f>
        <v>1</v>
      </c>
      <c r="V21">
        <f>VLOOKUP($C21,gex_iat!$C:$AI,12,0)</f>
        <v>0</v>
      </c>
      <c r="W21">
        <f>VLOOKUP($C21,gex_iat!$C:$AI,13,0)</f>
        <v>0</v>
      </c>
      <c r="X21">
        <f>VLOOKUP($C21,gex_iat!$C:$AI,14,0)</f>
        <v>0</v>
      </c>
      <c r="Y21">
        <f>VLOOKUP($C21,gex_iat!$C:$AI,15,0)</f>
        <v>0</v>
      </c>
      <c r="Z21">
        <f>VLOOKUP($C21,gex_iat!$C:$AI,16,0)</f>
        <v>0</v>
      </c>
      <c r="AA21">
        <f>VLOOKUP($C21,gex_iat!$C:$AI,17,0)</f>
        <v>0</v>
      </c>
      <c r="AB21">
        <f>VLOOKUP($C21,gex_iat!$C:$AI,18,0)</f>
        <v>0</v>
      </c>
      <c r="AC21">
        <f>VLOOKUP($C21,gex_iat!$C:$AI,19,0)</f>
        <v>0</v>
      </c>
      <c r="AD21">
        <f>VLOOKUP($C21,gex_iat!$C:$AI,20,0)</f>
        <v>0</v>
      </c>
      <c r="AE21">
        <f>VLOOKUP($C21,gex_iat!$C:$AI,21,0)</f>
        <v>0</v>
      </c>
      <c r="AF21">
        <f>VLOOKUP($C21,gex_iat!$C:$AI,22,0)</f>
        <v>0</v>
      </c>
      <c r="AG21">
        <f>VLOOKUP($C21,gex_iat!$C:$AI,23,0)</f>
        <v>0</v>
      </c>
      <c r="AH21">
        <f>VLOOKUP($C21,gex_iat!$C:$AI,24,0)</f>
        <v>0</v>
      </c>
      <c r="AI21">
        <f>VLOOKUP($C21,gex_iat!$C:$AI,25,0)</f>
        <v>0</v>
      </c>
      <c r="AJ21">
        <f>VLOOKUP($C21,gex_iat!$C:$AI,26,0)</f>
        <v>0</v>
      </c>
      <c r="AK21">
        <f>VLOOKUP($C21,gex_iat!$C:$AI,27,0)</f>
        <v>0</v>
      </c>
      <c r="AL21">
        <f>VLOOKUP($C21,gex_iat!$C:$AI,28,0)</f>
        <v>0</v>
      </c>
      <c r="AM21">
        <f>VLOOKUP($C21,gex_iat!$C:$AI,29,0)</f>
        <v>0</v>
      </c>
      <c r="AN21">
        <f>VLOOKUP($C21,gex_iat!$C:$AI,30,0)</f>
        <v>0</v>
      </c>
      <c r="AO21">
        <f>VLOOKUP($C21,gex_iat!$C:$AI,31,0)</f>
        <v>0</v>
      </c>
      <c r="AP21">
        <f>VLOOKUP($C21,gex_iat!$C:$AI,32,0)</f>
        <v>0</v>
      </c>
      <c r="AQ21">
        <f>VLOOKUP($C21,gex_iat!$C:$AJ,33,0)</f>
        <v>0</v>
      </c>
    </row>
    <row r="22" spans="1:43" x14ac:dyDescent="0.25">
      <c r="A22">
        <v>3</v>
      </c>
      <c r="B22">
        <v>1</v>
      </c>
      <c r="C22" t="s">
        <v>89</v>
      </c>
      <c r="D22" t="s">
        <v>36</v>
      </c>
      <c r="E22" t="s">
        <v>33</v>
      </c>
      <c r="F22">
        <v>43368</v>
      </c>
      <c r="G22">
        <v>18.98818</v>
      </c>
      <c r="H22">
        <v>15.322789999999999</v>
      </c>
      <c r="I22">
        <v>31.872589999999999</v>
      </c>
      <c r="J22">
        <v>27.553830000000001</v>
      </c>
      <c r="K22">
        <v>40.028970000000001</v>
      </c>
      <c r="L22">
        <v>39.333159999999999</v>
      </c>
      <c r="M22">
        <f>VLOOKUP($C22,gex_iat!$C:$AI,3,0)</f>
        <v>5.04034638984018E-2</v>
      </c>
      <c r="N22" t="str">
        <f>VLOOKUP($C22,gex_iat!$C:$AI,4,0)</f>
        <v>child</v>
      </c>
      <c r="O22" t="str">
        <f>VLOOKUP($C22,gex_iat!$C:$AI,5,0)</f>
        <v>non-affective</v>
      </c>
      <c r="P22">
        <f>VLOOKUP($C22,gex_iat!$C:$AI,6,0)</f>
        <v>22</v>
      </c>
      <c r="Q22">
        <f>VLOOKUP($C22,gex_iat!$C:$AI,7,0)</f>
        <v>4</v>
      </c>
      <c r="R22">
        <f>VLOOKUP($C22,gex_iat!$C:$AI,8,0)</f>
        <v>3</v>
      </c>
      <c r="S22">
        <f>VLOOKUP($C22,gex_iat!$C:$AI,9,0)</f>
        <v>1</v>
      </c>
      <c r="T22">
        <f>VLOOKUP($C22,gex_iat!$C:$AI,10,0)</f>
        <v>2</v>
      </c>
      <c r="U22">
        <f>VLOOKUP($C22,gex_iat!$C:$AI,11,0)</f>
        <v>2</v>
      </c>
      <c r="V22">
        <f>VLOOKUP($C22,gex_iat!$C:$AI,12,0)</f>
        <v>0</v>
      </c>
      <c r="W22">
        <f>VLOOKUP($C22,gex_iat!$C:$AI,13,0)</f>
        <v>0</v>
      </c>
      <c r="X22">
        <f>VLOOKUP($C22,gex_iat!$C:$AI,14,0)</f>
        <v>0</v>
      </c>
      <c r="Y22">
        <f>VLOOKUP($C22,gex_iat!$C:$AI,15,0)</f>
        <v>-2</v>
      </c>
      <c r="Z22">
        <f>VLOOKUP($C22,gex_iat!$C:$AI,16,0)</f>
        <v>1</v>
      </c>
      <c r="AA22">
        <f>VLOOKUP($C22,gex_iat!$C:$AI,17,0)</f>
        <v>3</v>
      </c>
      <c r="AB22">
        <f>VLOOKUP($C22,gex_iat!$C:$AI,18,0)</f>
        <v>2</v>
      </c>
      <c r="AC22">
        <f>VLOOKUP($C22,gex_iat!$C:$AI,19,0)</f>
        <v>3</v>
      </c>
      <c r="AD22">
        <f>VLOOKUP($C22,gex_iat!$C:$AI,20,0)</f>
        <v>2</v>
      </c>
      <c r="AE22">
        <f>VLOOKUP($C22,gex_iat!$C:$AI,21,0)</f>
        <v>-3</v>
      </c>
      <c r="AF22">
        <f>VLOOKUP($C22,gex_iat!$C:$AI,22,0)</f>
        <v>-3</v>
      </c>
      <c r="AG22">
        <f>VLOOKUP($C22,gex_iat!$C:$AI,23,0)</f>
        <v>-3</v>
      </c>
      <c r="AH22">
        <f>VLOOKUP($C22,gex_iat!$C:$AI,24,0)</f>
        <v>-1</v>
      </c>
      <c r="AI22">
        <f>VLOOKUP($C22,gex_iat!$C:$AI,25,0)</f>
        <v>2</v>
      </c>
      <c r="AJ22">
        <f>VLOOKUP($C22,gex_iat!$C:$AI,26,0)</f>
        <v>8</v>
      </c>
      <c r="AK22">
        <f>VLOOKUP($C22,gex_iat!$C:$AI,27,0)</f>
        <v>5</v>
      </c>
      <c r="AL22">
        <f>VLOOKUP($C22,gex_iat!$C:$AI,28,0)</f>
        <v>1</v>
      </c>
      <c r="AM22">
        <f>VLOOKUP($C22,gex_iat!$C:$AI,29,0)</f>
        <v>-1</v>
      </c>
      <c r="AN22">
        <f>VLOOKUP($C22,gex_iat!$C:$AI,30,0)</f>
        <v>1</v>
      </c>
      <c r="AO22">
        <f>VLOOKUP($C22,gex_iat!$C:$AI,31,0)</f>
        <v>1</v>
      </c>
      <c r="AP22">
        <f>VLOOKUP($C22,gex_iat!$C:$AI,32,0)</f>
        <v>-3</v>
      </c>
      <c r="AQ22">
        <f>VLOOKUP($C22,gex_iat!$C:$AJ,33,0)</f>
        <v>1</v>
      </c>
    </row>
    <row r="23" spans="1:43" x14ac:dyDescent="0.25">
      <c r="A23">
        <v>3</v>
      </c>
      <c r="B23">
        <v>1</v>
      </c>
      <c r="C23" t="s">
        <v>89</v>
      </c>
      <c r="D23" t="s">
        <v>36</v>
      </c>
      <c r="E23" t="s">
        <v>33</v>
      </c>
      <c r="F23">
        <v>43368</v>
      </c>
      <c r="G23">
        <v>17.931550000000001</v>
      </c>
      <c r="H23">
        <v>19.214089999999999</v>
      </c>
      <c r="I23">
        <v>28.547969999999999</v>
      </c>
      <c r="J23">
        <v>27.214289999999998</v>
      </c>
      <c r="K23">
        <v>39.365940000000002</v>
      </c>
      <c r="L23">
        <v>36.474119999999999</v>
      </c>
      <c r="M23">
        <f>VLOOKUP($C23,gex_iat!$C:$AI,3,0)</f>
        <v>5.04034638984018E-2</v>
      </c>
      <c r="N23" t="str">
        <f>VLOOKUP($C23,gex_iat!$C:$AI,4,0)</f>
        <v>child</v>
      </c>
      <c r="O23" t="str">
        <f>VLOOKUP($C23,gex_iat!$C:$AI,5,0)</f>
        <v>non-affective</v>
      </c>
      <c r="P23">
        <f>VLOOKUP($C23,gex_iat!$C:$AI,6,0)</f>
        <v>22</v>
      </c>
      <c r="Q23">
        <f>VLOOKUP($C23,gex_iat!$C:$AI,7,0)</f>
        <v>4</v>
      </c>
      <c r="R23">
        <f>VLOOKUP($C23,gex_iat!$C:$AI,8,0)</f>
        <v>3</v>
      </c>
      <c r="S23">
        <f>VLOOKUP($C23,gex_iat!$C:$AI,9,0)</f>
        <v>1</v>
      </c>
      <c r="T23">
        <f>VLOOKUP($C23,gex_iat!$C:$AI,10,0)</f>
        <v>2</v>
      </c>
      <c r="U23">
        <f>VLOOKUP($C23,gex_iat!$C:$AI,11,0)</f>
        <v>2</v>
      </c>
      <c r="V23">
        <f>VLOOKUP($C23,gex_iat!$C:$AI,12,0)</f>
        <v>0</v>
      </c>
      <c r="W23">
        <f>VLOOKUP($C23,gex_iat!$C:$AI,13,0)</f>
        <v>0</v>
      </c>
      <c r="X23">
        <f>VLOOKUP($C23,gex_iat!$C:$AI,14,0)</f>
        <v>0</v>
      </c>
      <c r="Y23">
        <f>VLOOKUP($C23,gex_iat!$C:$AI,15,0)</f>
        <v>-2</v>
      </c>
      <c r="Z23">
        <f>VLOOKUP($C23,gex_iat!$C:$AI,16,0)</f>
        <v>1</v>
      </c>
      <c r="AA23">
        <f>VLOOKUP($C23,gex_iat!$C:$AI,17,0)</f>
        <v>3</v>
      </c>
      <c r="AB23">
        <f>VLOOKUP($C23,gex_iat!$C:$AI,18,0)</f>
        <v>2</v>
      </c>
      <c r="AC23">
        <f>VLOOKUP($C23,gex_iat!$C:$AI,19,0)</f>
        <v>3</v>
      </c>
      <c r="AD23">
        <f>VLOOKUP($C23,gex_iat!$C:$AI,20,0)</f>
        <v>2</v>
      </c>
      <c r="AE23">
        <f>VLOOKUP($C23,gex_iat!$C:$AI,21,0)</f>
        <v>-3</v>
      </c>
      <c r="AF23">
        <f>VLOOKUP($C23,gex_iat!$C:$AI,22,0)</f>
        <v>-3</v>
      </c>
      <c r="AG23">
        <f>VLOOKUP($C23,gex_iat!$C:$AI,23,0)</f>
        <v>-3</v>
      </c>
      <c r="AH23">
        <f>VLOOKUP($C23,gex_iat!$C:$AI,24,0)</f>
        <v>-1</v>
      </c>
      <c r="AI23">
        <f>VLOOKUP($C23,gex_iat!$C:$AI,25,0)</f>
        <v>2</v>
      </c>
      <c r="AJ23">
        <f>VLOOKUP($C23,gex_iat!$C:$AI,26,0)</f>
        <v>8</v>
      </c>
      <c r="AK23">
        <f>VLOOKUP($C23,gex_iat!$C:$AI,27,0)</f>
        <v>5</v>
      </c>
      <c r="AL23">
        <f>VLOOKUP($C23,gex_iat!$C:$AI,28,0)</f>
        <v>1</v>
      </c>
      <c r="AM23">
        <f>VLOOKUP($C23,gex_iat!$C:$AI,29,0)</f>
        <v>-1</v>
      </c>
      <c r="AN23">
        <f>VLOOKUP($C23,gex_iat!$C:$AI,30,0)</f>
        <v>1</v>
      </c>
      <c r="AO23">
        <f>VLOOKUP($C23,gex_iat!$C:$AI,31,0)</f>
        <v>1</v>
      </c>
      <c r="AP23">
        <f>VLOOKUP($C23,gex_iat!$C:$AI,32,0)</f>
        <v>-3</v>
      </c>
      <c r="AQ23">
        <f>VLOOKUP($C23,gex_iat!$C:$AJ,33,0)</f>
        <v>1</v>
      </c>
    </row>
    <row r="24" spans="1:43" x14ac:dyDescent="0.25">
      <c r="A24">
        <v>3</v>
      </c>
      <c r="B24">
        <v>1</v>
      </c>
      <c r="C24" t="s">
        <v>89</v>
      </c>
      <c r="D24" t="s">
        <v>36</v>
      </c>
      <c r="E24" t="s">
        <v>33</v>
      </c>
      <c r="F24">
        <v>43368</v>
      </c>
      <c r="G24">
        <v>21.556450000000002</v>
      </c>
      <c r="H24">
        <v>18.051649999999999</v>
      </c>
      <c r="I24">
        <v>26.70336</v>
      </c>
      <c r="J24">
        <v>28.133929999999999</v>
      </c>
      <c r="K24">
        <v>44.526730000000001</v>
      </c>
      <c r="L24">
        <v>39.475540000000002</v>
      </c>
      <c r="M24">
        <f>VLOOKUP($C24,gex_iat!$C:$AI,3,0)</f>
        <v>5.04034638984018E-2</v>
      </c>
      <c r="N24" t="str">
        <f>VLOOKUP($C24,gex_iat!$C:$AI,4,0)</f>
        <v>child</v>
      </c>
      <c r="O24" t="str">
        <f>VLOOKUP($C24,gex_iat!$C:$AI,5,0)</f>
        <v>non-affective</v>
      </c>
      <c r="P24">
        <f>VLOOKUP($C24,gex_iat!$C:$AI,6,0)</f>
        <v>22</v>
      </c>
      <c r="Q24">
        <f>VLOOKUP($C24,gex_iat!$C:$AI,7,0)</f>
        <v>4</v>
      </c>
      <c r="R24">
        <f>VLOOKUP($C24,gex_iat!$C:$AI,8,0)</f>
        <v>3</v>
      </c>
      <c r="S24">
        <f>VLOOKUP($C24,gex_iat!$C:$AI,9,0)</f>
        <v>1</v>
      </c>
      <c r="T24">
        <f>VLOOKUP($C24,gex_iat!$C:$AI,10,0)</f>
        <v>2</v>
      </c>
      <c r="U24">
        <f>VLOOKUP($C24,gex_iat!$C:$AI,11,0)</f>
        <v>2</v>
      </c>
      <c r="V24">
        <f>VLOOKUP($C24,gex_iat!$C:$AI,12,0)</f>
        <v>0</v>
      </c>
      <c r="W24">
        <f>VLOOKUP($C24,gex_iat!$C:$AI,13,0)</f>
        <v>0</v>
      </c>
      <c r="X24">
        <f>VLOOKUP($C24,gex_iat!$C:$AI,14,0)</f>
        <v>0</v>
      </c>
      <c r="Y24">
        <f>VLOOKUP($C24,gex_iat!$C:$AI,15,0)</f>
        <v>-2</v>
      </c>
      <c r="Z24">
        <f>VLOOKUP($C24,gex_iat!$C:$AI,16,0)</f>
        <v>1</v>
      </c>
      <c r="AA24">
        <f>VLOOKUP($C24,gex_iat!$C:$AI,17,0)</f>
        <v>3</v>
      </c>
      <c r="AB24">
        <f>VLOOKUP($C24,gex_iat!$C:$AI,18,0)</f>
        <v>2</v>
      </c>
      <c r="AC24">
        <f>VLOOKUP($C24,gex_iat!$C:$AI,19,0)</f>
        <v>3</v>
      </c>
      <c r="AD24">
        <f>VLOOKUP($C24,gex_iat!$C:$AI,20,0)</f>
        <v>2</v>
      </c>
      <c r="AE24">
        <f>VLOOKUP($C24,gex_iat!$C:$AI,21,0)</f>
        <v>-3</v>
      </c>
      <c r="AF24">
        <f>VLOOKUP($C24,gex_iat!$C:$AI,22,0)</f>
        <v>-3</v>
      </c>
      <c r="AG24">
        <f>VLOOKUP($C24,gex_iat!$C:$AI,23,0)</f>
        <v>-3</v>
      </c>
      <c r="AH24">
        <f>VLOOKUP($C24,gex_iat!$C:$AI,24,0)</f>
        <v>-1</v>
      </c>
      <c r="AI24">
        <f>VLOOKUP($C24,gex_iat!$C:$AI,25,0)</f>
        <v>2</v>
      </c>
      <c r="AJ24">
        <f>VLOOKUP($C24,gex_iat!$C:$AI,26,0)</f>
        <v>8</v>
      </c>
      <c r="AK24">
        <f>VLOOKUP($C24,gex_iat!$C:$AI,27,0)</f>
        <v>5</v>
      </c>
      <c r="AL24">
        <f>VLOOKUP($C24,gex_iat!$C:$AI,28,0)</f>
        <v>1</v>
      </c>
      <c r="AM24">
        <f>VLOOKUP($C24,gex_iat!$C:$AI,29,0)</f>
        <v>-1</v>
      </c>
      <c r="AN24">
        <f>VLOOKUP($C24,gex_iat!$C:$AI,30,0)</f>
        <v>1</v>
      </c>
      <c r="AO24">
        <f>VLOOKUP($C24,gex_iat!$C:$AI,31,0)</f>
        <v>1</v>
      </c>
      <c r="AP24">
        <f>VLOOKUP($C24,gex_iat!$C:$AI,32,0)</f>
        <v>-3</v>
      </c>
      <c r="AQ24">
        <f>VLOOKUP($C24,gex_iat!$C:$AJ,33,0)</f>
        <v>1</v>
      </c>
    </row>
    <row r="25" spans="1:43" x14ac:dyDescent="0.25">
      <c r="A25">
        <v>3</v>
      </c>
      <c r="B25">
        <v>1</v>
      </c>
      <c r="C25" t="s">
        <v>89</v>
      </c>
      <c r="D25" t="s">
        <v>36</v>
      </c>
      <c r="E25" t="s">
        <v>33</v>
      </c>
      <c r="F25">
        <v>43368</v>
      </c>
      <c r="G25">
        <v>17.954550000000001</v>
      </c>
      <c r="H25">
        <v>16.674299999999999</v>
      </c>
      <c r="I25">
        <v>28.999610000000001</v>
      </c>
      <c r="J25">
        <v>20.386510000000001</v>
      </c>
      <c r="K25">
        <v>46.554200000000002</v>
      </c>
      <c r="L25">
        <v>38.878239999999998</v>
      </c>
      <c r="M25">
        <f>VLOOKUP($C25,gex_iat!$C:$AI,3,0)</f>
        <v>5.04034638984018E-2</v>
      </c>
      <c r="N25" t="str">
        <f>VLOOKUP($C25,gex_iat!$C:$AI,4,0)</f>
        <v>child</v>
      </c>
      <c r="O25" t="str">
        <f>VLOOKUP($C25,gex_iat!$C:$AI,5,0)</f>
        <v>non-affective</v>
      </c>
      <c r="P25">
        <f>VLOOKUP($C25,gex_iat!$C:$AI,6,0)</f>
        <v>22</v>
      </c>
      <c r="Q25">
        <f>VLOOKUP($C25,gex_iat!$C:$AI,7,0)</f>
        <v>4</v>
      </c>
      <c r="R25">
        <f>VLOOKUP($C25,gex_iat!$C:$AI,8,0)</f>
        <v>3</v>
      </c>
      <c r="S25">
        <f>VLOOKUP($C25,gex_iat!$C:$AI,9,0)</f>
        <v>1</v>
      </c>
      <c r="T25">
        <f>VLOOKUP($C25,gex_iat!$C:$AI,10,0)</f>
        <v>2</v>
      </c>
      <c r="U25">
        <f>VLOOKUP($C25,gex_iat!$C:$AI,11,0)</f>
        <v>2</v>
      </c>
      <c r="V25">
        <f>VLOOKUP($C25,gex_iat!$C:$AI,12,0)</f>
        <v>0</v>
      </c>
      <c r="W25">
        <f>VLOOKUP($C25,gex_iat!$C:$AI,13,0)</f>
        <v>0</v>
      </c>
      <c r="X25">
        <f>VLOOKUP($C25,gex_iat!$C:$AI,14,0)</f>
        <v>0</v>
      </c>
      <c r="Y25">
        <f>VLOOKUP($C25,gex_iat!$C:$AI,15,0)</f>
        <v>-2</v>
      </c>
      <c r="Z25">
        <f>VLOOKUP($C25,gex_iat!$C:$AI,16,0)</f>
        <v>1</v>
      </c>
      <c r="AA25">
        <f>VLOOKUP($C25,gex_iat!$C:$AI,17,0)</f>
        <v>3</v>
      </c>
      <c r="AB25">
        <f>VLOOKUP($C25,gex_iat!$C:$AI,18,0)</f>
        <v>2</v>
      </c>
      <c r="AC25">
        <f>VLOOKUP($C25,gex_iat!$C:$AI,19,0)</f>
        <v>3</v>
      </c>
      <c r="AD25">
        <f>VLOOKUP($C25,gex_iat!$C:$AI,20,0)</f>
        <v>2</v>
      </c>
      <c r="AE25">
        <f>VLOOKUP($C25,gex_iat!$C:$AI,21,0)</f>
        <v>-3</v>
      </c>
      <c r="AF25">
        <f>VLOOKUP($C25,gex_iat!$C:$AI,22,0)</f>
        <v>-3</v>
      </c>
      <c r="AG25">
        <f>VLOOKUP($C25,gex_iat!$C:$AI,23,0)</f>
        <v>-3</v>
      </c>
      <c r="AH25">
        <f>VLOOKUP($C25,gex_iat!$C:$AI,24,0)</f>
        <v>-1</v>
      </c>
      <c r="AI25">
        <f>VLOOKUP($C25,gex_iat!$C:$AI,25,0)</f>
        <v>2</v>
      </c>
      <c r="AJ25">
        <f>VLOOKUP($C25,gex_iat!$C:$AI,26,0)</f>
        <v>8</v>
      </c>
      <c r="AK25">
        <f>VLOOKUP($C25,gex_iat!$C:$AI,27,0)</f>
        <v>5</v>
      </c>
      <c r="AL25">
        <f>VLOOKUP($C25,gex_iat!$C:$AI,28,0)</f>
        <v>1</v>
      </c>
      <c r="AM25">
        <f>VLOOKUP($C25,gex_iat!$C:$AI,29,0)</f>
        <v>-1</v>
      </c>
      <c r="AN25">
        <f>VLOOKUP($C25,gex_iat!$C:$AI,30,0)</f>
        <v>1</v>
      </c>
      <c r="AO25">
        <f>VLOOKUP($C25,gex_iat!$C:$AI,31,0)</f>
        <v>1</v>
      </c>
      <c r="AP25">
        <f>VLOOKUP($C25,gex_iat!$C:$AI,32,0)</f>
        <v>-3</v>
      </c>
      <c r="AQ25">
        <f>VLOOKUP($C25,gex_iat!$C:$AJ,33,0)</f>
        <v>1</v>
      </c>
    </row>
    <row r="26" spans="1:43" x14ac:dyDescent="0.25">
      <c r="A26">
        <v>3</v>
      </c>
      <c r="B26">
        <v>1</v>
      </c>
      <c r="C26" t="s">
        <v>89</v>
      </c>
      <c r="D26" t="s">
        <v>36</v>
      </c>
      <c r="E26" t="s">
        <v>33</v>
      </c>
      <c r="F26">
        <v>43368</v>
      </c>
      <c r="G26">
        <v>22.626280000000001</v>
      </c>
      <c r="H26">
        <v>19.614249999999998</v>
      </c>
      <c r="I26">
        <v>30.75581</v>
      </c>
      <c r="J26">
        <v>29.408850000000001</v>
      </c>
      <c r="K26">
        <v>46.267420000000001</v>
      </c>
      <c r="L26">
        <v>40.630009999999999</v>
      </c>
      <c r="M26">
        <f>VLOOKUP($C26,gex_iat!$C:$AI,3,0)</f>
        <v>5.04034638984018E-2</v>
      </c>
      <c r="N26" t="str">
        <f>VLOOKUP($C26,gex_iat!$C:$AI,4,0)</f>
        <v>child</v>
      </c>
      <c r="O26" t="str">
        <f>VLOOKUP($C26,gex_iat!$C:$AI,5,0)</f>
        <v>non-affective</v>
      </c>
      <c r="P26">
        <f>VLOOKUP($C26,gex_iat!$C:$AI,6,0)</f>
        <v>22</v>
      </c>
      <c r="Q26">
        <f>VLOOKUP($C26,gex_iat!$C:$AI,7,0)</f>
        <v>4</v>
      </c>
      <c r="R26">
        <f>VLOOKUP($C26,gex_iat!$C:$AI,8,0)</f>
        <v>3</v>
      </c>
      <c r="S26">
        <f>VLOOKUP($C26,gex_iat!$C:$AI,9,0)</f>
        <v>1</v>
      </c>
      <c r="T26">
        <f>VLOOKUP($C26,gex_iat!$C:$AI,10,0)</f>
        <v>2</v>
      </c>
      <c r="U26">
        <f>VLOOKUP($C26,gex_iat!$C:$AI,11,0)</f>
        <v>2</v>
      </c>
      <c r="V26">
        <f>VLOOKUP($C26,gex_iat!$C:$AI,12,0)</f>
        <v>0</v>
      </c>
      <c r="W26">
        <f>VLOOKUP($C26,gex_iat!$C:$AI,13,0)</f>
        <v>0</v>
      </c>
      <c r="X26">
        <f>VLOOKUP($C26,gex_iat!$C:$AI,14,0)</f>
        <v>0</v>
      </c>
      <c r="Y26">
        <f>VLOOKUP($C26,gex_iat!$C:$AI,15,0)</f>
        <v>-2</v>
      </c>
      <c r="Z26">
        <f>VLOOKUP($C26,gex_iat!$C:$AI,16,0)</f>
        <v>1</v>
      </c>
      <c r="AA26">
        <f>VLOOKUP($C26,gex_iat!$C:$AI,17,0)</f>
        <v>3</v>
      </c>
      <c r="AB26">
        <f>VLOOKUP($C26,gex_iat!$C:$AI,18,0)</f>
        <v>2</v>
      </c>
      <c r="AC26">
        <f>VLOOKUP($C26,gex_iat!$C:$AI,19,0)</f>
        <v>3</v>
      </c>
      <c r="AD26">
        <f>VLOOKUP($C26,gex_iat!$C:$AI,20,0)</f>
        <v>2</v>
      </c>
      <c r="AE26">
        <f>VLOOKUP($C26,gex_iat!$C:$AI,21,0)</f>
        <v>-3</v>
      </c>
      <c r="AF26">
        <f>VLOOKUP($C26,gex_iat!$C:$AI,22,0)</f>
        <v>-3</v>
      </c>
      <c r="AG26">
        <f>VLOOKUP($C26,gex_iat!$C:$AI,23,0)</f>
        <v>-3</v>
      </c>
      <c r="AH26">
        <f>VLOOKUP($C26,gex_iat!$C:$AI,24,0)</f>
        <v>-1</v>
      </c>
      <c r="AI26">
        <f>VLOOKUP($C26,gex_iat!$C:$AI,25,0)</f>
        <v>2</v>
      </c>
      <c r="AJ26">
        <f>VLOOKUP($C26,gex_iat!$C:$AI,26,0)</f>
        <v>8</v>
      </c>
      <c r="AK26">
        <f>VLOOKUP($C26,gex_iat!$C:$AI,27,0)</f>
        <v>5</v>
      </c>
      <c r="AL26">
        <f>VLOOKUP($C26,gex_iat!$C:$AI,28,0)</f>
        <v>1</v>
      </c>
      <c r="AM26">
        <f>VLOOKUP($C26,gex_iat!$C:$AI,29,0)</f>
        <v>-1</v>
      </c>
      <c r="AN26">
        <f>VLOOKUP($C26,gex_iat!$C:$AI,30,0)</f>
        <v>1</v>
      </c>
      <c r="AO26">
        <f>VLOOKUP($C26,gex_iat!$C:$AI,31,0)</f>
        <v>1</v>
      </c>
      <c r="AP26">
        <f>VLOOKUP($C26,gex_iat!$C:$AI,32,0)</f>
        <v>-3</v>
      </c>
      <c r="AQ26">
        <f>VLOOKUP($C26,gex_iat!$C:$AJ,33,0)</f>
        <v>1</v>
      </c>
    </row>
    <row r="27" spans="1:43" x14ac:dyDescent="0.25">
      <c r="A27">
        <v>3</v>
      </c>
      <c r="B27">
        <v>2</v>
      </c>
      <c r="C27" t="s">
        <v>90</v>
      </c>
      <c r="D27" t="s">
        <v>32</v>
      </c>
      <c r="E27" t="s">
        <v>37</v>
      </c>
      <c r="F27">
        <v>43375</v>
      </c>
      <c r="G27">
        <v>18.98818</v>
      </c>
      <c r="H27">
        <v>22.963509999999999</v>
      </c>
      <c r="I27">
        <v>31.872589999999999</v>
      </c>
      <c r="J27">
        <v>38.456470000000003</v>
      </c>
      <c r="K27">
        <v>40.028970000000001</v>
      </c>
      <c r="L27">
        <v>49.962940000000003</v>
      </c>
      <c r="M27">
        <f>VLOOKUP($C27,gex_iat!$C:$AI,3,0)</f>
        <v>-0.29639432631153501</v>
      </c>
      <c r="N27" t="str">
        <f>VLOOKUP($C27,gex_iat!$C:$AI,4,0)</f>
        <v>adult</v>
      </c>
      <c r="O27" t="str">
        <f>VLOOKUP($C27,gex_iat!$C:$AI,5,0)</f>
        <v>affective</v>
      </c>
      <c r="P27">
        <f>VLOOKUP($C27,gex_iat!$C:$AI,6,0)</f>
        <v>22</v>
      </c>
      <c r="Q27">
        <f>VLOOKUP($C27,gex_iat!$C:$AI,7,0)</f>
        <v>0</v>
      </c>
      <c r="R27">
        <f>VLOOKUP($C27,gex_iat!$C:$AI,8,0)</f>
        <v>3</v>
      </c>
      <c r="S27">
        <f>VLOOKUP($C27,gex_iat!$C:$AI,9,0)</f>
        <v>1</v>
      </c>
      <c r="T27">
        <f>VLOOKUP($C27,gex_iat!$C:$AI,10,0)</f>
        <v>2</v>
      </c>
      <c r="U27">
        <f>VLOOKUP($C27,gex_iat!$C:$AI,11,0)</f>
        <v>2</v>
      </c>
      <c r="V27">
        <f>VLOOKUP($C27,gex_iat!$C:$AI,12,0)</f>
        <v>0</v>
      </c>
      <c r="W27">
        <f>VLOOKUP($C27,gex_iat!$C:$AI,13,0)</f>
        <v>0</v>
      </c>
      <c r="X27">
        <f>VLOOKUP($C27,gex_iat!$C:$AI,14,0)</f>
        <v>0</v>
      </c>
      <c r="Y27">
        <f>VLOOKUP($C27,gex_iat!$C:$AI,15,0)</f>
        <v>1</v>
      </c>
      <c r="Z27">
        <f>VLOOKUP($C27,gex_iat!$C:$AI,16,0)</f>
        <v>1</v>
      </c>
      <c r="AA27">
        <f>VLOOKUP($C27,gex_iat!$C:$AI,17,0)</f>
        <v>3</v>
      </c>
      <c r="AB27">
        <f>VLOOKUP($C27,gex_iat!$C:$AI,18,0)</f>
        <v>1</v>
      </c>
      <c r="AC27">
        <f>VLOOKUP($C27,gex_iat!$C:$AI,19,0)</f>
        <v>2</v>
      </c>
      <c r="AD27">
        <f>VLOOKUP($C27,gex_iat!$C:$AI,20,0)</f>
        <v>2</v>
      </c>
      <c r="AE27">
        <f>VLOOKUP($C27,gex_iat!$C:$AI,21,0)</f>
        <v>-1</v>
      </c>
      <c r="AF27">
        <f>VLOOKUP($C27,gex_iat!$C:$AI,22,0)</f>
        <v>-1</v>
      </c>
      <c r="AG27">
        <f>VLOOKUP($C27,gex_iat!$C:$AI,23,0)</f>
        <v>-1</v>
      </c>
      <c r="AH27">
        <f>VLOOKUP($C27,gex_iat!$C:$AI,24,0)</f>
        <v>0</v>
      </c>
      <c r="AI27">
        <f>VLOOKUP($C27,gex_iat!$C:$AI,25,0)</f>
        <v>2</v>
      </c>
      <c r="AJ27">
        <f>VLOOKUP($C27,gex_iat!$C:$AI,26,0)</f>
        <v>8</v>
      </c>
      <c r="AK27">
        <f>VLOOKUP($C27,gex_iat!$C:$AI,27,0)</f>
        <v>5</v>
      </c>
      <c r="AL27">
        <f>VLOOKUP($C27,gex_iat!$C:$AI,28,0)</f>
        <v>3</v>
      </c>
      <c r="AM27">
        <f>VLOOKUP($C27,gex_iat!$C:$AI,29,0)</f>
        <v>0</v>
      </c>
      <c r="AN27">
        <f>VLOOKUP($C27,gex_iat!$C:$AI,30,0)</f>
        <v>1</v>
      </c>
      <c r="AO27">
        <f>VLOOKUP($C27,gex_iat!$C:$AI,31,0)</f>
        <v>-3</v>
      </c>
      <c r="AP27">
        <f>VLOOKUP($C27,gex_iat!$C:$AI,32,0)</f>
        <v>1</v>
      </c>
      <c r="AQ27">
        <f>VLOOKUP($C27,gex_iat!$C:$AJ,33,0)</f>
        <v>0</v>
      </c>
    </row>
    <row r="28" spans="1:43" x14ac:dyDescent="0.25">
      <c r="A28">
        <v>3</v>
      </c>
      <c r="B28">
        <v>2</v>
      </c>
      <c r="C28" t="s">
        <v>90</v>
      </c>
      <c r="D28" t="s">
        <v>32</v>
      </c>
      <c r="E28" t="s">
        <v>37</v>
      </c>
      <c r="F28">
        <v>43375</v>
      </c>
      <c r="G28">
        <v>17.931550000000001</v>
      </c>
      <c r="H28">
        <v>24.044889999999999</v>
      </c>
      <c r="I28">
        <v>28.547969999999999</v>
      </c>
      <c r="J28">
        <v>31.448260000000001</v>
      </c>
      <c r="K28">
        <v>39.365940000000002</v>
      </c>
      <c r="L28">
        <v>46.484520000000003</v>
      </c>
      <c r="M28">
        <f>VLOOKUP($C28,gex_iat!$C:$AI,3,0)</f>
        <v>-0.29639432631153501</v>
      </c>
      <c r="N28" t="str">
        <f>VLOOKUP($C28,gex_iat!$C:$AI,4,0)</f>
        <v>adult</v>
      </c>
      <c r="O28" t="str">
        <f>VLOOKUP($C28,gex_iat!$C:$AI,5,0)</f>
        <v>affective</v>
      </c>
      <c r="P28">
        <f>VLOOKUP($C28,gex_iat!$C:$AI,6,0)</f>
        <v>22</v>
      </c>
      <c r="Q28">
        <f>VLOOKUP($C28,gex_iat!$C:$AI,7,0)</f>
        <v>0</v>
      </c>
      <c r="R28">
        <f>VLOOKUP($C28,gex_iat!$C:$AI,8,0)</f>
        <v>3</v>
      </c>
      <c r="S28">
        <f>VLOOKUP($C28,gex_iat!$C:$AI,9,0)</f>
        <v>1</v>
      </c>
      <c r="T28">
        <f>VLOOKUP($C28,gex_iat!$C:$AI,10,0)</f>
        <v>2</v>
      </c>
      <c r="U28">
        <f>VLOOKUP($C28,gex_iat!$C:$AI,11,0)</f>
        <v>2</v>
      </c>
      <c r="V28">
        <f>VLOOKUP($C28,gex_iat!$C:$AI,12,0)</f>
        <v>0</v>
      </c>
      <c r="W28">
        <f>VLOOKUP($C28,gex_iat!$C:$AI,13,0)</f>
        <v>0</v>
      </c>
      <c r="X28">
        <f>VLOOKUP($C28,gex_iat!$C:$AI,14,0)</f>
        <v>0</v>
      </c>
      <c r="Y28">
        <f>VLOOKUP($C28,gex_iat!$C:$AI,15,0)</f>
        <v>1</v>
      </c>
      <c r="Z28">
        <f>VLOOKUP($C28,gex_iat!$C:$AI,16,0)</f>
        <v>1</v>
      </c>
      <c r="AA28">
        <f>VLOOKUP($C28,gex_iat!$C:$AI,17,0)</f>
        <v>3</v>
      </c>
      <c r="AB28">
        <f>VLOOKUP($C28,gex_iat!$C:$AI,18,0)</f>
        <v>1</v>
      </c>
      <c r="AC28">
        <f>VLOOKUP($C28,gex_iat!$C:$AI,19,0)</f>
        <v>2</v>
      </c>
      <c r="AD28">
        <f>VLOOKUP($C28,gex_iat!$C:$AI,20,0)</f>
        <v>2</v>
      </c>
      <c r="AE28">
        <f>VLOOKUP($C28,gex_iat!$C:$AI,21,0)</f>
        <v>-1</v>
      </c>
      <c r="AF28">
        <f>VLOOKUP($C28,gex_iat!$C:$AI,22,0)</f>
        <v>-1</v>
      </c>
      <c r="AG28">
        <f>VLOOKUP($C28,gex_iat!$C:$AI,23,0)</f>
        <v>-1</v>
      </c>
      <c r="AH28">
        <f>VLOOKUP($C28,gex_iat!$C:$AI,24,0)</f>
        <v>0</v>
      </c>
      <c r="AI28">
        <f>VLOOKUP($C28,gex_iat!$C:$AI,25,0)</f>
        <v>2</v>
      </c>
      <c r="AJ28">
        <f>VLOOKUP($C28,gex_iat!$C:$AI,26,0)</f>
        <v>8</v>
      </c>
      <c r="AK28">
        <f>VLOOKUP($C28,gex_iat!$C:$AI,27,0)</f>
        <v>5</v>
      </c>
      <c r="AL28">
        <f>VLOOKUP($C28,gex_iat!$C:$AI,28,0)</f>
        <v>3</v>
      </c>
      <c r="AM28">
        <f>VLOOKUP($C28,gex_iat!$C:$AI,29,0)</f>
        <v>0</v>
      </c>
      <c r="AN28">
        <f>VLOOKUP($C28,gex_iat!$C:$AI,30,0)</f>
        <v>1</v>
      </c>
      <c r="AO28">
        <f>VLOOKUP($C28,gex_iat!$C:$AI,31,0)</f>
        <v>-3</v>
      </c>
      <c r="AP28">
        <f>VLOOKUP($C28,gex_iat!$C:$AI,32,0)</f>
        <v>1</v>
      </c>
      <c r="AQ28">
        <f>VLOOKUP($C28,gex_iat!$C:$AJ,33,0)</f>
        <v>0</v>
      </c>
    </row>
    <row r="29" spans="1:43" x14ac:dyDescent="0.25">
      <c r="A29">
        <v>3</v>
      </c>
      <c r="B29">
        <v>2</v>
      </c>
      <c r="C29" t="s">
        <v>90</v>
      </c>
      <c r="D29" t="s">
        <v>32</v>
      </c>
      <c r="E29" t="s">
        <v>37</v>
      </c>
      <c r="F29">
        <v>43375</v>
      </c>
      <c r="G29">
        <v>21.556450000000002</v>
      </c>
      <c r="H29">
        <v>25.450109999999999</v>
      </c>
      <c r="I29">
        <v>26.70336</v>
      </c>
      <c r="J29">
        <v>35.468400000000003</v>
      </c>
      <c r="K29">
        <v>44.526730000000001</v>
      </c>
      <c r="L29">
        <v>53.411639999999998</v>
      </c>
      <c r="M29">
        <f>VLOOKUP($C29,gex_iat!$C:$AI,3,0)</f>
        <v>-0.29639432631153501</v>
      </c>
      <c r="N29" t="str">
        <f>VLOOKUP($C29,gex_iat!$C:$AI,4,0)</f>
        <v>adult</v>
      </c>
      <c r="O29" t="str">
        <f>VLOOKUP($C29,gex_iat!$C:$AI,5,0)</f>
        <v>affective</v>
      </c>
      <c r="P29">
        <f>VLOOKUP($C29,gex_iat!$C:$AI,6,0)</f>
        <v>22</v>
      </c>
      <c r="Q29">
        <f>VLOOKUP($C29,gex_iat!$C:$AI,7,0)</f>
        <v>0</v>
      </c>
      <c r="R29">
        <f>VLOOKUP($C29,gex_iat!$C:$AI,8,0)</f>
        <v>3</v>
      </c>
      <c r="S29">
        <f>VLOOKUP($C29,gex_iat!$C:$AI,9,0)</f>
        <v>1</v>
      </c>
      <c r="T29">
        <f>VLOOKUP($C29,gex_iat!$C:$AI,10,0)</f>
        <v>2</v>
      </c>
      <c r="U29">
        <f>VLOOKUP($C29,gex_iat!$C:$AI,11,0)</f>
        <v>2</v>
      </c>
      <c r="V29">
        <f>VLOOKUP($C29,gex_iat!$C:$AI,12,0)</f>
        <v>0</v>
      </c>
      <c r="W29">
        <f>VLOOKUP($C29,gex_iat!$C:$AI,13,0)</f>
        <v>0</v>
      </c>
      <c r="X29">
        <f>VLOOKUP($C29,gex_iat!$C:$AI,14,0)</f>
        <v>0</v>
      </c>
      <c r="Y29">
        <f>VLOOKUP($C29,gex_iat!$C:$AI,15,0)</f>
        <v>1</v>
      </c>
      <c r="Z29">
        <f>VLOOKUP($C29,gex_iat!$C:$AI,16,0)</f>
        <v>1</v>
      </c>
      <c r="AA29">
        <f>VLOOKUP($C29,gex_iat!$C:$AI,17,0)</f>
        <v>3</v>
      </c>
      <c r="AB29">
        <f>VLOOKUP($C29,gex_iat!$C:$AI,18,0)</f>
        <v>1</v>
      </c>
      <c r="AC29">
        <f>VLOOKUP($C29,gex_iat!$C:$AI,19,0)</f>
        <v>2</v>
      </c>
      <c r="AD29">
        <f>VLOOKUP($C29,gex_iat!$C:$AI,20,0)</f>
        <v>2</v>
      </c>
      <c r="AE29">
        <f>VLOOKUP($C29,gex_iat!$C:$AI,21,0)</f>
        <v>-1</v>
      </c>
      <c r="AF29">
        <f>VLOOKUP($C29,gex_iat!$C:$AI,22,0)</f>
        <v>-1</v>
      </c>
      <c r="AG29">
        <f>VLOOKUP($C29,gex_iat!$C:$AI,23,0)</f>
        <v>-1</v>
      </c>
      <c r="AH29">
        <f>VLOOKUP($C29,gex_iat!$C:$AI,24,0)</f>
        <v>0</v>
      </c>
      <c r="AI29">
        <f>VLOOKUP($C29,gex_iat!$C:$AI,25,0)</f>
        <v>2</v>
      </c>
      <c r="AJ29">
        <f>VLOOKUP($C29,gex_iat!$C:$AI,26,0)</f>
        <v>8</v>
      </c>
      <c r="AK29">
        <f>VLOOKUP($C29,gex_iat!$C:$AI,27,0)</f>
        <v>5</v>
      </c>
      <c r="AL29">
        <f>VLOOKUP($C29,gex_iat!$C:$AI,28,0)</f>
        <v>3</v>
      </c>
      <c r="AM29">
        <f>VLOOKUP($C29,gex_iat!$C:$AI,29,0)</f>
        <v>0</v>
      </c>
      <c r="AN29">
        <f>VLOOKUP($C29,gex_iat!$C:$AI,30,0)</f>
        <v>1</v>
      </c>
      <c r="AO29">
        <f>VLOOKUP($C29,gex_iat!$C:$AI,31,0)</f>
        <v>-3</v>
      </c>
      <c r="AP29">
        <f>VLOOKUP($C29,gex_iat!$C:$AI,32,0)</f>
        <v>1</v>
      </c>
      <c r="AQ29">
        <f>VLOOKUP($C29,gex_iat!$C:$AJ,33,0)</f>
        <v>0</v>
      </c>
    </row>
    <row r="30" spans="1:43" x14ac:dyDescent="0.25">
      <c r="A30">
        <v>3</v>
      </c>
      <c r="B30">
        <v>2</v>
      </c>
      <c r="C30" t="s">
        <v>90</v>
      </c>
      <c r="D30" t="s">
        <v>32</v>
      </c>
      <c r="E30" t="s">
        <v>37</v>
      </c>
      <c r="F30">
        <v>43375</v>
      </c>
      <c r="G30">
        <v>17.954550000000001</v>
      </c>
      <c r="H30">
        <v>28.51408</v>
      </c>
      <c r="I30">
        <v>28.999610000000001</v>
      </c>
      <c r="J30">
        <v>36.189590000000003</v>
      </c>
      <c r="K30">
        <v>46.554200000000002</v>
      </c>
      <c r="L30">
        <v>46.804659999999998</v>
      </c>
      <c r="M30">
        <f>VLOOKUP($C30,gex_iat!$C:$AI,3,0)</f>
        <v>-0.29639432631153501</v>
      </c>
      <c r="N30" t="str">
        <f>VLOOKUP($C30,gex_iat!$C:$AI,4,0)</f>
        <v>adult</v>
      </c>
      <c r="O30" t="str">
        <f>VLOOKUP($C30,gex_iat!$C:$AI,5,0)</f>
        <v>affective</v>
      </c>
      <c r="P30">
        <f>VLOOKUP($C30,gex_iat!$C:$AI,6,0)</f>
        <v>22</v>
      </c>
      <c r="Q30">
        <f>VLOOKUP($C30,gex_iat!$C:$AI,7,0)</f>
        <v>0</v>
      </c>
      <c r="R30">
        <f>VLOOKUP($C30,gex_iat!$C:$AI,8,0)</f>
        <v>3</v>
      </c>
      <c r="S30">
        <f>VLOOKUP($C30,gex_iat!$C:$AI,9,0)</f>
        <v>1</v>
      </c>
      <c r="T30">
        <f>VLOOKUP($C30,gex_iat!$C:$AI,10,0)</f>
        <v>2</v>
      </c>
      <c r="U30">
        <f>VLOOKUP($C30,gex_iat!$C:$AI,11,0)</f>
        <v>2</v>
      </c>
      <c r="V30">
        <f>VLOOKUP($C30,gex_iat!$C:$AI,12,0)</f>
        <v>0</v>
      </c>
      <c r="W30">
        <f>VLOOKUP($C30,gex_iat!$C:$AI,13,0)</f>
        <v>0</v>
      </c>
      <c r="X30">
        <f>VLOOKUP($C30,gex_iat!$C:$AI,14,0)</f>
        <v>0</v>
      </c>
      <c r="Y30">
        <f>VLOOKUP($C30,gex_iat!$C:$AI,15,0)</f>
        <v>1</v>
      </c>
      <c r="Z30">
        <f>VLOOKUP($C30,gex_iat!$C:$AI,16,0)</f>
        <v>1</v>
      </c>
      <c r="AA30">
        <f>VLOOKUP($C30,gex_iat!$C:$AI,17,0)</f>
        <v>3</v>
      </c>
      <c r="AB30">
        <f>VLOOKUP($C30,gex_iat!$C:$AI,18,0)</f>
        <v>1</v>
      </c>
      <c r="AC30">
        <f>VLOOKUP($C30,gex_iat!$C:$AI,19,0)</f>
        <v>2</v>
      </c>
      <c r="AD30">
        <f>VLOOKUP($C30,gex_iat!$C:$AI,20,0)</f>
        <v>2</v>
      </c>
      <c r="AE30">
        <f>VLOOKUP($C30,gex_iat!$C:$AI,21,0)</f>
        <v>-1</v>
      </c>
      <c r="AF30">
        <f>VLOOKUP($C30,gex_iat!$C:$AI,22,0)</f>
        <v>-1</v>
      </c>
      <c r="AG30">
        <f>VLOOKUP($C30,gex_iat!$C:$AI,23,0)</f>
        <v>-1</v>
      </c>
      <c r="AH30">
        <f>VLOOKUP($C30,gex_iat!$C:$AI,24,0)</f>
        <v>0</v>
      </c>
      <c r="AI30">
        <f>VLOOKUP($C30,gex_iat!$C:$AI,25,0)</f>
        <v>2</v>
      </c>
      <c r="AJ30">
        <f>VLOOKUP($C30,gex_iat!$C:$AI,26,0)</f>
        <v>8</v>
      </c>
      <c r="AK30">
        <f>VLOOKUP($C30,gex_iat!$C:$AI,27,0)</f>
        <v>5</v>
      </c>
      <c r="AL30">
        <f>VLOOKUP($C30,gex_iat!$C:$AI,28,0)</f>
        <v>3</v>
      </c>
      <c r="AM30">
        <f>VLOOKUP($C30,gex_iat!$C:$AI,29,0)</f>
        <v>0</v>
      </c>
      <c r="AN30">
        <f>VLOOKUP($C30,gex_iat!$C:$AI,30,0)</f>
        <v>1</v>
      </c>
      <c r="AO30">
        <f>VLOOKUP($C30,gex_iat!$C:$AI,31,0)</f>
        <v>-3</v>
      </c>
      <c r="AP30">
        <f>VLOOKUP($C30,gex_iat!$C:$AI,32,0)</f>
        <v>1</v>
      </c>
      <c r="AQ30">
        <f>VLOOKUP($C30,gex_iat!$C:$AJ,33,0)</f>
        <v>0</v>
      </c>
    </row>
    <row r="31" spans="1:43" x14ac:dyDescent="0.25">
      <c r="A31">
        <v>3</v>
      </c>
      <c r="B31">
        <v>2</v>
      </c>
      <c r="C31" t="s">
        <v>90</v>
      </c>
      <c r="D31" t="s">
        <v>32</v>
      </c>
      <c r="E31" t="s">
        <v>37</v>
      </c>
      <c r="F31">
        <v>43375</v>
      </c>
      <c r="G31">
        <v>22.626280000000001</v>
      </c>
      <c r="H31">
        <v>26.282530000000001</v>
      </c>
      <c r="I31">
        <v>30.75581</v>
      </c>
      <c r="J31">
        <v>36.329509999999999</v>
      </c>
      <c r="K31">
        <v>46.267420000000001</v>
      </c>
      <c r="L31">
        <v>45.421500000000002</v>
      </c>
      <c r="M31">
        <f>VLOOKUP($C31,gex_iat!$C:$AI,3,0)</f>
        <v>-0.29639432631153501</v>
      </c>
      <c r="N31" t="str">
        <f>VLOOKUP($C31,gex_iat!$C:$AI,4,0)</f>
        <v>adult</v>
      </c>
      <c r="O31" t="str">
        <f>VLOOKUP($C31,gex_iat!$C:$AI,5,0)</f>
        <v>affective</v>
      </c>
      <c r="P31">
        <f>VLOOKUP($C31,gex_iat!$C:$AI,6,0)</f>
        <v>22</v>
      </c>
      <c r="Q31">
        <f>VLOOKUP($C31,gex_iat!$C:$AI,7,0)</f>
        <v>0</v>
      </c>
      <c r="R31">
        <f>VLOOKUP($C31,gex_iat!$C:$AI,8,0)</f>
        <v>3</v>
      </c>
      <c r="S31">
        <f>VLOOKUP($C31,gex_iat!$C:$AI,9,0)</f>
        <v>1</v>
      </c>
      <c r="T31">
        <f>VLOOKUP($C31,gex_iat!$C:$AI,10,0)</f>
        <v>2</v>
      </c>
      <c r="U31">
        <f>VLOOKUP($C31,gex_iat!$C:$AI,11,0)</f>
        <v>2</v>
      </c>
      <c r="V31">
        <f>VLOOKUP($C31,gex_iat!$C:$AI,12,0)</f>
        <v>0</v>
      </c>
      <c r="W31">
        <f>VLOOKUP($C31,gex_iat!$C:$AI,13,0)</f>
        <v>0</v>
      </c>
      <c r="X31">
        <f>VLOOKUP($C31,gex_iat!$C:$AI,14,0)</f>
        <v>0</v>
      </c>
      <c r="Y31">
        <f>VLOOKUP($C31,gex_iat!$C:$AI,15,0)</f>
        <v>1</v>
      </c>
      <c r="Z31">
        <f>VLOOKUP($C31,gex_iat!$C:$AI,16,0)</f>
        <v>1</v>
      </c>
      <c r="AA31">
        <f>VLOOKUP($C31,gex_iat!$C:$AI,17,0)</f>
        <v>3</v>
      </c>
      <c r="AB31">
        <f>VLOOKUP($C31,gex_iat!$C:$AI,18,0)</f>
        <v>1</v>
      </c>
      <c r="AC31">
        <f>VLOOKUP($C31,gex_iat!$C:$AI,19,0)</f>
        <v>2</v>
      </c>
      <c r="AD31">
        <f>VLOOKUP($C31,gex_iat!$C:$AI,20,0)</f>
        <v>2</v>
      </c>
      <c r="AE31">
        <f>VLOOKUP($C31,gex_iat!$C:$AI,21,0)</f>
        <v>-1</v>
      </c>
      <c r="AF31">
        <f>VLOOKUP($C31,gex_iat!$C:$AI,22,0)</f>
        <v>-1</v>
      </c>
      <c r="AG31">
        <f>VLOOKUP($C31,gex_iat!$C:$AI,23,0)</f>
        <v>-1</v>
      </c>
      <c r="AH31">
        <f>VLOOKUP($C31,gex_iat!$C:$AI,24,0)</f>
        <v>0</v>
      </c>
      <c r="AI31">
        <f>VLOOKUP($C31,gex_iat!$C:$AI,25,0)</f>
        <v>2</v>
      </c>
      <c r="AJ31">
        <f>VLOOKUP($C31,gex_iat!$C:$AI,26,0)</f>
        <v>8</v>
      </c>
      <c r="AK31">
        <f>VLOOKUP($C31,gex_iat!$C:$AI,27,0)</f>
        <v>5</v>
      </c>
      <c r="AL31">
        <f>VLOOKUP($C31,gex_iat!$C:$AI,28,0)</f>
        <v>3</v>
      </c>
      <c r="AM31">
        <f>VLOOKUP($C31,gex_iat!$C:$AI,29,0)</f>
        <v>0</v>
      </c>
      <c r="AN31">
        <f>VLOOKUP($C31,gex_iat!$C:$AI,30,0)</f>
        <v>1</v>
      </c>
      <c r="AO31">
        <f>VLOOKUP($C31,gex_iat!$C:$AI,31,0)</f>
        <v>-3</v>
      </c>
      <c r="AP31">
        <f>VLOOKUP($C31,gex_iat!$C:$AI,32,0)</f>
        <v>1</v>
      </c>
      <c r="AQ31">
        <f>VLOOKUP($C31,gex_iat!$C:$AJ,33,0)</f>
        <v>0</v>
      </c>
    </row>
    <row r="32" spans="1:43" x14ac:dyDescent="0.25">
      <c r="A32">
        <v>4</v>
      </c>
      <c r="B32">
        <v>1</v>
      </c>
      <c r="C32" t="s">
        <v>91</v>
      </c>
      <c r="D32" t="s">
        <v>32</v>
      </c>
      <c r="E32" t="s">
        <v>37</v>
      </c>
      <c r="F32">
        <v>43369</v>
      </c>
      <c r="G32">
        <v>19.795500000000001</v>
      </c>
      <c r="H32">
        <v>19.322929999999999</v>
      </c>
      <c r="I32">
        <v>28.62745</v>
      </c>
      <c r="J32">
        <v>29.425219999999999</v>
      </c>
      <c r="K32">
        <v>37.863280000000003</v>
      </c>
      <c r="L32">
        <v>43.533200000000001</v>
      </c>
      <c r="M32">
        <f>VLOOKUP($C32,gex_iat!$C:$AI,3,0)</f>
        <v>0.14269757773541999</v>
      </c>
      <c r="N32" t="str">
        <f>VLOOKUP($C32,gex_iat!$C:$AI,4,0)</f>
        <v>adult</v>
      </c>
      <c r="O32" t="str">
        <f>VLOOKUP($C32,gex_iat!$C:$AI,5,0)</f>
        <v>affective</v>
      </c>
      <c r="P32">
        <f>VLOOKUP($C32,gex_iat!$C:$AI,6,0)</f>
        <v>25</v>
      </c>
      <c r="Q32">
        <f>VLOOKUP($C32,gex_iat!$C:$AI,7,0)</f>
        <v>4</v>
      </c>
      <c r="R32">
        <f>VLOOKUP($C32,gex_iat!$C:$AI,8,0)</f>
        <v>3</v>
      </c>
      <c r="S32">
        <f>VLOOKUP($C32,gex_iat!$C:$AI,9,0)</f>
        <v>1</v>
      </c>
      <c r="T32">
        <f>VLOOKUP($C32,gex_iat!$C:$AI,10,0)</f>
        <v>2</v>
      </c>
      <c r="U32">
        <f>VLOOKUP($C32,gex_iat!$C:$AI,11,0)</f>
        <v>1</v>
      </c>
      <c r="V32">
        <f>VLOOKUP($C32,gex_iat!$C:$AI,12,0)</f>
        <v>0</v>
      </c>
      <c r="W32">
        <f>VLOOKUP($C32,gex_iat!$C:$AI,13,0)</f>
        <v>-2</v>
      </c>
      <c r="X32">
        <f>VLOOKUP($C32,gex_iat!$C:$AI,14,0)</f>
        <v>-2</v>
      </c>
      <c r="Y32">
        <f>VLOOKUP($C32,gex_iat!$C:$AI,15,0)</f>
        <v>-3</v>
      </c>
      <c r="Z32">
        <f>VLOOKUP($C32,gex_iat!$C:$AI,16,0)</f>
        <v>-3</v>
      </c>
      <c r="AA32">
        <f>VLOOKUP($C32,gex_iat!$C:$AI,17,0)</f>
        <v>1</v>
      </c>
      <c r="AB32">
        <f>VLOOKUP($C32,gex_iat!$C:$AI,18,0)</f>
        <v>-2</v>
      </c>
      <c r="AC32">
        <f>VLOOKUP($C32,gex_iat!$C:$AI,19,0)</f>
        <v>-1</v>
      </c>
      <c r="AD32">
        <f>VLOOKUP($C32,gex_iat!$C:$AI,20,0)</f>
        <v>2</v>
      </c>
      <c r="AE32">
        <f>VLOOKUP($C32,gex_iat!$C:$AI,21,0)</f>
        <v>-3</v>
      </c>
      <c r="AF32">
        <f>VLOOKUP($C32,gex_iat!$C:$AI,22,0)</f>
        <v>-3</v>
      </c>
      <c r="AG32">
        <f>VLOOKUP($C32,gex_iat!$C:$AI,23,0)</f>
        <v>-3</v>
      </c>
      <c r="AH32">
        <f>VLOOKUP($C32,gex_iat!$C:$AI,24,0)</f>
        <v>-2</v>
      </c>
      <c r="AI32">
        <f>VLOOKUP($C32,gex_iat!$C:$AI,25,0)</f>
        <v>-1</v>
      </c>
      <c r="AJ32">
        <f>VLOOKUP($C32,gex_iat!$C:$AI,26,0)</f>
        <v>4</v>
      </c>
      <c r="AK32">
        <f>VLOOKUP($C32,gex_iat!$C:$AI,27,0)</f>
        <v>6</v>
      </c>
      <c r="AL32">
        <f>VLOOKUP($C32,gex_iat!$C:$AI,28,0)</f>
        <v>3</v>
      </c>
      <c r="AM32">
        <f>VLOOKUP($C32,gex_iat!$C:$AI,29,0)</f>
        <v>1</v>
      </c>
      <c r="AN32">
        <f>VLOOKUP($C32,gex_iat!$C:$AI,30,0)</f>
        <v>-1</v>
      </c>
      <c r="AO32">
        <f>VLOOKUP($C32,gex_iat!$C:$AI,31,0)</f>
        <v>1</v>
      </c>
      <c r="AP32">
        <f>VLOOKUP($C32,gex_iat!$C:$AI,32,0)</f>
        <v>-3</v>
      </c>
      <c r="AQ32">
        <f>VLOOKUP($C32,gex_iat!$C:$AJ,33,0)</f>
        <v>-1</v>
      </c>
    </row>
    <row r="33" spans="1:45" x14ac:dyDescent="0.25">
      <c r="A33">
        <v>4</v>
      </c>
      <c r="B33">
        <v>1</v>
      </c>
      <c r="C33" t="s">
        <v>91</v>
      </c>
      <c r="D33" t="s">
        <v>32</v>
      </c>
      <c r="E33" t="s">
        <v>37</v>
      </c>
      <c r="F33">
        <v>43369</v>
      </c>
      <c r="G33">
        <v>18.003810000000001</v>
      </c>
      <c r="H33">
        <v>19.644290000000002</v>
      </c>
      <c r="I33">
        <v>30.52496</v>
      </c>
      <c r="J33">
        <v>29.084</v>
      </c>
      <c r="K33">
        <v>42.978920000000002</v>
      </c>
      <c r="L33">
        <v>41.214790000000001</v>
      </c>
      <c r="M33">
        <f>VLOOKUP($C33,gex_iat!$C:$AI,3,0)</f>
        <v>0.14269757773541999</v>
      </c>
      <c r="N33" t="str">
        <f>VLOOKUP($C33,gex_iat!$C:$AI,4,0)</f>
        <v>adult</v>
      </c>
      <c r="O33" t="str">
        <f>VLOOKUP($C33,gex_iat!$C:$AI,5,0)</f>
        <v>affective</v>
      </c>
      <c r="P33">
        <f>VLOOKUP($C33,gex_iat!$C:$AI,6,0)</f>
        <v>25</v>
      </c>
      <c r="Q33">
        <f>VLOOKUP($C33,gex_iat!$C:$AI,7,0)</f>
        <v>4</v>
      </c>
      <c r="R33">
        <f>VLOOKUP($C33,gex_iat!$C:$AI,8,0)</f>
        <v>3</v>
      </c>
      <c r="S33">
        <f>VLOOKUP($C33,gex_iat!$C:$AI,9,0)</f>
        <v>1</v>
      </c>
      <c r="T33">
        <f>VLOOKUP($C33,gex_iat!$C:$AI,10,0)</f>
        <v>2</v>
      </c>
      <c r="U33">
        <f>VLOOKUP($C33,gex_iat!$C:$AI,11,0)</f>
        <v>1</v>
      </c>
      <c r="V33">
        <f>VLOOKUP($C33,gex_iat!$C:$AI,12,0)</f>
        <v>0</v>
      </c>
      <c r="W33">
        <f>VLOOKUP($C33,gex_iat!$C:$AI,13,0)</f>
        <v>-2</v>
      </c>
      <c r="X33">
        <f>VLOOKUP($C33,gex_iat!$C:$AI,14,0)</f>
        <v>-2</v>
      </c>
      <c r="Y33">
        <f>VLOOKUP($C33,gex_iat!$C:$AI,15,0)</f>
        <v>-3</v>
      </c>
      <c r="Z33">
        <f>VLOOKUP($C33,gex_iat!$C:$AI,16,0)</f>
        <v>-3</v>
      </c>
      <c r="AA33">
        <f>VLOOKUP($C33,gex_iat!$C:$AI,17,0)</f>
        <v>1</v>
      </c>
      <c r="AB33">
        <f>VLOOKUP($C33,gex_iat!$C:$AI,18,0)</f>
        <v>-2</v>
      </c>
      <c r="AC33">
        <f>VLOOKUP($C33,gex_iat!$C:$AI,19,0)</f>
        <v>-1</v>
      </c>
      <c r="AD33">
        <f>VLOOKUP($C33,gex_iat!$C:$AI,20,0)</f>
        <v>2</v>
      </c>
      <c r="AE33">
        <f>VLOOKUP($C33,gex_iat!$C:$AI,21,0)</f>
        <v>-3</v>
      </c>
      <c r="AF33">
        <f>VLOOKUP($C33,gex_iat!$C:$AI,22,0)</f>
        <v>-3</v>
      </c>
      <c r="AG33">
        <f>VLOOKUP($C33,gex_iat!$C:$AI,23,0)</f>
        <v>-3</v>
      </c>
      <c r="AH33">
        <f>VLOOKUP($C33,gex_iat!$C:$AI,24,0)</f>
        <v>-2</v>
      </c>
      <c r="AI33">
        <f>VLOOKUP($C33,gex_iat!$C:$AI,25,0)</f>
        <v>-1</v>
      </c>
      <c r="AJ33">
        <f>VLOOKUP($C33,gex_iat!$C:$AI,26,0)</f>
        <v>4</v>
      </c>
      <c r="AK33">
        <f>VLOOKUP($C33,gex_iat!$C:$AI,27,0)</f>
        <v>6</v>
      </c>
      <c r="AL33">
        <f>VLOOKUP($C33,gex_iat!$C:$AI,28,0)</f>
        <v>3</v>
      </c>
      <c r="AM33">
        <f>VLOOKUP($C33,gex_iat!$C:$AI,29,0)</f>
        <v>1</v>
      </c>
      <c r="AN33">
        <f>VLOOKUP($C33,gex_iat!$C:$AI,30,0)</f>
        <v>-1</v>
      </c>
      <c r="AO33">
        <f>VLOOKUP($C33,gex_iat!$C:$AI,31,0)</f>
        <v>1</v>
      </c>
      <c r="AP33">
        <f>VLOOKUP($C33,gex_iat!$C:$AI,32,0)</f>
        <v>-3</v>
      </c>
      <c r="AQ33">
        <f>VLOOKUP($C33,gex_iat!$C:$AJ,33,0)</f>
        <v>-1</v>
      </c>
    </row>
    <row r="34" spans="1:45" x14ac:dyDescent="0.25">
      <c r="A34">
        <v>4</v>
      </c>
      <c r="B34">
        <v>1</v>
      </c>
      <c r="C34" t="s">
        <v>91</v>
      </c>
      <c r="D34" t="s">
        <v>32</v>
      </c>
      <c r="E34" t="s">
        <v>37</v>
      </c>
      <c r="F34">
        <v>43369</v>
      </c>
      <c r="G34">
        <v>17.268280000000001</v>
      </c>
      <c r="H34">
        <v>22.598490000000002</v>
      </c>
      <c r="I34">
        <v>29.914390000000001</v>
      </c>
      <c r="J34">
        <v>31.868939999999998</v>
      </c>
      <c r="K34">
        <v>37.125990000000002</v>
      </c>
      <c r="L34">
        <v>43.804259999999999</v>
      </c>
      <c r="M34">
        <f>VLOOKUP($C34,gex_iat!$C:$AI,3,0)</f>
        <v>0.14269757773541999</v>
      </c>
      <c r="N34" t="str">
        <f>VLOOKUP($C34,gex_iat!$C:$AI,4,0)</f>
        <v>adult</v>
      </c>
      <c r="O34" t="str">
        <f>VLOOKUP($C34,gex_iat!$C:$AI,5,0)</f>
        <v>affective</v>
      </c>
      <c r="P34">
        <f>VLOOKUP($C34,gex_iat!$C:$AI,6,0)</f>
        <v>25</v>
      </c>
      <c r="Q34">
        <f>VLOOKUP($C34,gex_iat!$C:$AI,7,0)</f>
        <v>4</v>
      </c>
      <c r="R34">
        <f>VLOOKUP($C34,gex_iat!$C:$AI,8,0)</f>
        <v>3</v>
      </c>
      <c r="S34">
        <f>VLOOKUP($C34,gex_iat!$C:$AI,9,0)</f>
        <v>1</v>
      </c>
      <c r="T34">
        <f>VLOOKUP($C34,gex_iat!$C:$AI,10,0)</f>
        <v>2</v>
      </c>
      <c r="U34">
        <f>VLOOKUP($C34,gex_iat!$C:$AI,11,0)</f>
        <v>1</v>
      </c>
      <c r="V34">
        <f>VLOOKUP($C34,gex_iat!$C:$AI,12,0)</f>
        <v>0</v>
      </c>
      <c r="W34">
        <f>VLOOKUP($C34,gex_iat!$C:$AI,13,0)</f>
        <v>-2</v>
      </c>
      <c r="X34">
        <f>VLOOKUP($C34,gex_iat!$C:$AI,14,0)</f>
        <v>-2</v>
      </c>
      <c r="Y34">
        <f>VLOOKUP($C34,gex_iat!$C:$AI,15,0)</f>
        <v>-3</v>
      </c>
      <c r="Z34">
        <f>VLOOKUP($C34,gex_iat!$C:$AI,16,0)</f>
        <v>-3</v>
      </c>
      <c r="AA34">
        <f>VLOOKUP($C34,gex_iat!$C:$AI,17,0)</f>
        <v>1</v>
      </c>
      <c r="AB34">
        <f>VLOOKUP($C34,gex_iat!$C:$AI,18,0)</f>
        <v>-2</v>
      </c>
      <c r="AC34">
        <f>VLOOKUP($C34,gex_iat!$C:$AI,19,0)</f>
        <v>-1</v>
      </c>
      <c r="AD34">
        <f>VLOOKUP($C34,gex_iat!$C:$AI,20,0)</f>
        <v>2</v>
      </c>
      <c r="AE34">
        <f>VLOOKUP($C34,gex_iat!$C:$AI,21,0)</f>
        <v>-3</v>
      </c>
      <c r="AF34">
        <f>VLOOKUP($C34,gex_iat!$C:$AI,22,0)</f>
        <v>-3</v>
      </c>
      <c r="AG34">
        <f>VLOOKUP($C34,gex_iat!$C:$AI,23,0)</f>
        <v>-3</v>
      </c>
      <c r="AH34">
        <f>VLOOKUP($C34,gex_iat!$C:$AI,24,0)</f>
        <v>-2</v>
      </c>
      <c r="AI34">
        <f>VLOOKUP($C34,gex_iat!$C:$AI,25,0)</f>
        <v>-1</v>
      </c>
      <c r="AJ34">
        <f>VLOOKUP($C34,gex_iat!$C:$AI,26,0)</f>
        <v>4</v>
      </c>
      <c r="AK34">
        <f>VLOOKUP($C34,gex_iat!$C:$AI,27,0)</f>
        <v>6</v>
      </c>
      <c r="AL34">
        <f>VLOOKUP($C34,gex_iat!$C:$AI,28,0)</f>
        <v>3</v>
      </c>
      <c r="AM34">
        <f>VLOOKUP($C34,gex_iat!$C:$AI,29,0)</f>
        <v>1</v>
      </c>
      <c r="AN34">
        <f>VLOOKUP($C34,gex_iat!$C:$AI,30,0)</f>
        <v>-1</v>
      </c>
      <c r="AO34">
        <f>VLOOKUP($C34,gex_iat!$C:$AI,31,0)</f>
        <v>1</v>
      </c>
      <c r="AP34">
        <f>VLOOKUP($C34,gex_iat!$C:$AI,32,0)</f>
        <v>-3</v>
      </c>
      <c r="AQ34">
        <f>VLOOKUP($C34,gex_iat!$C:$AJ,33,0)</f>
        <v>-1</v>
      </c>
    </row>
    <row r="35" spans="1:45" x14ac:dyDescent="0.25">
      <c r="A35">
        <v>4</v>
      </c>
      <c r="B35">
        <v>1</v>
      </c>
      <c r="C35" t="s">
        <v>91</v>
      </c>
      <c r="D35" t="s">
        <v>32</v>
      </c>
      <c r="E35" t="s">
        <v>37</v>
      </c>
      <c r="F35">
        <v>43369</v>
      </c>
      <c r="G35">
        <v>15.765470000000001</v>
      </c>
      <c r="H35">
        <v>21.57443</v>
      </c>
      <c r="I35">
        <v>22.507110000000001</v>
      </c>
      <c r="J35">
        <v>30.710619999999999</v>
      </c>
      <c r="K35">
        <v>32.753059999999998</v>
      </c>
      <c r="L35">
        <v>37.395249999999997</v>
      </c>
      <c r="M35">
        <f>VLOOKUP($C35,gex_iat!$C:$AI,3,0)</f>
        <v>0.14269757773541999</v>
      </c>
      <c r="N35" t="str">
        <f>VLOOKUP($C35,gex_iat!$C:$AI,4,0)</f>
        <v>adult</v>
      </c>
      <c r="O35" t="str">
        <f>VLOOKUP($C35,gex_iat!$C:$AI,5,0)</f>
        <v>affective</v>
      </c>
      <c r="P35">
        <f>VLOOKUP($C35,gex_iat!$C:$AI,6,0)</f>
        <v>25</v>
      </c>
      <c r="Q35">
        <f>VLOOKUP($C35,gex_iat!$C:$AI,7,0)</f>
        <v>4</v>
      </c>
      <c r="R35">
        <f>VLOOKUP($C35,gex_iat!$C:$AI,8,0)</f>
        <v>3</v>
      </c>
      <c r="S35">
        <f>VLOOKUP($C35,gex_iat!$C:$AI,9,0)</f>
        <v>1</v>
      </c>
      <c r="T35">
        <f>VLOOKUP($C35,gex_iat!$C:$AI,10,0)</f>
        <v>2</v>
      </c>
      <c r="U35">
        <f>VLOOKUP($C35,gex_iat!$C:$AI,11,0)</f>
        <v>1</v>
      </c>
      <c r="V35">
        <f>VLOOKUP($C35,gex_iat!$C:$AI,12,0)</f>
        <v>0</v>
      </c>
      <c r="W35">
        <f>VLOOKUP($C35,gex_iat!$C:$AI,13,0)</f>
        <v>-2</v>
      </c>
      <c r="X35">
        <f>VLOOKUP($C35,gex_iat!$C:$AI,14,0)</f>
        <v>-2</v>
      </c>
      <c r="Y35">
        <f>VLOOKUP($C35,gex_iat!$C:$AI,15,0)</f>
        <v>-3</v>
      </c>
      <c r="Z35">
        <f>VLOOKUP($C35,gex_iat!$C:$AI,16,0)</f>
        <v>-3</v>
      </c>
      <c r="AA35">
        <f>VLOOKUP($C35,gex_iat!$C:$AI,17,0)</f>
        <v>1</v>
      </c>
      <c r="AB35">
        <f>VLOOKUP($C35,gex_iat!$C:$AI,18,0)</f>
        <v>-2</v>
      </c>
      <c r="AC35">
        <f>VLOOKUP($C35,gex_iat!$C:$AI,19,0)</f>
        <v>-1</v>
      </c>
      <c r="AD35">
        <f>VLOOKUP($C35,gex_iat!$C:$AI,20,0)</f>
        <v>2</v>
      </c>
      <c r="AE35">
        <f>VLOOKUP($C35,gex_iat!$C:$AI,21,0)</f>
        <v>-3</v>
      </c>
      <c r="AF35">
        <f>VLOOKUP($C35,gex_iat!$C:$AI,22,0)</f>
        <v>-3</v>
      </c>
      <c r="AG35">
        <f>VLOOKUP($C35,gex_iat!$C:$AI,23,0)</f>
        <v>-3</v>
      </c>
      <c r="AH35">
        <f>VLOOKUP($C35,gex_iat!$C:$AI,24,0)</f>
        <v>-2</v>
      </c>
      <c r="AI35">
        <f>VLOOKUP($C35,gex_iat!$C:$AI,25,0)</f>
        <v>-1</v>
      </c>
      <c r="AJ35">
        <f>VLOOKUP($C35,gex_iat!$C:$AI,26,0)</f>
        <v>4</v>
      </c>
      <c r="AK35">
        <f>VLOOKUP($C35,gex_iat!$C:$AI,27,0)</f>
        <v>6</v>
      </c>
      <c r="AL35">
        <f>VLOOKUP($C35,gex_iat!$C:$AI,28,0)</f>
        <v>3</v>
      </c>
      <c r="AM35">
        <f>VLOOKUP($C35,gex_iat!$C:$AI,29,0)</f>
        <v>1</v>
      </c>
      <c r="AN35">
        <f>VLOOKUP($C35,gex_iat!$C:$AI,30,0)</f>
        <v>-1</v>
      </c>
      <c r="AO35">
        <f>VLOOKUP($C35,gex_iat!$C:$AI,31,0)</f>
        <v>1</v>
      </c>
      <c r="AP35">
        <f>VLOOKUP($C35,gex_iat!$C:$AI,32,0)</f>
        <v>-3</v>
      </c>
      <c r="AQ35">
        <f>VLOOKUP($C35,gex_iat!$C:$AJ,33,0)</f>
        <v>-1</v>
      </c>
    </row>
    <row r="36" spans="1:45" x14ac:dyDescent="0.25">
      <c r="A36">
        <v>4</v>
      </c>
      <c r="B36">
        <v>1</v>
      </c>
      <c r="C36" t="s">
        <v>91</v>
      </c>
      <c r="D36" t="s">
        <v>32</v>
      </c>
      <c r="E36" t="s">
        <v>37</v>
      </c>
      <c r="F36">
        <v>43369</v>
      </c>
      <c r="G36">
        <v>19.124700000000001</v>
      </c>
      <c r="H36">
        <v>18.554459999999999</v>
      </c>
      <c r="I36">
        <v>26.168310000000002</v>
      </c>
      <c r="J36">
        <v>29.31025</v>
      </c>
      <c r="K36">
        <v>36.490310000000001</v>
      </c>
      <c r="L36">
        <v>43.299970000000002</v>
      </c>
      <c r="M36">
        <f>VLOOKUP($C36,gex_iat!$C:$AI,3,0)</f>
        <v>0.14269757773541999</v>
      </c>
      <c r="N36" t="str">
        <f>VLOOKUP($C36,gex_iat!$C:$AI,4,0)</f>
        <v>adult</v>
      </c>
      <c r="O36" t="str">
        <f>VLOOKUP($C36,gex_iat!$C:$AI,5,0)</f>
        <v>affective</v>
      </c>
      <c r="P36">
        <f>VLOOKUP($C36,gex_iat!$C:$AI,6,0)</f>
        <v>25</v>
      </c>
      <c r="Q36">
        <f>VLOOKUP($C36,gex_iat!$C:$AI,7,0)</f>
        <v>4</v>
      </c>
      <c r="R36">
        <f>VLOOKUP($C36,gex_iat!$C:$AI,8,0)</f>
        <v>3</v>
      </c>
      <c r="S36">
        <f>VLOOKUP($C36,gex_iat!$C:$AI,9,0)</f>
        <v>1</v>
      </c>
      <c r="T36">
        <f>VLOOKUP($C36,gex_iat!$C:$AI,10,0)</f>
        <v>2</v>
      </c>
      <c r="U36">
        <f>VLOOKUP($C36,gex_iat!$C:$AI,11,0)</f>
        <v>1</v>
      </c>
      <c r="V36">
        <f>VLOOKUP($C36,gex_iat!$C:$AI,12,0)</f>
        <v>0</v>
      </c>
      <c r="W36">
        <f>VLOOKUP($C36,gex_iat!$C:$AI,13,0)</f>
        <v>-2</v>
      </c>
      <c r="X36">
        <f>VLOOKUP($C36,gex_iat!$C:$AI,14,0)</f>
        <v>-2</v>
      </c>
      <c r="Y36">
        <f>VLOOKUP($C36,gex_iat!$C:$AI,15,0)</f>
        <v>-3</v>
      </c>
      <c r="Z36">
        <f>VLOOKUP($C36,gex_iat!$C:$AI,16,0)</f>
        <v>-3</v>
      </c>
      <c r="AA36">
        <f>VLOOKUP($C36,gex_iat!$C:$AI,17,0)</f>
        <v>1</v>
      </c>
      <c r="AB36">
        <f>VLOOKUP($C36,gex_iat!$C:$AI,18,0)</f>
        <v>-2</v>
      </c>
      <c r="AC36">
        <f>VLOOKUP($C36,gex_iat!$C:$AI,19,0)</f>
        <v>-1</v>
      </c>
      <c r="AD36">
        <f>VLOOKUP($C36,gex_iat!$C:$AI,20,0)</f>
        <v>2</v>
      </c>
      <c r="AE36">
        <f>VLOOKUP($C36,gex_iat!$C:$AI,21,0)</f>
        <v>-3</v>
      </c>
      <c r="AF36">
        <f>VLOOKUP($C36,gex_iat!$C:$AI,22,0)</f>
        <v>-3</v>
      </c>
      <c r="AG36">
        <f>VLOOKUP($C36,gex_iat!$C:$AI,23,0)</f>
        <v>-3</v>
      </c>
      <c r="AH36">
        <f>VLOOKUP($C36,gex_iat!$C:$AI,24,0)</f>
        <v>-2</v>
      </c>
      <c r="AI36">
        <f>VLOOKUP($C36,gex_iat!$C:$AI,25,0)</f>
        <v>-1</v>
      </c>
      <c r="AJ36">
        <f>VLOOKUP($C36,gex_iat!$C:$AI,26,0)</f>
        <v>4</v>
      </c>
      <c r="AK36">
        <f>VLOOKUP($C36,gex_iat!$C:$AI,27,0)</f>
        <v>6</v>
      </c>
      <c r="AL36">
        <f>VLOOKUP($C36,gex_iat!$C:$AI,28,0)</f>
        <v>3</v>
      </c>
      <c r="AM36">
        <f>VLOOKUP($C36,gex_iat!$C:$AI,29,0)</f>
        <v>1</v>
      </c>
      <c r="AN36">
        <f>VLOOKUP($C36,gex_iat!$C:$AI,30,0)</f>
        <v>-1</v>
      </c>
      <c r="AO36">
        <f>VLOOKUP($C36,gex_iat!$C:$AI,31,0)</f>
        <v>1</v>
      </c>
      <c r="AP36">
        <f>VLOOKUP($C36,gex_iat!$C:$AI,32,0)</f>
        <v>-3</v>
      </c>
      <c r="AQ36">
        <f>VLOOKUP($C36,gex_iat!$C:$AJ,33,0)</f>
        <v>-1</v>
      </c>
    </row>
    <row r="37" spans="1:45" x14ac:dyDescent="0.25">
      <c r="A37">
        <v>4</v>
      </c>
      <c r="B37">
        <v>2</v>
      </c>
      <c r="C37" t="s">
        <v>92</v>
      </c>
      <c r="D37" t="s">
        <v>36</v>
      </c>
      <c r="E37" t="s">
        <v>37</v>
      </c>
      <c r="F37">
        <v>43376</v>
      </c>
      <c r="G37">
        <v>12.98686</v>
      </c>
      <c r="H37">
        <v>14.039070000000001</v>
      </c>
      <c r="I37">
        <v>24.55547</v>
      </c>
      <c r="J37">
        <v>22.205570000000002</v>
      </c>
      <c r="K37">
        <v>31.46463</v>
      </c>
      <c r="L37">
        <v>28.531580000000002</v>
      </c>
      <c r="M37">
        <f>VLOOKUP($C37,gex_iat!$C:$AI,3,0)</f>
        <v>0.34461776408031602</v>
      </c>
      <c r="N37" t="str">
        <f>VLOOKUP($C37,gex_iat!$C:$AI,4,0)</f>
        <v>child</v>
      </c>
      <c r="O37" t="str">
        <f>VLOOKUP($C37,gex_iat!$C:$AI,5,0)</f>
        <v>affective</v>
      </c>
      <c r="P37">
        <f>VLOOKUP($C37,gex_iat!$C:$AI,6,0)</f>
        <v>25</v>
      </c>
      <c r="Q37">
        <f>VLOOKUP($C37,gex_iat!$C:$AI,7,0)</f>
        <v>4</v>
      </c>
      <c r="R37">
        <f>VLOOKUP($C37,gex_iat!$C:$AI,8,0)</f>
        <v>3</v>
      </c>
      <c r="S37">
        <f>VLOOKUP($C37,gex_iat!$C:$AI,9,0)</f>
        <v>1</v>
      </c>
      <c r="T37">
        <f>VLOOKUP($C37,gex_iat!$C:$AI,10,0)</f>
        <v>2</v>
      </c>
      <c r="U37">
        <f>VLOOKUP($C37,gex_iat!$C:$AI,11,0)</f>
        <v>1</v>
      </c>
      <c r="V37">
        <f>VLOOKUP($C37,gex_iat!$C:$AI,12,0)</f>
        <v>0</v>
      </c>
      <c r="W37">
        <f>VLOOKUP($C37,gex_iat!$C:$AI,13,0)</f>
        <v>1</v>
      </c>
      <c r="X37">
        <f>VLOOKUP($C37,gex_iat!$C:$AI,14,0)</f>
        <v>-1</v>
      </c>
      <c r="Y37">
        <f>VLOOKUP($C37,gex_iat!$C:$AI,15,0)</f>
        <v>-1</v>
      </c>
      <c r="Z37">
        <f>VLOOKUP($C37,gex_iat!$C:$AI,16,0)</f>
        <v>-1</v>
      </c>
      <c r="AA37">
        <f>VLOOKUP($C37,gex_iat!$C:$AI,17,0)</f>
        <v>-1</v>
      </c>
      <c r="AB37">
        <f>VLOOKUP($C37,gex_iat!$C:$AI,18,0)</f>
        <v>1</v>
      </c>
      <c r="AC37">
        <f>VLOOKUP($C37,gex_iat!$C:$AI,19,0)</f>
        <v>1</v>
      </c>
      <c r="AD37">
        <f>VLOOKUP($C37,gex_iat!$C:$AI,20,0)</f>
        <v>2</v>
      </c>
      <c r="AE37">
        <f>VLOOKUP($C37,gex_iat!$C:$AI,21,0)</f>
        <v>-2</v>
      </c>
      <c r="AF37">
        <f>VLOOKUP($C37,gex_iat!$C:$AI,22,0)</f>
        <v>-1</v>
      </c>
      <c r="AG37">
        <f>VLOOKUP($C37,gex_iat!$C:$AI,23,0)</f>
        <v>-1</v>
      </c>
      <c r="AH37">
        <f>VLOOKUP($C37,gex_iat!$C:$AI,24,0)</f>
        <v>-1</v>
      </c>
      <c r="AI37">
        <f>VLOOKUP($C37,gex_iat!$C:$AI,25,0)</f>
        <v>-1</v>
      </c>
      <c r="AJ37">
        <f>VLOOKUP($C37,gex_iat!$C:$AI,26,0)</f>
        <v>4</v>
      </c>
      <c r="AK37">
        <f>VLOOKUP($C37,gex_iat!$C:$AI,27,0)</f>
        <v>4</v>
      </c>
      <c r="AL37">
        <f>VLOOKUP($C37,gex_iat!$C:$AI,28,0)</f>
        <v>2</v>
      </c>
      <c r="AM37">
        <f>VLOOKUP($C37,gex_iat!$C:$AI,29,0)</f>
        <v>1</v>
      </c>
      <c r="AN37">
        <f>VLOOKUP($C37,gex_iat!$C:$AI,30,0)</f>
        <v>-3</v>
      </c>
      <c r="AO37">
        <f>VLOOKUP($C37,gex_iat!$C:$AI,31,0)</f>
        <v>2</v>
      </c>
      <c r="AP37">
        <f>VLOOKUP($C37,gex_iat!$C:$AI,32,0)</f>
        <v>-3</v>
      </c>
      <c r="AQ37">
        <f>VLOOKUP($C37,gex_iat!$C:$AJ,33,0)</f>
        <v>-1</v>
      </c>
    </row>
    <row r="38" spans="1:45" x14ac:dyDescent="0.25">
      <c r="A38">
        <v>4</v>
      </c>
      <c r="B38">
        <v>2</v>
      </c>
      <c r="C38" t="s">
        <v>92</v>
      </c>
      <c r="D38" t="s">
        <v>36</v>
      </c>
      <c r="E38" t="s">
        <v>37</v>
      </c>
      <c r="F38">
        <v>43376</v>
      </c>
      <c r="G38">
        <v>14.450620000000001</v>
      </c>
      <c r="H38">
        <v>13.05302</v>
      </c>
      <c r="I38">
        <v>22.144549999999999</v>
      </c>
      <c r="J38">
        <v>25.276779999999999</v>
      </c>
      <c r="K38">
        <v>29.644079999999999</v>
      </c>
      <c r="L38">
        <v>31.267790000000002</v>
      </c>
      <c r="M38">
        <f>VLOOKUP($C38,gex_iat!$C:$AI,3,0)</f>
        <v>0.34461776408031602</v>
      </c>
      <c r="N38" t="str">
        <f>VLOOKUP($C38,gex_iat!$C:$AI,4,0)</f>
        <v>child</v>
      </c>
      <c r="O38" t="str">
        <f>VLOOKUP($C38,gex_iat!$C:$AI,5,0)</f>
        <v>affective</v>
      </c>
      <c r="P38">
        <f>VLOOKUP($C38,gex_iat!$C:$AI,6,0)</f>
        <v>25</v>
      </c>
      <c r="Q38">
        <f>VLOOKUP($C38,gex_iat!$C:$AI,7,0)</f>
        <v>4</v>
      </c>
      <c r="R38">
        <f>VLOOKUP($C38,gex_iat!$C:$AI,8,0)</f>
        <v>3</v>
      </c>
      <c r="S38">
        <f>VLOOKUP($C38,gex_iat!$C:$AI,9,0)</f>
        <v>1</v>
      </c>
      <c r="T38">
        <f>VLOOKUP($C38,gex_iat!$C:$AI,10,0)</f>
        <v>2</v>
      </c>
      <c r="U38">
        <f>VLOOKUP($C38,gex_iat!$C:$AI,11,0)</f>
        <v>1</v>
      </c>
      <c r="V38">
        <f>VLOOKUP($C38,gex_iat!$C:$AI,12,0)</f>
        <v>0</v>
      </c>
      <c r="W38">
        <f>VLOOKUP($C38,gex_iat!$C:$AI,13,0)</f>
        <v>1</v>
      </c>
      <c r="X38">
        <f>VLOOKUP($C38,gex_iat!$C:$AI,14,0)</f>
        <v>-1</v>
      </c>
      <c r="Y38">
        <f>VLOOKUP($C38,gex_iat!$C:$AI,15,0)</f>
        <v>-1</v>
      </c>
      <c r="Z38">
        <f>VLOOKUP($C38,gex_iat!$C:$AI,16,0)</f>
        <v>-1</v>
      </c>
      <c r="AA38">
        <f>VLOOKUP($C38,gex_iat!$C:$AI,17,0)</f>
        <v>-1</v>
      </c>
      <c r="AB38">
        <f>VLOOKUP($C38,gex_iat!$C:$AI,18,0)</f>
        <v>1</v>
      </c>
      <c r="AC38">
        <f>VLOOKUP($C38,gex_iat!$C:$AI,19,0)</f>
        <v>1</v>
      </c>
      <c r="AD38">
        <f>VLOOKUP($C38,gex_iat!$C:$AI,20,0)</f>
        <v>2</v>
      </c>
      <c r="AE38">
        <f>VLOOKUP($C38,gex_iat!$C:$AI,21,0)</f>
        <v>-2</v>
      </c>
      <c r="AF38">
        <f>VLOOKUP($C38,gex_iat!$C:$AI,22,0)</f>
        <v>-1</v>
      </c>
      <c r="AG38">
        <f>VLOOKUP($C38,gex_iat!$C:$AI,23,0)</f>
        <v>-1</v>
      </c>
      <c r="AH38">
        <f>VLOOKUP($C38,gex_iat!$C:$AI,24,0)</f>
        <v>-1</v>
      </c>
      <c r="AI38">
        <f>VLOOKUP($C38,gex_iat!$C:$AI,25,0)</f>
        <v>-1</v>
      </c>
      <c r="AJ38">
        <f>VLOOKUP($C38,gex_iat!$C:$AI,26,0)</f>
        <v>4</v>
      </c>
      <c r="AK38">
        <f>VLOOKUP($C38,gex_iat!$C:$AI,27,0)</f>
        <v>4</v>
      </c>
      <c r="AL38">
        <f>VLOOKUP($C38,gex_iat!$C:$AI,28,0)</f>
        <v>2</v>
      </c>
      <c r="AM38">
        <f>VLOOKUP($C38,gex_iat!$C:$AI,29,0)</f>
        <v>1</v>
      </c>
      <c r="AN38">
        <f>VLOOKUP($C38,gex_iat!$C:$AI,30,0)</f>
        <v>-3</v>
      </c>
      <c r="AO38">
        <f>VLOOKUP($C38,gex_iat!$C:$AI,31,0)</f>
        <v>2</v>
      </c>
      <c r="AP38">
        <f>VLOOKUP($C38,gex_iat!$C:$AI,32,0)</f>
        <v>-3</v>
      </c>
      <c r="AQ38">
        <f>VLOOKUP($C38,gex_iat!$C:$AJ,33,0)</f>
        <v>-1</v>
      </c>
    </row>
    <row r="39" spans="1:45" x14ac:dyDescent="0.25">
      <c r="A39">
        <v>4</v>
      </c>
      <c r="B39">
        <v>2</v>
      </c>
      <c r="C39" t="s">
        <v>92</v>
      </c>
      <c r="D39" t="s">
        <v>36</v>
      </c>
      <c r="E39" t="s">
        <v>37</v>
      </c>
      <c r="F39">
        <v>43376</v>
      </c>
      <c r="G39">
        <v>13.680999999999999</v>
      </c>
      <c r="H39">
        <v>16.030200000000001</v>
      </c>
      <c r="I39">
        <v>22.92539</v>
      </c>
      <c r="J39">
        <v>27.717390000000002</v>
      </c>
      <c r="K39">
        <v>29.964600000000001</v>
      </c>
      <c r="L39">
        <v>35.770319999999998</v>
      </c>
      <c r="M39">
        <f>VLOOKUP($C39,gex_iat!$C:$AI,3,0)</f>
        <v>0.34461776408031602</v>
      </c>
      <c r="N39" t="str">
        <f>VLOOKUP($C39,gex_iat!$C:$AI,4,0)</f>
        <v>child</v>
      </c>
      <c r="O39" t="str">
        <f>VLOOKUP($C39,gex_iat!$C:$AI,5,0)</f>
        <v>affective</v>
      </c>
      <c r="P39">
        <f>VLOOKUP($C39,gex_iat!$C:$AI,6,0)</f>
        <v>25</v>
      </c>
      <c r="Q39">
        <f>VLOOKUP($C39,gex_iat!$C:$AI,7,0)</f>
        <v>4</v>
      </c>
      <c r="R39">
        <f>VLOOKUP($C39,gex_iat!$C:$AI,8,0)</f>
        <v>3</v>
      </c>
      <c r="S39">
        <f>VLOOKUP($C39,gex_iat!$C:$AI,9,0)</f>
        <v>1</v>
      </c>
      <c r="T39">
        <f>VLOOKUP($C39,gex_iat!$C:$AI,10,0)</f>
        <v>2</v>
      </c>
      <c r="U39">
        <f>VLOOKUP($C39,gex_iat!$C:$AI,11,0)</f>
        <v>1</v>
      </c>
      <c r="V39">
        <f>VLOOKUP($C39,gex_iat!$C:$AI,12,0)</f>
        <v>0</v>
      </c>
      <c r="W39">
        <f>VLOOKUP($C39,gex_iat!$C:$AI,13,0)</f>
        <v>1</v>
      </c>
      <c r="X39">
        <f>VLOOKUP($C39,gex_iat!$C:$AI,14,0)</f>
        <v>-1</v>
      </c>
      <c r="Y39">
        <f>VLOOKUP($C39,gex_iat!$C:$AI,15,0)</f>
        <v>-1</v>
      </c>
      <c r="Z39">
        <f>VLOOKUP($C39,gex_iat!$C:$AI,16,0)</f>
        <v>-1</v>
      </c>
      <c r="AA39">
        <f>VLOOKUP($C39,gex_iat!$C:$AI,17,0)</f>
        <v>-1</v>
      </c>
      <c r="AB39">
        <f>VLOOKUP($C39,gex_iat!$C:$AI,18,0)</f>
        <v>1</v>
      </c>
      <c r="AC39">
        <f>VLOOKUP($C39,gex_iat!$C:$AI,19,0)</f>
        <v>1</v>
      </c>
      <c r="AD39">
        <f>VLOOKUP($C39,gex_iat!$C:$AI,20,0)</f>
        <v>2</v>
      </c>
      <c r="AE39">
        <f>VLOOKUP($C39,gex_iat!$C:$AI,21,0)</f>
        <v>-2</v>
      </c>
      <c r="AF39">
        <f>VLOOKUP($C39,gex_iat!$C:$AI,22,0)</f>
        <v>-1</v>
      </c>
      <c r="AG39">
        <f>VLOOKUP($C39,gex_iat!$C:$AI,23,0)</f>
        <v>-1</v>
      </c>
      <c r="AH39">
        <f>VLOOKUP($C39,gex_iat!$C:$AI,24,0)</f>
        <v>-1</v>
      </c>
      <c r="AI39">
        <f>VLOOKUP($C39,gex_iat!$C:$AI,25,0)</f>
        <v>-1</v>
      </c>
      <c r="AJ39">
        <f>VLOOKUP($C39,gex_iat!$C:$AI,26,0)</f>
        <v>4</v>
      </c>
      <c r="AK39">
        <f>VLOOKUP($C39,gex_iat!$C:$AI,27,0)</f>
        <v>4</v>
      </c>
      <c r="AL39">
        <f>VLOOKUP($C39,gex_iat!$C:$AI,28,0)</f>
        <v>2</v>
      </c>
      <c r="AM39">
        <f>VLOOKUP($C39,gex_iat!$C:$AI,29,0)</f>
        <v>1</v>
      </c>
      <c r="AN39">
        <f>VLOOKUP($C39,gex_iat!$C:$AI,30,0)</f>
        <v>-3</v>
      </c>
      <c r="AO39">
        <f>VLOOKUP($C39,gex_iat!$C:$AI,31,0)</f>
        <v>2</v>
      </c>
      <c r="AP39">
        <f>VLOOKUP($C39,gex_iat!$C:$AI,32,0)</f>
        <v>-3</v>
      </c>
      <c r="AQ39">
        <f>VLOOKUP($C39,gex_iat!$C:$AJ,33,0)</f>
        <v>-1</v>
      </c>
    </row>
    <row r="40" spans="1:45" x14ac:dyDescent="0.25">
      <c r="A40">
        <v>4</v>
      </c>
      <c r="B40">
        <v>2</v>
      </c>
      <c r="C40" t="s">
        <v>92</v>
      </c>
      <c r="D40" t="s">
        <v>36</v>
      </c>
      <c r="E40" t="s">
        <v>37</v>
      </c>
      <c r="F40">
        <v>43376</v>
      </c>
      <c r="G40">
        <v>13.82497</v>
      </c>
      <c r="H40">
        <v>17.933039999999998</v>
      </c>
      <c r="I40">
        <v>20.44191</v>
      </c>
      <c r="J40">
        <v>22.940290000000001</v>
      </c>
      <c r="K40">
        <v>26.296029999999998</v>
      </c>
      <c r="L40">
        <v>39.401240000000001</v>
      </c>
      <c r="M40">
        <f>VLOOKUP($C40,gex_iat!$C:$AI,3,0)</f>
        <v>0.34461776408031602</v>
      </c>
      <c r="N40" t="str">
        <f>VLOOKUP($C40,gex_iat!$C:$AI,4,0)</f>
        <v>child</v>
      </c>
      <c r="O40" t="str">
        <f>VLOOKUP($C40,gex_iat!$C:$AI,5,0)</f>
        <v>affective</v>
      </c>
      <c r="P40">
        <f>VLOOKUP($C40,gex_iat!$C:$AI,6,0)</f>
        <v>25</v>
      </c>
      <c r="Q40">
        <f>VLOOKUP($C40,gex_iat!$C:$AI,7,0)</f>
        <v>4</v>
      </c>
      <c r="R40">
        <f>VLOOKUP($C40,gex_iat!$C:$AI,8,0)</f>
        <v>3</v>
      </c>
      <c r="S40">
        <f>VLOOKUP($C40,gex_iat!$C:$AI,9,0)</f>
        <v>1</v>
      </c>
      <c r="T40">
        <f>VLOOKUP($C40,gex_iat!$C:$AI,10,0)</f>
        <v>2</v>
      </c>
      <c r="U40">
        <f>VLOOKUP($C40,gex_iat!$C:$AI,11,0)</f>
        <v>1</v>
      </c>
      <c r="V40">
        <f>VLOOKUP($C40,gex_iat!$C:$AI,12,0)</f>
        <v>0</v>
      </c>
      <c r="W40">
        <f>VLOOKUP($C40,gex_iat!$C:$AI,13,0)</f>
        <v>1</v>
      </c>
      <c r="X40">
        <f>VLOOKUP($C40,gex_iat!$C:$AI,14,0)</f>
        <v>-1</v>
      </c>
      <c r="Y40">
        <f>VLOOKUP($C40,gex_iat!$C:$AI,15,0)</f>
        <v>-1</v>
      </c>
      <c r="Z40">
        <f>VLOOKUP($C40,gex_iat!$C:$AI,16,0)</f>
        <v>-1</v>
      </c>
      <c r="AA40">
        <f>VLOOKUP($C40,gex_iat!$C:$AI,17,0)</f>
        <v>-1</v>
      </c>
      <c r="AB40">
        <f>VLOOKUP($C40,gex_iat!$C:$AI,18,0)</f>
        <v>1</v>
      </c>
      <c r="AC40">
        <f>VLOOKUP($C40,gex_iat!$C:$AI,19,0)</f>
        <v>1</v>
      </c>
      <c r="AD40">
        <f>VLOOKUP($C40,gex_iat!$C:$AI,20,0)</f>
        <v>2</v>
      </c>
      <c r="AE40">
        <f>VLOOKUP($C40,gex_iat!$C:$AI,21,0)</f>
        <v>-2</v>
      </c>
      <c r="AF40">
        <f>VLOOKUP($C40,gex_iat!$C:$AI,22,0)</f>
        <v>-1</v>
      </c>
      <c r="AG40">
        <f>VLOOKUP($C40,gex_iat!$C:$AI,23,0)</f>
        <v>-1</v>
      </c>
      <c r="AH40">
        <f>VLOOKUP($C40,gex_iat!$C:$AI,24,0)</f>
        <v>-1</v>
      </c>
      <c r="AI40">
        <f>VLOOKUP($C40,gex_iat!$C:$AI,25,0)</f>
        <v>-1</v>
      </c>
      <c r="AJ40">
        <f>VLOOKUP($C40,gex_iat!$C:$AI,26,0)</f>
        <v>4</v>
      </c>
      <c r="AK40">
        <f>VLOOKUP($C40,gex_iat!$C:$AI,27,0)</f>
        <v>4</v>
      </c>
      <c r="AL40">
        <f>VLOOKUP($C40,gex_iat!$C:$AI,28,0)</f>
        <v>2</v>
      </c>
      <c r="AM40">
        <f>VLOOKUP($C40,gex_iat!$C:$AI,29,0)</f>
        <v>1</v>
      </c>
      <c r="AN40">
        <f>VLOOKUP($C40,gex_iat!$C:$AI,30,0)</f>
        <v>-3</v>
      </c>
      <c r="AO40">
        <f>VLOOKUP($C40,gex_iat!$C:$AI,31,0)</f>
        <v>2</v>
      </c>
      <c r="AP40">
        <f>VLOOKUP($C40,gex_iat!$C:$AI,32,0)</f>
        <v>-3</v>
      </c>
      <c r="AQ40">
        <f>VLOOKUP($C40,gex_iat!$C:$AJ,33,0)</f>
        <v>-1</v>
      </c>
    </row>
    <row r="41" spans="1:45" x14ac:dyDescent="0.25">
      <c r="A41">
        <v>4</v>
      </c>
      <c r="B41">
        <v>2</v>
      </c>
      <c r="C41" t="s">
        <v>92</v>
      </c>
      <c r="D41" t="s">
        <v>36</v>
      </c>
      <c r="E41" t="s">
        <v>37</v>
      </c>
      <c r="F41">
        <v>43376</v>
      </c>
      <c r="G41">
        <v>15.23615</v>
      </c>
      <c r="H41">
        <v>17.987570000000002</v>
      </c>
      <c r="I41">
        <v>25.7866</v>
      </c>
      <c r="J41">
        <v>27.884640000000001</v>
      </c>
      <c r="K41">
        <v>36.891539999999999</v>
      </c>
      <c r="L41">
        <v>38.513109999999998</v>
      </c>
      <c r="M41">
        <f>VLOOKUP($C41,gex_iat!$C:$AI,3,0)</f>
        <v>0.34461776408031602</v>
      </c>
      <c r="N41" t="str">
        <f>VLOOKUP($C41,gex_iat!$C:$AI,4,0)</f>
        <v>child</v>
      </c>
      <c r="O41" t="str">
        <f>VLOOKUP($C41,gex_iat!$C:$AI,5,0)</f>
        <v>affective</v>
      </c>
      <c r="P41">
        <f>VLOOKUP($C41,gex_iat!$C:$AI,6,0)</f>
        <v>25</v>
      </c>
      <c r="Q41">
        <f>VLOOKUP($C41,gex_iat!$C:$AI,7,0)</f>
        <v>4</v>
      </c>
      <c r="R41">
        <f>VLOOKUP($C41,gex_iat!$C:$AI,8,0)</f>
        <v>3</v>
      </c>
      <c r="S41">
        <f>VLOOKUP($C41,gex_iat!$C:$AI,9,0)</f>
        <v>1</v>
      </c>
      <c r="T41">
        <f>VLOOKUP($C41,gex_iat!$C:$AI,10,0)</f>
        <v>2</v>
      </c>
      <c r="U41">
        <f>VLOOKUP($C41,gex_iat!$C:$AI,11,0)</f>
        <v>1</v>
      </c>
      <c r="V41">
        <f>VLOOKUP($C41,gex_iat!$C:$AI,12,0)</f>
        <v>0</v>
      </c>
      <c r="W41">
        <f>VLOOKUP($C41,gex_iat!$C:$AI,13,0)</f>
        <v>1</v>
      </c>
      <c r="X41">
        <f>VLOOKUP($C41,gex_iat!$C:$AI,14,0)</f>
        <v>-1</v>
      </c>
      <c r="Y41">
        <f>VLOOKUP($C41,gex_iat!$C:$AI,15,0)</f>
        <v>-1</v>
      </c>
      <c r="Z41">
        <f>VLOOKUP($C41,gex_iat!$C:$AI,16,0)</f>
        <v>-1</v>
      </c>
      <c r="AA41">
        <f>VLOOKUP($C41,gex_iat!$C:$AI,17,0)</f>
        <v>-1</v>
      </c>
      <c r="AB41">
        <f>VLOOKUP($C41,gex_iat!$C:$AI,18,0)</f>
        <v>1</v>
      </c>
      <c r="AC41">
        <f>VLOOKUP($C41,gex_iat!$C:$AI,19,0)</f>
        <v>1</v>
      </c>
      <c r="AD41">
        <f>VLOOKUP($C41,gex_iat!$C:$AI,20,0)</f>
        <v>2</v>
      </c>
      <c r="AE41">
        <f>VLOOKUP($C41,gex_iat!$C:$AI,21,0)</f>
        <v>-2</v>
      </c>
      <c r="AF41">
        <f>VLOOKUP($C41,gex_iat!$C:$AI,22,0)</f>
        <v>-1</v>
      </c>
      <c r="AG41">
        <f>VLOOKUP($C41,gex_iat!$C:$AI,23,0)</f>
        <v>-1</v>
      </c>
      <c r="AH41">
        <f>VLOOKUP($C41,gex_iat!$C:$AI,24,0)</f>
        <v>-1</v>
      </c>
      <c r="AI41">
        <f>VLOOKUP($C41,gex_iat!$C:$AI,25,0)</f>
        <v>-1</v>
      </c>
      <c r="AJ41">
        <f>VLOOKUP($C41,gex_iat!$C:$AI,26,0)</f>
        <v>4</v>
      </c>
      <c r="AK41">
        <f>VLOOKUP($C41,gex_iat!$C:$AI,27,0)</f>
        <v>4</v>
      </c>
      <c r="AL41">
        <f>VLOOKUP($C41,gex_iat!$C:$AI,28,0)</f>
        <v>2</v>
      </c>
      <c r="AM41">
        <f>VLOOKUP($C41,gex_iat!$C:$AI,29,0)</f>
        <v>1</v>
      </c>
      <c r="AN41">
        <f>VLOOKUP($C41,gex_iat!$C:$AI,30,0)</f>
        <v>-3</v>
      </c>
      <c r="AO41">
        <f>VLOOKUP($C41,gex_iat!$C:$AI,31,0)</f>
        <v>2</v>
      </c>
      <c r="AP41">
        <f>VLOOKUP($C41,gex_iat!$C:$AI,32,0)</f>
        <v>-3</v>
      </c>
      <c r="AQ41">
        <f>VLOOKUP($C41,gex_iat!$C:$AJ,33,0)</f>
        <v>-1</v>
      </c>
    </row>
    <row r="42" spans="1:45" x14ac:dyDescent="0.25">
      <c r="A42">
        <v>5</v>
      </c>
      <c r="B42">
        <v>1</v>
      </c>
      <c r="C42" t="s">
        <v>93</v>
      </c>
      <c r="D42" t="s">
        <v>36</v>
      </c>
      <c r="E42" t="s">
        <v>37</v>
      </c>
      <c r="F42">
        <v>43369</v>
      </c>
      <c r="G42">
        <v>18.52196</v>
      </c>
      <c r="H42">
        <v>17.732479999999999</v>
      </c>
      <c r="I42">
        <v>24.996880000000001</v>
      </c>
      <c r="J42">
        <v>27.31831</v>
      </c>
      <c r="K42">
        <v>31.889099999999999</v>
      </c>
      <c r="L42">
        <v>36.643149999999999</v>
      </c>
      <c r="M42">
        <f>VLOOKUP($C42,gex_iat!$C:$AI,3,0)</f>
        <v>0.29633242821507499</v>
      </c>
      <c r="N42" t="str">
        <f>VLOOKUP($C42,gex_iat!$C:$AI,4,0)</f>
        <v>child</v>
      </c>
      <c r="O42" t="str">
        <f>VLOOKUP($C42,gex_iat!$C:$AI,5,0)</f>
        <v>affective</v>
      </c>
      <c r="P42">
        <f>VLOOKUP($C42,gex_iat!$C:$AI,6,0)</f>
        <v>19</v>
      </c>
      <c r="Q42">
        <f>VLOOKUP($C42,gex_iat!$C:$AI,7,0)</f>
        <v>3</v>
      </c>
      <c r="R42">
        <f>VLOOKUP($C42,gex_iat!$C:$AI,8,0)</f>
        <v>5</v>
      </c>
      <c r="S42">
        <f>VLOOKUP($C42,gex_iat!$C:$AI,9,0)</f>
        <v>1</v>
      </c>
      <c r="T42">
        <f>VLOOKUP($C42,gex_iat!$C:$AI,10,0)</f>
        <v>4</v>
      </c>
      <c r="U42">
        <f>VLOOKUP($C42,gex_iat!$C:$AI,11,0)</f>
        <v>5</v>
      </c>
      <c r="V42">
        <f>VLOOKUP($C42,gex_iat!$C:$AI,12,0)</f>
        <v>1</v>
      </c>
      <c r="W42">
        <f>VLOOKUP($C42,gex_iat!$C:$AI,13,0)</f>
        <v>2</v>
      </c>
      <c r="X42">
        <f>VLOOKUP($C42,gex_iat!$C:$AI,14,0)</f>
        <v>2</v>
      </c>
      <c r="Y42">
        <f>VLOOKUP($C42,gex_iat!$C:$AI,15,0)</f>
        <v>-2</v>
      </c>
      <c r="Z42">
        <f>VLOOKUP($C42,gex_iat!$C:$AI,16,0)</f>
        <v>1</v>
      </c>
      <c r="AA42">
        <f>VLOOKUP($C42,gex_iat!$C:$AI,17,0)</f>
        <v>1</v>
      </c>
      <c r="AB42">
        <f>VLOOKUP($C42,gex_iat!$C:$AI,18,0)</f>
        <v>2</v>
      </c>
      <c r="AC42">
        <f>VLOOKUP($C42,gex_iat!$C:$AI,19,0)</f>
        <v>2</v>
      </c>
      <c r="AD42">
        <f>VLOOKUP($C42,gex_iat!$C:$AI,20,0)</f>
        <v>1</v>
      </c>
      <c r="AE42">
        <f>VLOOKUP($C42,gex_iat!$C:$AI,21,0)</f>
        <v>0</v>
      </c>
      <c r="AF42">
        <f>VLOOKUP($C42,gex_iat!$C:$AI,22,0)</f>
        <v>-2</v>
      </c>
      <c r="AG42">
        <f>VLOOKUP($C42,gex_iat!$C:$AI,23,0)</f>
        <v>-2</v>
      </c>
      <c r="AH42">
        <f>VLOOKUP($C42,gex_iat!$C:$AI,24,0)</f>
        <v>-1</v>
      </c>
      <c r="AI42">
        <f>VLOOKUP($C42,gex_iat!$C:$AI,25,0)</f>
        <v>1</v>
      </c>
      <c r="AJ42">
        <f>VLOOKUP($C42,gex_iat!$C:$AI,26,0)</f>
        <v>6</v>
      </c>
      <c r="AK42">
        <f>VLOOKUP($C42,gex_iat!$C:$AI,27,0)</f>
        <v>4</v>
      </c>
      <c r="AL42">
        <f>VLOOKUP($C42,gex_iat!$C:$AI,28,0)</f>
        <v>1</v>
      </c>
      <c r="AM42">
        <f>VLOOKUP($C42,gex_iat!$C:$AI,29,0)</f>
        <v>-1</v>
      </c>
      <c r="AN42">
        <f>VLOOKUP($C42,gex_iat!$C:$AI,30,0)</f>
        <v>2</v>
      </c>
      <c r="AO42">
        <f>VLOOKUP($C42,gex_iat!$C:$AI,31,0)</f>
        <v>-3</v>
      </c>
      <c r="AP42">
        <f>VLOOKUP($C42,gex_iat!$C:$AI,32,0)</f>
        <v>2</v>
      </c>
      <c r="AQ42">
        <f>VLOOKUP($C42,gex_iat!$C:$AJ,33,0)</f>
        <v>1</v>
      </c>
      <c r="AS42" t="str">
        <f>VLOOKUP($C42,gex_iat!$C:$AK,35,0)</f>
        <v>the controller didnt work and we had to restart the demo just before the touching phase</v>
      </c>
    </row>
    <row r="43" spans="1:45" x14ac:dyDescent="0.25">
      <c r="A43">
        <v>5</v>
      </c>
      <c r="B43">
        <v>1</v>
      </c>
      <c r="C43" t="s">
        <v>93</v>
      </c>
      <c r="D43" t="s">
        <v>36</v>
      </c>
      <c r="E43" t="s">
        <v>37</v>
      </c>
      <c r="F43">
        <v>43369</v>
      </c>
      <c r="G43">
        <v>14.05416</v>
      </c>
      <c r="H43">
        <v>22.36026</v>
      </c>
      <c r="I43">
        <v>29.980340000000002</v>
      </c>
      <c r="J43">
        <v>28.454820000000002</v>
      </c>
      <c r="K43">
        <v>33.765090000000001</v>
      </c>
      <c r="L43">
        <v>37.690100000000001</v>
      </c>
      <c r="M43">
        <f>VLOOKUP($C43,gex_iat!$C:$AI,3,0)</f>
        <v>0.29633242821507499</v>
      </c>
      <c r="N43" t="str">
        <f>VLOOKUP($C43,gex_iat!$C:$AI,4,0)</f>
        <v>child</v>
      </c>
      <c r="O43" t="str">
        <f>VLOOKUP($C43,gex_iat!$C:$AI,5,0)</f>
        <v>affective</v>
      </c>
      <c r="P43">
        <f>VLOOKUP($C43,gex_iat!$C:$AI,6,0)</f>
        <v>19</v>
      </c>
      <c r="Q43">
        <f>VLOOKUP($C43,gex_iat!$C:$AI,7,0)</f>
        <v>3</v>
      </c>
      <c r="R43">
        <f>VLOOKUP($C43,gex_iat!$C:$AI,8,0)</f>
        <v>5</v>
      </c>
      <c r="S43">
        <f>VLOOKUP($C43,gex_iat!$C:$AI,9,0)</f>
        <v>1</v>
      </c>
      <c r="T43">
        <f>VLOOKUP($C43,gex_iat!$C:$AI,10,0)</f>
        <v>4</v>
      </c>
      <c r="U43">
        <f>VLOOKUP($C43,gex_iat!$C:$AI,11,0)</f>
        <v>5</v>
      </c>
      <c r="V43">
        <f>VLOOKUP($C43,gex_iat!$C:$AI,12,0)</f>
        <v>1</v>
      </c>
      <c r="W43">
        <f>VLOOKUP($C43,gex_iat!$C:$AI,13,0)</f>
        <v>2</v>
      </c>
      <c r="X43">
        <f>VLOOKUP($C43,gex_iat!$C:$AI,14,0)</f>
        <v>2</v>
      </c>
      <c r="Y43">
        <f>VLOOKUP($C43,gex_iat!$C:$AI,15,0)</f>
        <v>-2</v>
      </c>
      <c r="Z43">
        <f>VLOOKUP($C43,gex_iat!$C:$AI,16,0)</f>
        <v>1</v>
      </c>
      <c r="AA43">
        <f>VLOOKUP($C43,gex_iat!$C:$AI,17,0)</f>
        <v>1</v>
      </c>
      <c r="AB43">
        <f>VLOOKUP($C43,gex_iat!$C:$AI,18,0)</f>
        <v>2</v>
      </c>
      <c r="AC43">
        <f>VLOOKUP($C43,gex_iat!$C:$AI,19,0)</f>
        <v>2</v>
      </c>
      <c r="AD43">
        <f>VLOOKUP($C43,gex_iat!$C:$AI,20,0)</f>
        <v>1</v>
      </c>
      <c r="AE43">
        <f>VLOOKUP($C43,gex_iat!$C:$AI,21,0)</f>
        <v>0</v>
      </c>
      <c r="AF43">
        <f>VLOOKUP($C43,gex_iat!$C:$AI,22,0)</f>
        <v>-2</v>
      </c>
      <c r="AG43">
        <f>VLOOKUP($C43,gex_iat!$C:$AI,23,0)</f>
        <v>-2</v>
      </c>
      <c r="AH43">
        <f>VLOOKUP($C43,gex_iat!$C:$AI,24,0)</f>
        <v>-1</v>
      </c>
      <c r="AI43">
        <f>VLOOKUP($C43,gex_iat!$C:$AI,25,0)</f>
        <v>1</v>
      </c>
      <c r="AJ43">
        <f>VLOOKUP($C43,gex_iat!$C:$AI,26,0)</f>
        <v>6</v>
      </c>
      <c r="AK43">
        <f>VLOOKUP($C43,gex_iat!$C:$AI,27,0)</f>
        <v>4</v>
      </c>
      <c r="AL43">
        <f>VLOOKUP($C43,gex_iat!$C:$AI,28,0)</f>
        <v>1</v>
      </c>
      <c r="AM43">
        <f>VLOOKUP($C43,gex_iat!$C:$AI,29,0)</f>
        <v>-1</v>
      </c>
      <c r="AN43">
        <f>VLOOKUP($C43,gex_iat!$C:$AI,30,0)</f>
        <v>2</v>
      </c>
      <c r="AO43">
        <f>VLOOKUP($C43,gex_iat!$C:$AI,31,0)</f>
        <v>-3</v>
      </c>
      <c r="AP43">
        <f>VLOOKUP($C43,gex_iat!$C:$AI,32,0)</f>
        <v>2</v>
      </c>
      <c r="AQ43">
        <f>VLOOKUP($C43,gex_iat!$C:$AJ,33,0)</f>
        <v>1</v>
      </c>
    </row>
    <row r="44" spans="1:45" x14ac:dyDescent="0.25">
      <c r="A44">
        <v>5</v>
      </c>
      <c r="B44">
        <v>1</v>
      </c>
      <c r="C44" t="s">
        <v>93</v>
      </c>
      <c r="D44" t="s">
        <v>36</v>
      </c>
      <c r="E44" t="s">
        <v>37</v>
      </c>
      <c r="F44">
        <v>43369</v>
      </c>
      <c r="G44">
        <v>18.836069999999999</v>
      </c>
      <c r="H44">
        <v>24.40879</v>
      </c>
      <c r="I44">
        <v>25.5733</v>
      </c>
      <c r="J44">
        <v>27.943580000000001</v>
      </c>
      <c r="K44">
        <v>39.559449999999998</v>
      </c>
      <c r="L44">
        <v>39.485370000000003</v>
      </c>
      <c r="M44">
        <f>VLOOKUP($C44,gex_iat!$C:$AI,3,0)</f>
        <v>0.29633242821507499</v>
      </c>
      <c r="N44" t="str">
        <f>VLOOKUP($C44,gex_iat!$C:$AI,4,0)</f>
        <v>child</v>
      </c>
      <c r="O44" t="str">
        <f>VLOOKUP($C44,gex_iat!$C:$AI,5,0)</f>
        <v>affective</v>
      </c>
      <c r="P44">
        <f>VLOOKUP($C44,gex_iat!$C:$AI,6,0)</f>
        <v>19</v>
      </c>
      <c r="Q44">
        <f>VLOOKUP($C44,gex_iat!$C:$AI,7,0)</f>
        <v>3</v>
      </c>
      <c r="R44">
        <f>VLOOKUP($C44,gex_iat!$C:$AI,8,0)</f>
        <v>5</v>
      </c>
      <c r="S44">
        <f>VLOOKUP($C44,gex_iat!$C:$AI,9,0)</f>
        <v>1</v>
      </c>
      <c r="T44">
        <f>VLOOKUP($C44,gex_iat!$C:$AI,10,0)</f>
        <v>4</v>
      </c>
      <c r="U44">
        <f>VLOOKUP($C44,gex_iat!$C:$AI,11,0)</f>
        <v>5</v>
      </c>
      <c r="V44">
        <f>VLOOKUP($C44,gex_iat!$C:$AI,12,0)</f>
        <v>1</v>
      </c>
      <c r="W44">
        <f>VLOOKUP($C44,gex_iat!$C:$AI,13,0)</f>
        <v>2</v>
      </c>
      <c r="X44">
        <f>VLOOKUP($C44,gex_iat!$C:$AI,14,0)</f>
        <v>2</v>
      </c>
      <c r="Y44">
        <f>VLOOKUP($C44,gex_iat!$C:$AI,15,0)</f>
        <v>-2</v>
      </c>
      <c r="Z44">
        <f>VLOOKUP($C44,gex_iat!$C:$AI,16,0)</f>
        <v>1</v>
      </c>
      <c r="AA44">
        <f>VLOOKUP($C44,gex_iat!$C:$AI,17,0)</f>
        <v>1</v>
      </c>
      <c r="AB44">
        <f>VLOOKUP($C44,gex_iat!$C:$AI,18,0)</f>
        <v>2</v>
      </c>
      <c r="AC44">
        <f>VLOOKUP($C44,gex_iat!$C:$AI,19,0)</f>
        <v>2</v>
      </c>
      <c r="AD44">
        <f>VLOOKUP($C44,gex_iat!$C:$AI,20,0)</f>
        <v>1</v>
      </c>
      <c r="AE44">
        <f>VLOOKUP($C44,gex_iat!$C:$AI,21,0)</f>
        <v>0</v>
      </c>
      <c r="AF44">
        <f>VLOOKUP($C44,gex_iat!$C:$AI,22,0)</f>
        <v>-2</v>
      </c>
      <c r="AG44">
        <f>VLOOKUP($C44,gex_iat!$C:$AI,23,0)</f>
        <v>-2</v>
      </c>
      <c r="AH44">
        <f>VLOOKUP($C44,gex_iat!$C:$AI,24,0)</f>
        <v>-1</v>
      </c>
      <c r="AI44">
        <f>VLOOKUP($C44,gex_iat!$C:$AI,25,0)</f>
        <v>1</v>
      </c>
      <c r="AJ44">
        <f>VLOOKUP($C44,gex_iat!$C:$AI,26,0)</f>
        <v>6</v>
      </c>
      <c r="AK44">
        <f>VLOOKUP($C44,gex_iat!$C:$AI,27,0)</f>
        <v>4</v>
      </c>
      <c r="AL44">
        <f>VLOOKUP($C44,gex_iat!$C:$AI,28,0)</f>
        <v>1</v>
      </c>
      <c r="AM44">
        <f>VLOOKUP($C44,gex_iat!$C:$AI,29,0)</f>
        <v>-1</v>
      </c>
      <c r="AN44">
        <f>VLOOKUP($C44,gex_iat!$C:$AI,30,0)</f>
        <v>2</v>
      </c>
      <c r="AO44">
        <f>VLOOKUP($C44,gex_iat!$C:$AI,31,0)</f>
        <v>-3</v>
      </c>
      <c r="AP44">
        <f>VLOOKUP($C44,gex_iat!$C:$AI,32,0)</f>
        <v>2</v>
      </c>
      <c r="AQ44">
        <f>VLOOKUP($C44,gex_iat!$C:$AJ,33,0)</f>
        <v>1</v>
      </c>
    </row>
    <row r="45" spans="1:45" x14ac:dyDescent="0.25">
      <c r="A45">
        <v>5</v>
      </c>
      <c r="B45">
        <v>1</v>
      </c>
      <c r="C45" t="s">
        <v>93</v>
      </c>
      <c r="D45" t="s">
        <v>36</v>
      </c>
      <c r="E45" t="s">
        <v>37</v>
      </c>
      <c r="F45">
        <v>43369</v>
      </c>
      <c r="G45">
        <v>20.420970000000001</v>
      </c>
      <c r="H45">
        <v>24.67079</v>
      </c>
      <c r="I45">
        <v>23.91395</v>
      </c>
      <c r="J45">
        <v>30.210460000000001</v>
      </c>
      <c r="K45">
        <v>34.0501</v>
      </c>
      <c r="L45">
        <v>37.474319999999999</v>
      </c>
      <c r="M45">
        <f>VLOOKUP($C45,gex_iat!$C:$AI,3,0)</f>
        <v>0.29633242821507499</v>
      </c>
      <c r="N45" t="str">
        <f>VLOOKUP($C45,gex_iat!$C:$AI,4,0)</f>
        <v>child</v>
      </c>
      <c r="O45" t="str">
        <f>VLOOKUP($C45,gex_iat!$C:$AI,5,0)</f>
        <v>affective</v>
      </c>
      <c r="P45">
        <f>VLOOKUP($C45,gex_iat!$C:$AI,6,0)</f>
        <v>19</v>
      </c>
      <c r="Q45">
        <f>VLOOKUP($C45,gex_iat!$C:$AI,7,0)</f>
        <v>3</v>
      </c>
      <c r="R45">
        <f>VLOOKUP($C45,gex_iat!$C:$AI,8,0)</f>
        <v>5</v>
      </c>
      <c r="S45">
        <f>VLOOKUP($C45,gex_iat!$C:$AI,9,0)</f>
        <v>1</v>
      </c>
      <c r="T45">
        <f>VLOOKUP($C45,gex_iat!$C:$AI,10,0)</f>
        <v>4</v>
      </c>
      <c r="U45">
        <f>VLOOKUP($C45,gex_iat!$C:$AI,11,0)</f>
        <v>5</v>
      </c>
      <c r="V45">
        <f>VLOOKUP($C45,gex_iat!$C:$AI,12,0)</f>
        <v>1</v>
      </c>
      <c r="W45">
        <f>VLOOKUP($C45,gex_iat!$C:$AI,13,0)</f>
        <v>2</v>
      </c>
      <c r="X45">
        <f>VLOOKUP($C45,gex_iat!$C:$AI,14,0)</f>
        <v>2</v>
      </c>
      <c r="Y45">
        <f>VLOOKUP($C45,gex_iat!$C:$AI,15,0)</f>
        <v>-2</v>
      </c>
      <c r="Z45">
        <f>VLOOKUP($C45,gex_iat!$C:$AI,16,0)</f>
        <v>1</v>
      </c>
      <c r="AA45">
        <f>VLOOKUP($C45,gex_iat!$C:$AI,17,0)</f>
        <v>1</v>
      </c>
      <c r="AB45">
        <f>VLOOKUP($C45,gex_iat!$C:$AI,18,0)</f>
        <v>2</v>
      </c>
      <c r="AC45">
        <f>VLOOKUP($C45,gex_iat!$C:$AI,19,0)</f>
        <v>2</v>
      </c>
      <c r="AD45">
        <f>VLOOKUP($C45,gex_iat!$C:$AI,20,0)</f>
        <v>1</v>
      </c>
      <c r="AE45">
        <f>VLOOKUP($C45,gex_iat!$C:$AI,21,0)</f>
        <v>0</v>
      </c>
      <c r="AF45">
        <f>VLOOKUP($C45,gex_iat!$C:$AI,22,0)</f>
        <v>-2</v>
      </c>
      <c r="AG45">
        <f>VLOOKUP($C45,gex_iat!$C:$AI,23,0)</f>
        <v>-2</v>
      </c>
      <c r="AH45">
        <f>VLOOKUP($C45,gex_iat!$C:$AI,24,0)</f>
        <v>-1</v>
      </c>
      <c r="AI45">
        <f>VLOOKUP($C45,gex_iat!$C:$AI,25,0)</f>
        <v>1</v>
      </c>
      <c r="AJ45">
        <f>VLOOKUP($C45,gex_iat!$C:$AI,26,0)</f>
        <v>6</v>
      </c>
      <c r="AK45">
        <f>VLOOKUP($C45,gex_iat!$C:$AI,27,0)</f>
        <v>4</v>
      </c>
      <c r="AL45">
        <f>VLOOKUP($C45,gex_iat!$C:$AI,28,0)</f>
        <v>1</v>
      </c>
      <c r="AM45">
        <f>VLOOKUP($C45,gex_iat!$C:$AI,29,0)</f>
        <v>-1</v>
      </c>
      <c r="AN45">
        <f>VLOOKUP($C45,gex_iat!$C:$AI,30,0)</f>
        <v>2</v>
      </c>
      <c r="AO45">
        <f>VLOOKUP($C45,gex_iat!$C:$AI,31,0)</f>
        <v>-3</v>
      </c>
      <c r="AP45">
        <f>VLOOKUP($C45,gex_iat!$C:$AI,32,0)</f>
        <v>2</v>
      </c>
      <c r="AQ45">
        <f>VLOOKUP($C45,gex_iat!$C:$AJ,33,0)</f>
        <v>1</v>
      </c>
    </row>
    <row r="46" spans="1:45" x14ac:dyDescent="0.25">
      <c r="A46">
        <v>5</v>
      </c>
      <c r="B46">
        <v>1</v>
      </c>
      <c r="C46" t="s">
        <v>93</v>
      </c>
      <c r="D46" t="s">
        <v>36</v>
      </c>
      <c r="E46" t="s">
        <v>37</v>
      </c>
      <c r="F46">
        <v>43369</v>
      </c>
      <c r="G46">
        <v>20.502569999999999</v>
      </c>
      <c r="H46">
        <v>23.517600000000002</v>
      </c>
      <c r="I46">
        <v>21.46519</v>
      </c>
      <c r="J46">
        <v>28.33175</v>
      </c>
      <c r="K46">
        <v>30.359449999999999</v>
      </c>
      <c r="L46">
        <v>36.550849999999997</v>
      </c>
      <c r="M46">
        <f>VLOOKUP($C46,gex_iat!$C:$AI,3,0)</f>
        <v>0.29633242821507499</v>
      </c>
      <c r="N46" t="str">
        <f>VLOOKUP($C46,gex_iat!$C:$AI,4,0)</f>
        <v>child</v>
      </c>
      <c r="O46" t="str">
        <f>VLOOKUP($C46,gex_iat!$C:$AI,5,0)</f>
        <v>affective</v>
      </c>
      <c r="P46">
        <f>VLOOKUP($C46,gex_iat!$C:$AI,6,0)</f>
        <v>19</v>
      </c>
      <c r="Q46">
        <f>VLOOKUP($C46,gex_iat!$C:$AI,7,0)</f>
        <v>3</v>
      </c>
      <c r="R46">
        <f>VLOOKUP($C46,gex_iat!$C:$AI,8,0)</f>
        <v>5</v>
      </c>
      <c r="S46">
        <f>VLOOKUP($C46,gex_iat!$C:$AI,9,0)</f>
        <v>1</v>
      </c>
      <c r="T46">
        <f>VLOOKUP($C46,gex_iat!$C:$AI,10,0)</f>
        <v>4</v>
      </c>
      <c r="U46">
        <f>VLOOKUP($C46,gex_iat!$C:$AI,11,0)</f>
        <v>5</v>
      </c>
      <c r="V46">
        <f>VLOOKUP($C46,gex_iat!$C:$AI,12,0)</f>
        <v>1</v>
      </c>
      <c r="W46">
        <f>VLOOKUP($C46,gex_iat!$C:$AI,13,0)</f>
        <v>2</v>
      </c>
      <c r="X46">
        <f>VLOOKUP($C46,gex_iat!$C:$AI,14,0)</f>
        <v>2</v>
      </c>
      <c r="Y46">
        <f>VLOOKUP($C46,gex_iat!$C:$AI,15,0)</f>
        <v>-2</v>
      </c>
      <c r="Z46">
        <f>VLOOKUP($C46,gex_iat!$C:$AI,16,0)</f>
        <v>1</v>
      </c>
      <c r="AA46">
        <f>VLOOKUP($C46,gex_iat!$C:$AI,17,0)</f>
        <v>1</v>
      </c>
      <c r="AB46">
        <f>VLOOKUP($C46,gex_iat!$C:$AI,18,0)</f>
        <v>2</v>
      </c>
      <c r="AC46">
        <f>VLOOKUP($C46,gex_iat!$C:$AI,19,0)</f>
        <v>2</v>
      </c>
      <c r="AD46">
        <f>VLOOKUP($C46,gex_iat!$C:$AI,20,0)</f>
        <v>1</v>
      </c>
      <c r="AE46">
        <f>VLOOKUP($C46,gex_iat!$C:$AI,21,0)</f>
        <v>0</v>
      </c>
      <c r="AF46">
        <f>VLOOKUP($C46,gex_iat!$C:$AI,22,0)</f>
        <v>-2</v>
      </c>
      <c r="AG46">
        <f>VLOOKUP($C46,gex_iat!$C:$AI,23,0)</f>
        <v>-2</v>
      </c>
      <c r="AH46">
        <f>VLOOKUP($C46,gex_iat!$C:$AI,24,0)</f>
        <v>-1</v>
      </c>
      <c r="AI46">
        <f>VLOOKUP($C46,gex_iat!$C:$AI,25,0)</f>
        <v>1</v>
      </c>
      <c r="AJ46">
        <f>VLOOKUP($C46,gex_iat!$C:$AI,26,0)</f>
        <v>6</v>
      </c>
      <c r="AK46">
        <f>VLOOKUP($C46,gex_iat!$C:$AI,27,0)</f>
        <v>4</v>
      </c>
      <c r="AL46">
        <f>VLOOKUP($C46,gex_iat!$C:$AI,28,0)</f>
        <v>1</v>
      </c>
      <c r="AM46">
        <f>VLOOKUP($C46,gex_iat!$C:$AI,29,0)</f>
        <v>-1</v>
      </c>
      <c r="AN46">
        <f>VLOOKUP($C46,gex_iat!$C:$AI,30,0)</f>
        <v>2</v>
      </c>
      <c r="AO46">
        <f>VLOOKUP($C46,gex_iat!$C:$AI,31,0)</f>
        <v>-3</v>
      </c>
      <c r="AP46">
        <f>VLOOKUP($C46,gex_iat!$C:$AI,32,0)</f>
        <v>2</v>
      </c>
      <c r="AQ46">
        <f>VLOOKUP($C46,gex_iat!$C:$AJ,33,0)</f>
        <v>1</v>
      </c>
    </row>
    <row r="47" spans="1:45" x14ac:dyDescent="0.25">
      <c r="A47">
        <v>5</v>
      </c>
      <c r="B47">
        <v>2</v>
      </c>
      <c r="C47" t="s">
        <v>94</v>
      </c>
      <c r="D47" t="s">
        <v>32</v>
      </c>
      <c r="E47" t="s">
        <v>37</v>
      </c>
      <c r="F47">
        <v>43376</v>
      </c>
      <c r="G47">
        <v>18.52196</v>
      </c>
      <c r="H47">
        <v>19.61401</v>
      </c>
      <c r="I47">
        <v>24.996880000000001</v>
      </c>
      <c r="J47">
        <v>31.81887</v>
      </c>
      <c r="K47">
        <v>31.889099999999999</v>
      </c>
      <c r="L47">
        <v>42.838290000000001</v>
      </c>
      <c r="M47">
        <f>VLOOKUP($C47,gex_iat!$C:$AI,3,0)</f>
        <v>2.35154319762454E-2</v>
      </c>
      <c r="N47" t="str">
        <f>VLOOKUP($C47,gex_iat!$C:$AI,4,0)</f>
        <v>adult</v>
      </c>
      <c r="O47" t="str">
        <f>VLOOKUP($C47,gex_iat!$C:$AI,5,0)</f>
        <v>affective</v>
      </c>
      <c r="P47">
        <f>VLOOKUP($C47,gex_iat!$C:$AI,6,0)</f>
        <v>19</v>
      </c>
      <c r="Q47">
        <f>VLOOKUP($C47,gex_iat!$C:$AI,7,0)</f>
        <v>2</v>
      </c>
      <c r="R47">
        <f>VLOOKUP($C47,gex_iat!$C:$AI,8,0)</f>
        <v>5</v>
      </c>
      <c r="S47">
        <f>VLOOKUP($C47,gex_iat!$C:$AI,9,0)</f>
        <v>1</v>
      </c>
      <c r="T47">
        <f>VLOOKUP($C47,gex_iat!$C:$AI,10,0)</f>
        <v>4</v>
      </c>
      <c r="U47">
        <f>VLOOKUP($C47,gex_iat!$C:$AI,11,0)</f>
        <v>5</v>
      </c>
      <c r="V47">
        <f>VLOOKUP($C47,gex_iat!$C:$AI,12,0)</f>
        <v>1</v>
      </c>
      <c r="W47">
        <f>VLOOKUP($C47,gex_iat!$C:$AI,13,0)</f>
        <v>1</v>
      </c>
      <c r="X47">
        <f>VLOOKUP($C47,gex_iat!$C:$AI,14,0)</f>
        <v>2</v>
      </c>
      <c r="Y47">
        <f>VLOOKUP($C47,gex_iat!$C:$AI,15,0)</f>
        <v>1</v>
      </c>
      <c r="Z47">
        <f>VLOOKUP($C47,gex_iat!$C:$AI,16,0)</f>
        <v>1</v>
      </c>
      <c r="AA47">
        <f>VLOOKUP($C47,gex_iat!$C:$AI,17,0)</f>
        <v>1</v>
      </c>
      <c r="AB47">
        <f>VLOOKUP($C47,gex_iat!$C:$AI,18,0)</f>
        <v>1</v>
      </c>
      <c r="AC47">
        <f>VLOOKUP($C47,gex_iat!$C:$AI,19,0)</f>
        <v>2</v>
      </c>
      <c r="AD47">
        <f>VLOOKUP($C47,gex_iat!$C:$AI,20,0)</f>
        <v>0</v>
      </c>
      <c r="AE47">
        <f>VLOOKUP($C47,gex_iat!$C:$AI,21,0)</f>
        <v>-1</v>
      </c>
      <c r="AF47">
        <f>VLOOKUP($C47,gex_iat!$C:$AI,22,0)</f>
        <v>-1</v>
      </c>
      <c r="AG47">
        <f>VLOOKUP($C47,gex_iat!$C:$AI,23,0)</f>
        <v>-2</v>
      </c>
      <c r="AH47">
        <f>VLOOKUP($C47,gex_iat!$C:$AI,24,0)</f>
        <v>-1</v>
      </c>
      <c r="AI47">
        <f>VLOOKUP($C47,gex_iat!$C:$AI,25,0)</f>
        <v>2</v>
      </c>
      <c r="AJ47">
        <f>VLOOKUP($C47,gex_iat!$C:$AI,26,0)</f>
        <v>6</v>
      </c>
      <c r="AK47">
        <f>VLOOKUP($C47,gex_iat!$C:$AI,27,0)</f>
        <v>3</v>
      </c>
      <c r="AL47">
        <f>VLOOKUP($C47,gex_iat!$C:$AI,28,0)</f>
        <v>4</v>
      </c>
      <c r="AM47">
        <f>VLOOKUP($C47,gex_iat!$C:$AI,29,0)</f>
        <v>-1</v>
      </c>
      <c r="AN47">
        <f>VLOOKUP($C47,gex_iat!$C:$AI,30,0)</f>
        <v>1</v>
      </c>
      <c r="AO47">
        <f>VLOOKUP($C47,gex_iat!$C:$AI,31,0)</f>
        <v>0</v>
      </c>
      <c r="AP47">
        <f>VLOOKUP($C47,gex_iat!$C:$AI,32,0)</f>
        <v>0</v>
      </c>
      <c r="AQ47">
        <f>VLOOKUP($C47,gex_iat!$C:$AJ,33,0)</f>
        <v>-1</v>
      </c>
    </row>
    <row r="48" spans="1:45" x14ac:dyDescent="0.25">
      <c r="A48">
        <v>5</v>
      </c>
      <c r="B48">
        <v>2</v>
      </c>
      <c r="C48" t="s">
        <v>94</v>
      </c>
      <c r="D48" t="s">
        <v>32</v>
      </c>
      <c r="E48" t="s">
        <v>37</v>
      </c>
      <c r="F48">
        <v>43376</v>
      </c>
      <c r="G48">
        <v>14.05416</v>
      </c>
      <c r="H48">
        <v>24.427489999999999</v>
      </c>
      <c r="I48">
        <v>29.980340000000002</v>
      </c>
      <c r="J48">
        <v>30.910060000000001</v>
      </c>
      <c r="K48">
        <v>33.765090000000001</v>
      </c>
      <c r="L48">
        <v>44.724730000000001</v>
      </c>
      <c r="M48">
        <f>VLOOKUP($C48,gex_iat!$C:$AI,3,0)</f>
        <v>2.35154319762454E-2</v>
      </c>
      <c r="N48" t="str">
        <f>VLOOKUP($C48,gex_iat!$C:$AI,4,0)</f>
        <v>adult</v>
      </c>
      <c r="O48" t="str">
        <f>VLOOKUP($C48,gex_iat!$C:$AI,5,0)</f>
        <v>affective</v>
      </c>
      <c r="P48">
        <f>VLOOKUP($C48,gex_iat!$C:$AI,6,0)</f>
        <v>19</v>
      </c>
      <c r="Q48">
        <f>VLOOKUP($C48,gex_iat!$C:$AI,7,0)</f>
        <v>2</v>
      </c>
      <c r="R48">
        <f>VLOOKUP($C48,gex_iat!$C:$AI,8,0)</f>
        <v>5</v>
      </c>
      <c r="S48">
        <f>VLOOKUP($C48,gex_iat!$C:$AI,9,0)</f>
        <v>1</v>
      </c>
      <c r="T48">
        <f>VLOOKUP($C48,gex_iat!$C:$AI,10,0)</f>
        <v>4</v>
      </c>
      <c r="U48">
        <f>VLOOKUP($C48,gex_iat!$C:$AI,11,0)</f>
        <v>5</v>
      </c>
      <c r="V48">
        <f>VLOOKUP($C48,gex_iat!$C:$AI,12,0)</f>
        <v>1</v>
      </c>
      <c r="W48">
        <f>VLOOKUP($C48,gex_iat!$C:$AI,13,0)</f>
        <v>1</v>
      </c>
      <c r="X48">
        <f>VLOOKUP($C48,gex_iat!$C:$AI,14,0)</f>
        <v>2</v>
      </c>
      <c r="Y48">
        <f>VLOOKUP($C48,gex_iat!$C:$AI,15,0)</f>
        <v>1</v>
      </c>
      <c r="Z48">
        <f>VLOOKUP($C48,gex_iat!$C:$AI,16,0)</f>
        <v>1</v>
      </c>
      <c r="AA48">
        <f>VLOOKUP($C48,gex_iat!$C:$AI,17,0)</f>
        <v>1</v>
      </c>
      <c r="AB48">
        <f>VLOOKUP($C48,gex_iat!$C:$AI,18,0)</f>
        <v>1</v>
      </c>
      <c r="AC48">
        <f>VLOOKUP($C48,gex_iat!$C:$AI,19,0)</f>
        <v>2</v>
      </c>
      <c r="AD48">
        <f>VLOOKUP($C48,gex_iat!$C:$AI,20,0)</f>
        <v>0</v>
      </c>
      <c r="AE48">
        <f>VLOOKUP($C48,gex_iat!$C:$AI,21,0)</f>
        <v>-1</v>
      </c>
      <c r="AF48">
        <f>VLOOKUP($C48,gex_iat!$C:$AI,22,0)</f>
        <v>-1</v>
      </c>
      <c r="AG48">
        <f>VLOOKUP($C48,gex_iat!$C:$AI,23,0)</f>
        <v>-2</v>
      </c>
      <c r="AH48">
        <f>VLOOKUP($C48,gex_iat!$C:$AI,24,0)</f>
        <v>-1</v>
      </c>
      <c r="AI48">
        <f>VLOOKUP($C48,gex_iat!$C:$AI,25,0)</f>
        <v>2</v>
      </c>
      <c r="AJ48">
        <f>VLOOKUP($C48,gex_iat!$C:$AI,26,0)</f>
        <v>6</v>
      </c>
      <c r="AK48">
        <f>VLOOKUP($C48,gex_iat!$C:$AI,27,0)</f>
        <v>3</v>
      </c>
      <c r="AL48">
        <f>VLOOKUP($C48,gex_iat!$C:$AI,28,0)</f>
        <v>4</v>
      </c>
      <c r="AM48">
        <f>VLOOKUP($C48,gex_iat!$C:$AI,29,0)</f>
        <v>-1</v>
      </c>
      <c r="AN48">
        <f>VLOOKUP($C48,gex_iat!$C:$AI,30,0)</f>
        <v>1</v>
      </c>
      <c r="AO48">
        <f>VLOOKUP($C48,gex_iat!$C:$AI,31,0)</f>
        <v>0</v>
      </c>
      <c r="AP48">
        <f>VLOOKUP($C48,gex_iat!$C:$AI,32,0)</f>
        <v>0</v>
      </c>
      <c r="AQ48">
        <f>VLOOKUP($C48,gex_iat!$C:$AJ,33,0)</f>
        <v>-1</v>
      </c>
    </row>
    <row r="49" spans="1:45" x14ac:dyDescent="0.25">
      <c r="A49">
        <v>5</v>
      </c>
      <c r="B49">
        <v>2</v>
      </c>
      <c r="C49" t="s">
        <v>94</v>
      </c>
      <c r="D49" t="s">
        <v>32</v>
      </c>
      <c r="E49" t="s">
        <v>37</v>
      </c>
      <c r="F49">
        <v>43376</v>
      </c>
      <c r="G49">
        <v>18.836069999999999</v>
      </c>
      <c r="H49">
        <v>22.617560000000001</v>
      </c>
      <c r="I49">
        <v>25.5733</v>
      </c>
      <c r="J49">
        <v>30.514559999999999</v>
      </c>
      <c r="K49">
        <v>39.559449999999998</v>
      </c>
      <c r="L49">
        <v>37.833640000000003</v>
      </c>
      <c r="M49">
        <f>VLOOKUP($C49,gex_iat!$C:$AI,3,0)</f>
        <v>2.35154319762454E-2</v>
      </c>
      <c r="N49" t="str">
        <f>VLOOKUP($C49,gex_iat!$C:$AI,4,0)</f>
        <v>adult</v>
      </c>
      <c r="O49" t="str">
        <f>VLOOKUP($C49,gex_iat!$C:$AI,5,0)</f>
        <v>affective</v>
      </c>
      <c r="P49">
        <f>VLOOKUP($C49,gex_iat!$C:$AI,6,0)</f>
        <v>19</v>
      </c>
      <c r="Q49">
        <f>VLOOKUP($C49,gex_iat!$C:$AI,7,0)</f>
        <v>2</v>
      </c>
      <c r="R49">
        <f>VLOOKUP($C49,gex_iat!$C:$AI,8,0)</f>
        <v>5</v>
      </c>
      <c r="S49">
        <f>VLOOKUP($C49,gex_iat!$C:$AI,9,0)</f>
        <v>1</v>
      </c>
      <c r="T49">
        <f>VLOOKUP($C49,gex_iat!$C:$AI,10,0)</f>
        <v>4</v>
      </c>
      <c r="U49">
        <f>VLOOKUP($C49,gex_iat!$C:$AI,11,0)</f>
        <v>5</v>
      </c>
      <c r="V49">
        <f>VLOOKUP($C49,gex_iat!$C:$AI,12,0)</f>
        <v>1</v>
      </c>
      <c r="W49">
        <f>VLOOKUP($C49,gex_iat!$C:$AI,13,0)</f>
        <v>1</v>
      </c>
      <c r="X49">
        <f>VLOOKUP($C49,gex_iat!$C:$AI,14,0)</f>
        <v>2</v>
      </c>
      <c r="Y49">
        <f>VLOOKUP($C49,gex_iat!$C:$AI,15,0)</f>
        <v>1</v>
      </c>
      <c r="Z49">
        <f>VLOOKUP($C49,gex_iat!$C:$AI,16,0)</f>
        <v>1</v>
      </c>
      <c r="AA49">
        <f>VLOOKUP($C49,gex_iat!$C:$AI,17,0)</f>
        <v>1</v>
      </c>
      <c r="AB49">
        <f>VLOOKUP($C49,gex_iat!$C:$AI,18,0)</f>
        <v>1</v>
      </c>
      <c r="AC49">
        <f>VLOOKUP($C49,gex_iat!$C:$AI,19,0)</f>
        <v>2</v>
      </c>
      <c r="AD49">
        <f>VLOOKUP($C49,gex_iat!$C:$AI,20,0)</f>
        <v>0</v>
      </c>
      <c r="AE49">
        <f>VLOOKUP($C49,gex_iat!$C:$AI,21,0)</f>
        <v>-1</v>
      </c>
      <c r="AF49">
        <f>VLOOKUP($C49,gex_iat!$C:$AI,22,0)</f>
        <v>-1</v>
      </c>
      <c r="AG49">
        <f>VLOOKUP($C49,gex_iat!$C:$AI,23,0)</f>
        <v>-2</v>
      </c>
      <c r="AH49">
        <f>VLOOKUP($C49,gex_iat!$C:$AI,24,0)</f>
        <v>-1</v>
      </c>
      <c r="AI49">
        <f>VLOOKUP($C49,gex_iat!$C:$AI,25,0)</f>
        <v>2</v>
      </c>
      <c r="AJ49">
        <f>VLOOKUP($C49,gex_iat!$C:$AI,26,0)</f>
        <v>6</v>
      </c>
      <c r="AK49">
        <f>VLOOKUP($C49,gex_iat!$C:$AI,27,0)</f>
        <v>3</v>
      </c>
      <c r="AL49">
        <f>VLOOKUP($C49,gex_iat!$C:$AI,28,0)</f>
        <v>4</v>
      </c>
      <c r="AM49">
        <f>VLOOKUP($C49,gex_iat!$C:$AI,29,0)</f>
        <v>-1</v>
      </c>
      <c r="AN49">
        <f>VLOOKUP($C49,gex_iat!$C:$AI,30,0)</f>
        <v>1</v>
      </c>
      <c r="AO49">
        <f>VLOOKUP($C49,gex_iat!$C:$AI,31,0)</f>
        <v>0</v>
      </c>
      <c r="AP49">
        <f>VLOOKUP($C49,gex_iat!$C:$AI,32,0)</f>
        <v>0</v>
      </c>
      <c r="AQ49">
        <f>VLOOKUP($C49,gex_iat!$C:$AJ,33,0)</f>
        <v>-1</v>
      </c>
    </row>
    <row r="50" spans="1:45" x14ac:dyDescent="0.25">
      <c r="A50">
        <v>5</v>
      </c>
      <c r="B50">
        <v>2</v>
      </c>
      <c r="C50" t="s">
        <v>94</v>
      </c>
      <c r="D50" t="s">
        <v>32</v>
      </c>
      <c r="E50" t="s">
        <v>37</v>
      </c>
      <c r="F50">
        <v>43376</v>
      </c>
      <c r="G50">
        <v>20.420970000000001</v>
      </c>
      <c r="H50">
        <v>22.51266</v>
      </c>
      <c r="I50">
        <v>23.91395</v>
      </c>
      <c r="J50">
        <v>33.457630000000002</v>
      </c>
      <c r="K50">
        <v>34.0501</v>
      </c>
      <c r="L50">
        <v>41.843969999999999</v>
      </c>
      <c r="M50">
        <f>VLOOKUP($C50,gex_iat!$C:$AI,3,0)</f>
        <v>2.35154319762454E-2</v>
      </c>
      <c r="N50" t="str">
        <f>VLOOKUP($C50,gex_iat!$C:$AI,4,0)</f>
        <v>adult</v>
      </c>
      <c r="O50" t="str">
        <f>VLOOKUP($C50,gex_iat!$C:$AI,5,0)</f>
        <v>affective</v>
      </c>
      <c r="P50">
        <f>VLOOKUP($C50,gex_iat!$C:$AI,6,0)</f>
        <v>19</v>
      </c>
      <c r="Q50">
        <f>VLOOKUP($C50,gex_iat!$C:$AI,7,0)</f>
        <v>2</v>
      </c>
      <c r="R50">
        <f>VLOOKUP($C50,gex_iat!$C:$AI,8,0)</f>
        <v>5</v>
      </c>
      <c r="S50">
        <f>VLOOKUP($C50,gex_iat!$C:$AI,9,0)</f>
        <v>1</v>
      </c>
      <c r="T50">
        <f>VLOOKUP($C50,gex_iat!$C:$AI,10,0)</f>
        <v>4</v>
      </c>
      <c r="U50">
        <f>VLOOKUP($C50,gex_iat!$C:$AI,11,0)</f>
        <v>5</v>
      </c>
      <c r="V50">
        <f>VLOOKUP($C50,gex_iat!$C:$AI,12,0)</f>
        <v>1</v>
      </c>
      <c r="W50">
        <f>VLOOKUP($C50,gex_iat!$C:$AI,13,0)</f>
        <v>1</v>
      </c>
      <c r="X50">
        <f>VLOOKUP($C50,gex_iat!$C:$AI,14,0)</f>
        <v>2</v>
      </c>
      <c r="Y50">
        <f>VLOOKUP($C50,gex_iat!$C:$AI,15,0)</f>
        <v>1</v>
      </c>
      <c r="Z50">
        <f>VLOOKUP($C50,gex_iat!$C:$AI,16,0)</f>
        <v>1</v>
      </c>
      <c r="AA50">
        <f>VLOOKUP($C50,gex_iat!$C:$AI,17,0)</f>
        <v>1</v>
      </c>
      <c r="AB50">
        <f>VLOOKUP($C50,gex_iat!$C:$AI,18,0)</f>
        <v>1</v>
      </c>
      <c r="AC50">
        <f>VLOOKUP($C50,gex_iat!$C:$AI,19,0)</f>
        <v>2</v>
      </c>
      <c r="AD50">
        <f>VLOOKUP($C50,gex_iat!$C:$AI,20,0)</f>
        <v>0</v>
      </c>
      <c r="AE50">
        <f>VLOOKUP($C50,gex_iat!$C:$AI,21,0)</f>
        <v>-1</v>
      </c>
      <c r="AF50">
        <f>VLOOKUP($C50,gex_iat!$C:$AI,22,0)</f>
        <v>-1</v>
      </c>
      <c r="AG50">
        <f>VLOOKUP($C50,gex_iat!$C:$AI,23,0)</f>
        <v>-2</v>
      </c>
      <c r="AH50">
        <f>VLOOKUP($C50,gex_iat!$C:$AI,24,0)</f>
        <v>-1</v>
      </c>
      <c r="AI50">
        <f>VLOOKUP($C50,gex_iat!$C:$AI,25,0)</f>
        <v>2</v>
      </c>
      <c r="AJ50">
        <f>VLOOKUP($C50,gex_iat!$C:$AI,26,0)</f>
        <v>6</v>
      </c>
      <c r="AK50">
        <f>VLOOKUP($C50,gex_iat!$C:$AI,27,0)</f>
        <v>3</v>
      </c>
      <c r="AL50">
        <f>VLOOKUP($C50,gex_iat!$C:$AI,28,0)</f>
        <v>4</v>
      </c>
      <c r="AM50">
        <f>VLOOKUP($C50,gex_iat!$C:$AI,29,0)</f>
        <v>-1</v>
      </c>
      <c r="AN50">
        <f>VLOOKUP($C50,gex_iat!$C:$AI,30,0)</f>
        <v>1</v>
      </c>
      <c r="AO50">
        <f>VLOOKUP($C50,gex_iat!$C:$AI,31,0)</f>
        <v>0</v>
      </c>
      <c r="AP50">
        <f>VLOOKUP($C50,gex_iat!$C:$AI,32,0)</f>
        <v>0</v>
      </c>
      <c r="AQ50">
        <f>VLOOKUP($C50,gex_iat!$C:$AJ,33,0)</f>
        <v>-1</v>
      </c>
    </row>
    <row r="51" spans="1:45" x14ac:dyDescent="0.25">
      <c r="A51">
        <v>5</v>
      </c>
      <c r="B51">
        <v>2</v>
      </c>
      <c r="C51" t="s">
        <v>94</v>
      </c>
      <c r="D51" t="s">
        <v>32</v>
      </c>
      <c r="E51" t="s">
        <v>37</v>
      </c>
      <c r="F51">
        <v>43376</v>
      </c>
      <c r="G51">
        <v>20.502569999999999</v>
      </c>
      <c r="H51">
        <v>20.983619999999998</v>
      </c>
      <c r="I51">
        <v>21.46519</v>
      </c>
      <c r="J51">
        <v>30.996079999999999</v>
      </c>
      <c r="K51">
        <v>30.359449999999999</v>
      </c>
      <c r="L51">
        <v>34.609830000000002</v>
      </c>
      <c r="M51">
        <f>VLOOKUP($C51,gex_iat!$C:$AI,3,0)</f>
        <v>2.35154319762454E-2</v>
      </c>
      <c r="N51" t="str">
        <f>VLOOKUP($C51,gex_iat!$C:$AI,4,0)</f>
        <v>adult</v>
      </c>
      <c r="O51" t="str">
        <f>VLOOKUP($C51,gex_iat!$C:$AI,5,0)</f>
        <v>affective</v>
      </c>
      <c r="P51">
        <f>VLOOKUP($C51,gex_iat!$C:$AI,6,0)</f>
        <v>19</v>
      </c>
      <c r="Q51">
        <f>VLOOKUP($C51,gex_iat!$C:$AI,7,0)</f>
        <v>2</v>
      </c>
      <c r="R51">
        <f>VLOOKUP($C51,gex_iat!$C:$AI,8,0)</f>
        <v>5</v>
      </c>
      <c r="S51">
        <f>VLOOKUP($C51,gex_iat!$C:$AI,9,0)</f>
        <v>1</v>
      </c>
      <c r="T51">
        <f>VLOOKUP($C51,gex_iat!$C:$AI,10,0)</f>
        <v>4</v>
      </c>
      <c r="U51">
        <f>VLOOKUP($C51,gex_iat!$C:$AI,11,0)</f>
        <v>5</v>
      </c>
      <c r="V51">
        <f>VLOOKUP($C51,gex_iat!$C:$AI,12,0)</f>
        <v>1</v>
      </c>
      <c r="W51">
        <f>VLOOKUP($C51,gex_iat!$C:$AI,13,0)</f>
        <v>1</v>
      </c>
      <c r="X51">
        <f>VLOOKUP($C51,gex_iat!$C:$AI,14,0)</f>
        <v>2</v>
      </c>
      <c r="Y51">
        <f>VLOOKUP($C51,gex_iat!$C:$AI,15,0)</f>
        <v>1</v>
      </c>
      <c r="Z51">
        <f>VLOOKUP($C51,gex_iat!$C:$AI,16,0)</f>
        <v>1</v>
      </c>
      <c r="AA51">
        <f>VLOOKUP($C51,gex_iat!$C:$AI,17,0)</f>
        <v>1</v>
      </c>
      <c r="AB51">
        <f>VLOOKUP($C51,gex_iat!$C:$AI,18,0)</f>
        <v>1</v>
      </c>
      <c r="AC51">
        <f>VLOOKUP($C51,gex_iat!$C:$AI,19,0)</f>
        <v>2</v>
      </c>
      <c r="AD51">
        <f>VLOOKUP($C51,gex_iat!$C:$AI,20,0)</f>
        <v>0</v>
      </c>
      <c r="AE51">
        <f>VLOOKUP($C51,gex_iat!$C:$AI,21,0)</f>
        <v>-1</v>
      </c>
      <c r="AF51">
        <f>VLOOKUP($C51,gex_iat!$C:$AI,22,0)</f>
        <v>-1</v>
      </c>
      <c r="AG51">
        <f>VLOOKUP($C51,gex_iat!$C:$AI,23,0)</f>
        <v>-2</v>
      </c>
      <c r="AH51">
        <f>VLOOKUP($C51,gex_iat!$C:$AI,24,0)</f>
        <v>-1</v>
      </c>
      <c r="AI51">
        <f>VLOOKUP($C51,gex_iat!$C:$AI,25,0)</f>
        <v>2</v>
      </c>
      <c r="AJ51">
        <f>VLOOKUP($C51,gex_iat!$C:$AI,26,0)</f>
        <v>6</v>
      </c>
      <c r="AK51">
        <f>VLOOKUP($C51,gex_iat!$C:$AI,27,0)</f>
        <v>3</v>
      </c>
      <c r="AL51">
        <f>VLOOKUP($C51,gex_iat!$C:$AI,28,0)</f>
        <v>4</v>
      </c>
      <c r="AM51">
        <f>VLOOKUP($C51,gex_iat!$C:$AI,29,0)</f>
        <v>-1</v>
      </c>
      <c r="AN51">
        <f>VLOOKUP($C51,gex_iat!$C:$AI,30,0)</f>
        <v>1</v>
      </c>
      <c r="AO51">
        <f>VLOOKUP($C51,gex_iat!$C:$AI,31,0)</f>
        <v>0</v>
      </c>
      <c r="AP51">
        <f>VLOOKUP($C51,gex_iat!$C:$AI,32,0)</f>
        <v>0</v>
      </c>
      <c r="AQ51">
        <f>VLOOKUP($C51,gex_iat!$C:$AJ,33,0)</f>
        <v>-1</v>
      </c>
    </row>
    <row r="52" spans="1:45" x14ac:dyDescent="0.25">
      <c r="A52">
        <v>6</v>
      </c>
      <c r="B52">
        <v>1</v>
      </c>
      <c r="C52" t="s">
        <v>95</v>
      </c>
      <c r="D52" t="s">
        <v>32</v>
      </c>
      <c r="E52" t="s">
        <v>37</v>
      </c>
      <c r="F52">
        <v>43370</v>
      </c>
      <c r="G52">
        <v>16.902460000000001</v>
      </c>
      <c r="H52">
        <v>19.756920000000001</v>
      </c>
      <c r="I52">
        <v>26.06353</v>
      </c>
      <c r="J52">
        <v>27.037600000000001</v>
      </c>
      <c r="K52">
        <v>34.123429999999999</v>
      </c>
      <c r="L52">
        <v>32.717570000000002</v>
      </c>
      <c r="M52">
        <f>VLOOKUP($C52,gex_iat!$C:$AI,3,0)</f>
        <v>0.249352872301007</v>
      </c>
      <c r="N52" t="str">
        <f>VLOOKUP($C52,gex_iat!$C:$AI,4,0)</f>
        <v>adult</v>
      </c>
      <c r="O52" t="str">
        <f>VLOOKUP($C52,gex_iat!$C:$AI,5,0)</f>
        <v>affective</v>
      </c>
      <c r="P52">
        <f>VLOOKUP($C52,gex_iat!$C:$AI,6,0)</f>
        <v>21</v>
      </c>
      <c r="Q52">
        <f>VLOOKUP($C52,gex_iat!$C:$AI,7,0)</f>
        <v>4</v>
      </c>
      <c r="R52">
        <f>VLOOKUP($C52,gex_iat!$C:$AI,8,0)</f>
        <v>5</v>
      </c>
      <c r="S52">
        <f>VLOOKUP($C52,gex_iat!$C:$AI,9,0)</f>
        <v>2</v>
      </c>
      <c r="T52">
        <f>VLOOKUP($C52,gex_iat!$C:$AI,10,0)</f>
        <v>1</v>
      </c>
      <c r="U52">
        <f>VLOOKUP($C52,gex_iat!$C:$AI,11,0)</f>
        <v>4</v>
      </c>
      <c r="V52">
        <f>VLOOKUP($C52,gex_iat!$C:$AI,12,0)</f>
        <v>1</v>
      </c>
      <c r="W52">
        <f>VLOOKUP($C52,gex_iat!$C:$AI,13,0)</f>
        <v>1</v>
      </c>
      <c r="X52">
        <f>VLOOKUP($C52,gex_iat!$C:$AI,14,0)</f>
        <v>0</v>
      </c>
      <c r="Y52">
        <f>VLOOKUP($C52,gex_iat!$C:$AI,15,0)</f>
        <v>2</v>
      </c>
      <c r="Z52">
        <f>VLOOKUP($C52,gex_iat!$C:$AI,16,0)</f>
        <v>1</v>
      </c>
      <c r="AA52">
        <f>VLOOKUP($C52,gex_iat!$C:$AI,17,0)</f>
        <v>2</v>
      </c>
      <c r="AB52">
        <f>VLOOKUP($C52,gex_iat!$C:$AI,18,0)</f>
        <v>-1</v>
      </c>
      <c r="AC52">
        <f>VLOOKUP($C52,gex_iat!$C:$AI,19,0)</f>
        <v>0</v>
      </c>
      <c r="AD52">
        <f>VLOOKUP($C52,gex_iat!$C:$AI,20,0)</f>
        <v>0</v>
      </c>
      <c r="AE52">
        <f>VLOOKUP($C52,gex_iat!$C:$AI,21,0)</f>
        <v>-3</v>
      </c>
      <c r="AF52">
        <f>VLOOKUP($C52,gex_iat!$C:$AI,22,0)</f>
        <v>-2</v>
      </c>
      <c r="AG52">
        <f>VLOOKUP($C52,gex_iat!$C:$AI,23,0)</f>
        <v>-3</v>
      </c>
      <c r="AH52">
        <f>VLOOKUP($C52,gex_iat!$C:$AI,24,0)</f>
        <v>0</v>
      </c>
      <c r="AI52">
        <f>VLOOKUP($C52,gex_iat!$C:$AI,25,0)</f>
        <v>-3</v>
      </c>
      <c r="AJ52">
        <f>VLOOKUP($C52,gex_iat!$C:$AI,26,0)</f>
        <v>4</v>
      </c>
      <c r="AK52">
        <f>VLOOKUP($C52,gex_iat!$C:$AI,27,0)</f>
        <v>6</v>
      </c>
      <c r="AL52">
        <f>VLOOKUP($C52,gex_iat!$C:$AI,28,0)</f>
        <v>4</v>
      </c>
      <c r="AM52">
        <f>VLOOKUP($C52,gex_iat!$C:$AI,29,0)</f>
        <v>0</v>
      </c>
      <c r="AN52">
        <f>VLOOKUP($C52,gex_iat!$C:$AI,30,0)</f>
        <v>1</v>
      </c>
      <c r="AO52">
        <f>VLOOKUP($C52,gex_iat!$C:$AI,31,0)</f>
        <v>1</v>
      </c>
      <c r="AP52">
        <f>VLOOKUP($C52,gex_iat!$C:$AI,32,0)</f>
        <v>0</v>
      </c>
      <c r="AQ52">
        <f>VLOOKUP($C52,gex_iat!$C:$AJ,33,0)</f>
        <v>-1</v>
      </c>
      <c r="AR52" t="str">
        <f>VLOOKUP($C52,gex_iat!$C:$AK,34,0)</f>
        <v>la habitación y la persona virtual que me tocaba me daba angustia</v>
      </c>
      <c r="AS52" t="str">
        <f>VLOOKUP($C52,gex_iat!$C:$AK,35,0)</f>
        <v>the hmd fell from the participant's head while she was touched</v>
      </c>
    </row>
    <row r="53" spans="1:45" x14ac:dyDescent="0.25">
      <c r="A53">
        <v>6</v>
      </c>
      <c r="B53">
        <v>1</v>
      </c>
      <c r="C53" t="s">
        <v>95</v>
      </c>
      <c r="D53" t="s">
        <v>32</v>
      </c>
      <c r="E53" t="s">
        <v>37</v>
      </c>
      <c r="F53">
        <v>43370</v>
      </c>
      <c r="G53">
        <v>17.519500000000001</v>
      </c>
      <c r="H53">
        <v>19.37745</v>
      </c>
      <c r="I53">
        <v>26.46611</v>
      </c>
      <c r="J53">
        <v>28.130320000000001</v>
      </c>
      <c r="K53">
        <v>30.88721</v>
      </c>
      <c r="L53">
        <v>34.231909999999999</v>
      </c>
      <c r="M53">
        <f>VLOOKUP($C53,gex_iat!$C:$AI,3,0)</f>
        <v>0.249352872301007</v>
      </c>
      <c r="N53" t="str">
        <f>VLOOKUP($C53,gex_iat!$C:$AI,4,0)</f>
        <v>adult</v>
      </c>
      <c r="O53" t="str">
        <f>VLOOKUP($C53,gex_iat!$C:$AI,5,0)</f>
        <v>affective</v>
      </c>
      <c r="P53">
        <f>VLOOKUP($C53,gex_iat!$C:$AI,6,0)</f>
        <v>21</v>
      </c>
      <c r="Q53">
        <f>VLOOKUP($C53,gex_iat!$C:$AI,7,0)</f>
        <v>4</v>
      </c>
      <c r="R53">
        <f>VLOOKUP($C53,gex_iat!$C:$AI,8,0)</f>
        <v>5</v>
      </c>
      <c r="S53">
        <f>VLOOKUP($C53,gex_iat!$C:$AI,9,0)</f>
        <v>2</v>
      </c>
      <c r="T53">
        <f>VLOOKUP($C53,gex_iat!$C:$AI,10,0)</f>
        <v>1</v>
      </c>
      <c r="U53">
        <f>VLOOKUP($C53,gex_iat!$C:$AI,11,0)</f>
        <v>4</v>
      </c>
      <c r="V53">
        <f>VLOOKUP($C53,gex_iat!$C:$AI,12,0)</f>
        <v>1</v>
      </c>
      <c r="W53">
        <f>VLOOKUP($C53,gex_iat!$C:$AI,13,0)</f>
        <v>1</v>
      </c>
      <c r="X53">
        <f>VLOOKUP($C53,gex_iat!$C:$AI,14,0)</f>
        <v>0</v>
      </c>
      <c r="Y53">
        <f>VLOOKUP($C53,gex_iat!$C:$AI,15,0)</f>
        <v>2</v>
      </c>
      <c r="Z53">
        <f>VLOOKUP($C53,gex_iat!$C:$AI,16,0)</f>
        <v>1</v>
      </c>
      <c r="AA53">
        <f>VLOOKUP($C53,gex_iat!$C:$AI,17,0)</f>
        <v>2</v>
      </c>
      <c r="AB53">
        <f>VLOOKUP($C53,gex_iat!$C:$AI,18,0)</f>
        <v>-1</v>
      </c>
      <c r="AC53">
        <f>VLOOKUP($C53,gex_iat!$C:$AI,19,0)</f>
        <v>0</v>
      </c>
      <c r="AD53">
        <f>VLOOKUP($C53,gex_iat!$C:$AI,20,0)</f>
        <v>0</v>
      </c>
      <c r="AE53">
        <f>VLOOKUP($C53,gex_iat!$C:$AI,21,0)</f>
        <v>-3</v>
      </c>
      <c r="AF53">
        <f>VLOOKUP($C53,gex_iat!$C:$AI,22,0)</f>
        <v>-2</v>
      </c>
      <c r="AG53">
        <f>VLOOKUP($C53,gex_iat!$C:$AI,23,0)</f>
        <v>-3</v>
      </c>
      <c r="AH53">
        <f>VLOOKUP($C53,gex_iat!$C:$AI,24,0)</f>
        <v>0</v>
      </c>
      <c r="AI53">
        <f>VLOOKUP($C53,gex_iat!$C:$AI,25,0)</f>
        <v>-3</v>
      </c>
      <c r="AJ53">
        <f>VLOOKUP($C53,gex_iat!$C:$AI,26,0)</f>
        <v>4</v>
      </c>
      <c r="AK53">
        <f>VLOOKUP($C53,gex_iat!$C:$AI,27,0)</f>
        <v>6</v>
      </c>
      <c r="AL53">
        <f>VLOOKUP($C53,gex_iat!$C:$AI,28,0)</f>
        <v>4</v>
      </c>
      <c r="AM53">
        <f>VLOOKUP($C53,gex_iat!$C:$AI,29,0)</f>
        <v>0</v>
      </c>
      <c r="AN53">
        <f>VLOOKUP($C53,gex_iat!$C:$AI,30,0)</f>
        <v>1</v>
      </c>
      <c r="AO53">
        <f>VLOOKUP($C53,gex_iat!$C:$AI,31,0)</f>
        <v>1</v>
      </c>
      <c r="AP53">
        <f>VLOOKUP($C53,gex_iat!$C:$AI,32,0)</f>
        <v>0</v>
      </c>
      <c r="AQ53">
        <f>VLOOKUP($C53,gex_iat!$C:$AJ,33,0)</f>
        <v>-1</v>
      </c>
    </row>
    <row r="54" spans="1:45" x14ac:dyDescent="0.25">
      <c r="A54">
        <v>6</v>
      </c>
      <c r="B54">
        <v>1</v>
      </c>
      <c r="C54" t="s">
        <v>95</v>
      </c>
      <c r="D54" t="s">
        <v>32</v>
      </c>
      <c r="E54" t="s">
        <v>37</v>
      </c>
      <c r="F54">
        <v>43370</v>
      </c>
      <c r="G54">
        <v>17.279879999999999</v>
      </c>
      <c r="H54">
        <v>22.286110000000001</v>
      </c>
      <c r="I54">
        <v>20.85154</v>
      </c>
      <c r="J54">
        <v>28.170030000000001</v>
      </c>
      <c r="K54">
        <v>25.225570000000001</v>
      </c>
      <c r="L54">
        <v>31.81108</v>
      </c>
      <c r="M54">
        <f>VLOOKUP($C54,gex_iat!$C:$AI,3,0)</f>
        <v>0.249352872301007</v>
      </c>
      <c r="N54" t="str">
        <f>VLOOKUP($C54,gex_iat!$C:$AI,4,0)</f>
        <v>adult</v>
      </c>
      <c r="O54" t="str">
        <f>VLOOKUP($C54,gex_iat!$C:$AI,5,0)</f>
        <v>affective</v>
      </c>
      <c r="P54">
        <f>VLOOKUP($C54,gex_iat!$C:$AI,6,0)</f>
        <v>21</v>
      </c>
      <c r="Q54">
        <f>VLOOKUP($C54,gex_iat!$C:$AI,7,0)</f>
        <v>4</v>
      </c>
      <c r="R54">
        <f>VLOOKUP($C54,gex_iat!$C:$AI,8,0)</f>
        <v>5</v>
      </c>
      <c r="S54">
        <f>VLOOKUP($C54,gex_iat!$C:$AI,9,0)</f>
        <v>2</v>
      </c>
      <c r="T54">
        <f>VLOOKUP($C54,gex_iat!$C:$AI,10,0)</f>
        <v>1</v>
      </c>
      <c r="U54">
        <f>VLOOKUP($C54,gex_iat!$C:$AI,11,0)</f>
        <v>4</v>
      </c>
      <c r="V54">
        <f>VLOOKUP($C54,gex_iat!$C:$AI,12,0)</f>
        <v>1</v>
      </c>
      <c r="W54">
        <f>VLOOKUP($C54,gex_iat!$C:$AI,13,0)</f>
        <v>1</v>
      </c>
      <c r="X54">
        <f>VLOOKUP($C54,gex_iat!$C:$AI,14,0)</f>
        <v>0</v>
      </c>
      <c r="Y54">
        <f>VLOOKUP($C54,gex_iat!$C:$AI,15,0)</f>
        <v>2</v>
      </c>
      <c r="Z54">
        <f>VLOOKUP($C54,gex_iat!$C:$AI,16,0)</f>
        <v>1</v>
      </c>
      <c r="AA54">
        <f>VLOOKUP($C54,gex_iat!$C:$AI,17,0)</f>
        <v>2</v>
      </c>
      <c r="AB54">
        <f>VLOOKUP($C54,gex_iat!$C:$AI,18,0)</f>
        <v>-1</v>
      </c>
      <c r="AC54">
        <f>VLOOKUP($C54,gex_iat!$C:$AI,19,0)</f>
        <v>0</v>
      </c>
      <c r="AD54">
        <f>VLOOKUP($C54,gex_iat!$C:$AI,20,0)</f>
        <v>0</v>
      </c>
      <c r="AE54">
        <f>VLOOKUP($C54,gex_iat!$C:$AI,21,0)</f>
        <v>-3</v>
      </c>
      <c r="AF54">
        <f>VLOOKUP($C54,gex_iat!$C:$AI,22,0)</f>
        <v>-2</v>
      </c>
      <c r="AG54">
        <f>VLOOKUP($C54,gex_iat!$C:$AI,23,0)</f>
        <v>-3</v>
      </c>
      <c r="AH54">
        <f>VLOOKUP($C54,gex_iat!$C:$AI,24,0)</f>
        <v>0</v>
      </c>
      <c r="AI54">
        <f>VLOOKUP($C54,gex_iat!$C:$AI,25,0)</f>
        <v>-3</v>
      </c>
      <c r="AJ54">
        <f>VLOOKUP($C54,gex_iat!$C:$AI,26,0)</f>
        <v>4</v>
      </c>
      <c r="AK54">
        <f>VLOOKUP($C54,gex_iat!$C:$AI,27,0)</f>
        <v>6</v>
      </c>
      <c r="AL54">
        <f>VLOOKUP($C54,gex_iat!$C:$AI,28,0)</f>
        <v>4</v>
      </c>
      <c r="AM54">
        <f>VLOOKUP($C54,gex_iat!$C:$AI,29,0)</f>
        <v>0</v>
      </c>
      <c r="AN54">
        <f>VLOOKUP($C54,gex_iat!$C:$AI,30,0)</f>
        <v>1</v>
      </c>
      <c r="AO54">
        <f>VLOOKUP($C54,gex_iat!$C:$AI,31,0)</f>
        <v>1</v>
      </c>
      <c r="AP54">
        <f>VLOOKUP($C54,gex_iat!$C:$AI,32,0)</f>
        <v>0</v>
      </c>
      <c r="AQ54">
        <f>VLOOKUP($C54,gex_iat!$C:$AJ,33,0)</f>
        <v>-1</v>
      </c>
    </row>
    <row r="55" spans="1:45" x14ac:dyDescent="0.25">
      <c r="A55">
        <v>6</v>
      </c>
      <c r="B55">
        <v>1</v>
      </c>
      <c r="C55" t="s">
        <v>95</v>
      </c>
      <c r="D55" t="s">
        <v>32</v>
      </c>
      <c r="E55" t="s">
        <v>37</v>
      </c>
      <c r="F55">
        <v>43370</v>
      </c>
      <c r="G55">
        <v>13.264670000000001</v>
      </c>
      <c r="H55">
        <v>20.327459999999999</v>
      </c>
      <c r="I55">
        <v>21.461130000000001</v>
      </c>
      <c r="J55">
        <v>25.910119999999999</v>
      </c>
      <c r="K55">
        <v>27.688960000000002</v>
      </c>
      <c r="L55">
        <v>29.537220000000001</v>
      </c>
      <c r="M55">
        <f>VLOOKUP($C55,gex_iat!$C:$AI,3,0)</f>
        <v>0.249352872301007</v>
      </c>
      <c r="N55" t="str">
        <f>VLOOKUP($C55,gex_iat!$C:$AI,4,0)</f>
        <v>adult</v>
      </c>
      <c r="O55" t="str">
        <f>VLOOKUP($C55,gex_iat!$C:$AI,5,0)</f>
        <v>affective</v>
      </c>
      <c r="P55">
        <f>VLOOKUP($C55,gex_iat!$C:$AI,6,0)</f>
        <v>21</v>
      </c>
      <c r="Q55">
        <f>VLOOKUP($C55,gex_iat!$C:$AI,7,0)</f>
        <v>4</v>
      </c>
      <c r="R55">
        <f>VLOOKUP($C55,gex_iat!$C:$AI,8,0)</f>
        <v>5</v>
      </c>
      <c r="S55">
        <f>VLOOKUP($C55,gex_iat!$C:$AI,9,0)</f>
        <v>2</v>
      </c>
      <c r="T55">
        <f>VLOOKUP($C55,gex_iat!$C:$AI,10,0)</f>
        <v>1</v>
      </c>
      <c r="U55">
        <f>VLOOKUP($C55,gex_iat!$C:$AI,11,0)</f>
        <v>4</v>
      </c>
      <c r="V55">
        <f>VLOOKUP($C55,gex_iat!$C:$AI,12,0)</f>
        <v>1</v>
      </c>
      <c r="W55">
        <f>VLOOKUP($C55,gex_iat!$C:$AI,13,0)</f>
        <v>1</v>
      </c>
      <c r="X55">
        <f>VLOOKUP($C55,gex_iat!$C:$AI,14,0)</f>
        <v>0</v>
      </c>
      <c r="Y55">
        <f>VLOOKUP($C55,gex_iat!$C:$AI,15,0)</f>
        <v>2</v>
      </c>
      <c r="Z55">
        <f>VLOOKUP($C55,gex_iat!$C:$AI,16,0)</f>
        <v>1</v>
      </c>
      <c r="AA55">
        <f>VLOOKUP($C55,gex_iat!$C:$AI,17,0)</f>
        <v>2</v>
      </c>
      <c r="AB55">
        <f>VLOOKUP($C55,gex_iat!$C:$AI,18,0)</f>
        <v>-1</v>
      </c>
      <c r="AC55">
        <f>VLOOKUP($C55,gex_iat!$C:$AI,19,0)</f>
        <v>0</v>
      </c>
      <c r="AD55">
        <f>VLOOKUP($C55,gex_iat!$C:$AI,20,0)</f>
        <v>0</v>
      </c>
      <c r="AE55">
        <f>VLOOKUP($C55,gex_iat!$C:$AI,21,0)</f>
        <v>-3</v>
      </c>
      <c r="AF55">
        <f>VLOOKUP($C55,gex_iat!$C:$AI,22,0)</f>
        <v>-2</v>
      </c>
      <c r="AG55">
        <f>VLOOKUP($C55,gex_iat!$C:$AI,23,0)</f>
        <v>-3</v>
      </c>
      <c r="AH55">
        <f>VLOOKUP($C55,gex_iat!$C:$AI,24,0)</f>
        <v>0</v>
      </c>
      <c r="AI55">
        <f>VLOOKUP($C55,gex_iat!$C:$AI,25,0)</f>
        <v>-3</v>
      </c>
      <c r="AJ55">
        <f>VLOOKUP($C55,gex_iat!$C:$AI,26,0)</f>
        <v>4</v>
      </c>
      <c r="AK55">
        <f>VLOOKUP($C55,gex_iat!$C:$AI,27,0)</f>
        <v>6</v>
      </c>
      <c r="AL55">
        <f>VLOOKUP($C55,gex_iat!$C:$AI,28,0)</f>
        <v>4</v>
      </c>
      <c r="AM55">
        <f>VLOOKUP($C55,gex_iat!$C:$AI,29,0)</f>
        <v>0</v>
      </c>
      <c r="AN55">
        <f>VLOOKUP($C55,gex_iat!$C:$AI,30,0)</f>
        <v>1</v>
      </c>
      <c r="AO55">
        <f>VLOOKUP($C55,gex_iat!$C:$AI,31,0)</f>
        <v>1</v>
      </c>
      <c r="AP55">
        <f>VLOOKUP($C55,gex_iat!$C:$AI,32,0)</f>
        <v>0</v>
      </c>
      <c r="AQ55">
        <f>VLOOKUP($C55,gex_iat!$C:$AJ,33,0)</f>
        <v>-1</v>
      </c>
    </row>
    <row r="56" spans="1:45" x14ac:dyDescent="0.25">
      <c r="A56">
        <v>6</v>
      </c>
      <c r="B56">
        <v>1</v>
      </c>
      <c r="C56" t="s">
        <v>95</v>
      </c>
      <c r="D56" t="s">
        <v>32</v>
      </c>
      <c r="E56" t="s">
        <v>37</v>
      </c>
      <c r="F56">
        <v>43370</v>
      </c>
      <c r="G56">
        <v>15.13011</v>
      </c>
      <c r="H56">
        <v>20.486160000000002</v>
      </c>
      <c r="I56">
        <v>22.01736</v>
      </c>
      <c r="J56">
        <v>25.689789999999999</v>
      </c>
      <c r="K56">
        <v>24.04655</v>
      </c>
      <c r="L56">
        <v>32.799610000000001</v>
      </c>
      <c r="M56">
        <f>VLOOKUP($C56,gex_iat!$C:$AI,3,0)</f>
        <v>0.249352872301007</v>
      </c>
      <c r="N56" t="str">
        <f>VLOOKUP($C56,gex_iat!$C:$AI,4,0)</f>
        <v>adult</v>
      </c>
      <c r="O56" t="str">
        <f>VLOOKUP($C56,gex_iat!$C:$AI,5,0)</f>
        <v>affective</v>
      </c>
      <c r="P56">
        <f>VLOOKUP($C56,gex_iat!$C:$AI,6,0)</f>
        <v>21</v>
      </c>
      <c r="Q56">
        <f>VLOOKUP($C56,gex_iat!$C:$AI,7,0)</f>
        <v>4</v>
      </c>
      <c r="R56">
        <f>VLOOKUP($C56,gex_iat!$C:$AI,8,0)</f>
        <v>5</v>
      </c>
      <c r="S56">
        <f>VLOOKUP($C56,gex_iat!$C:$AI,9,0)</f>
        <v>2</v>
      </c>
      <c r="T56">
        <f>VLOOKUP($C56,gex_iat!$C:$AI,10,0)</f>
        <v>1</v>
      </c>
      <c r="U56">
        <f>VLOOKUP($C56,gex_iat!$C:$AI,11,0)</f>
        <v>4</v>
      </c>
      <c r="V56">
        <f>VLOOKUP($C56,gex_iat!$C:$AI,12,0)</f>
        <v>1</v>
      </c>
      <c r="W56">
        <f>VLOOKUP($C56,gex_iat!$C:$AI,13,0)</f>
        <v>1</v>
      </c>
      <c r="X56">
        <f>VLOOKUP($C56,gex_iat!$C:$AI,14,0)</f>
        <v>0</v>
      </c>
      <c r="Y56">
        <f>VLOOKUP($C56,gex_iat!$C:$AI,15,0)</f>
        <v>2</v>
      </c>
      <c r="Z56">
        <f>VLOOKUP($C56,gex_iat!$C:$AI,16,0)</f>
        <v>1</v>
      </c>
      <c r="AA56">
        <f>VLOOKUP($C56,gex_iat!$C:$AI,17,0)</f>
        <v>2</v>
      </c>
      <c r="AB56">
        <f>VLOOKUP($C56,gex_iat!$C:$AI,18,0)</f>
        <v>-1</v>
      </c>
      <c r="AC56">
        <f>VLOOKUP($C56,gex_iat!$C:$AI,19,0)</f>
        <v>0</v>
      </c>
      <c r="AD56">
        <f>VLOOKUP($C56,gex_iat!$C:$AI,20,0)</f>
        <v>0</v>
      </c>
      <c r="AE56">
        <f>VLOOKUP($C56,gex_iat!$C:$AI,21,0)</f>
        <v>-3</v>
      </c>
      <c r="AF56">
        <f>VLOOKUP($C56,gex_iat!$C:$AI,22,0)</f>
        <v>-2</v>
      </c>
      <c r="AG56">
        <f>VLOOKUP($C56,gex_iat!$C:$AI,23,0)</f>
        <v>-3</v>
      </c>
      <c r="AH56">
        <f>VLOOKUP($C56,gex_iat!$C:$AI,24,0)</f>
        <v>0</v>
      </c>
      <c r="AI56">
        <f>VLOOKUP($C56,gex_iat!$C:$AI,25,0)</f>
        <v>-3</v>
      </c>
      <c r="AJ56">
        <f>VLOOKUP($C56,gex_iat!$C:$AI,26,0)</f>
        <v>4</v>
      </c>
      <c r="AK56">
        <f>VLOOKUP($C56,gex_iat!$C:$AI,27,0)</f>
        <v>6</v>
      </c>
      <c r="AL56">
        <f>VLOOKUP($C56,gex_iat!$C:$AI,28,0)</f>
        <v>4</v>
      </c>
      <c r="AM56">
        <f>VLOOKUP($C56,gex_iat!$C:$AI,29,0)</f>
        <v>0</v>
      </c>
      <c r="AN56">
        <f>VLOOKUP($C56,gex_iat!$C:$AI,30,0)</f>
        <v>1</v>
      </c>
      <c r="AO56">
        <f>VLOOKUP($C56,gex_iat!$C:$AI,31,0)</f>
        <v>1</v>
      </c>
      <c r="AP56">
        <f>VLOOKUP($C56,gex_iat!$C:$AI,32,0)</f>
        <v>0</v>
      </c>
      <c r="AQ56">
        <f>VLOOKUP($C56,gex_iat!$C:$AJ,33,0)</f>
        <v>-1</v>
      </c>
    </row>
    <row r="57" spans="1:45" x14ac:dyDescent="0.25">
      <c r="A57">
        <v>6</v>
      </c>
      <c r="B57">
        <v>2</v>
      </c>
      <c r="C57" t="s">
        <v>96</v>
      </c>
      <c r="D57" t="s">
        <v>36</v>
      </c>
      <c r="E57" t="s">
        <v>37</v>
      </c>
      <c r="F57">
        <v>43377</v>
      </c>
      <c r="G57">
        <v>13.600490000000001</v>
      </c>
      <c r="H57">
        <v>16.362590000000001</v>
      </c>
      <c r="I57">
        <v>24.655930000000001</v>
      </c>
      <c r="J57">
        <v>24.69652</v>
      </c>
      <c r="K57">
        <v>29.139389999999999</v>
      </c>
      <c r="L57">
        <v>36.904780000000002</v>
      </c>
      <c r="M57">
        <f>VLOOKUP($C57,gex_iat!$C:$AI,3,0)</f>
        <v>3.8666754480877898E-2</v>
      </c>
      <c r="N57" t="str">
        <f>VLOOKUP($C57,gex_iat!$C:$AI,4,0)</f>
        <v>child</v>
      </c>
      <c r="O57" t="str">
        <f>VLOOKUP($C57,gex_iat!$C:$AI,5,0)</f>
        <v>affective</v>
      </c>
      <c r="P57">
        <f>VLOOKUP($C57,gex_iat!$C:$AI,6,0)</f>
        <v>21</v>
      </c>
      <c r="Q57">
        <f>VLOOKUP($C57,gex_iat!$C:$AI,7,0)</f>
        <v>4</v>
      </c>
      <c r="R57">
        <f>VLOOKUP($C57,gex_iat!$C:$AI,8,0)</f>
        <v>5</v>
      </c>
      <c r="S57">
        <f>VLOOKUP($C57,gex_iat!$C:$AI,9,0)</f>
        <v>2</v>
      </c>
      <c r="T57">
        <f>VLOOKUP($C57,gex_iat!$C:$AI,10,0)</f>
        <v>1</v>
      </c>
      <c r="U57">
        <f>VLOOKUP($C57,gex_iat!$C:$AI,11,0)</f>
        <v>4</v>
      </c>
      <c r="V57">
        <f>VLOOKUP($C57,gex_iat!$C:$AI,12,0)</f>
        <v>0</v>
      </c>
      <c r="W57">
        <f>VLOOKUP($C57,gex_iat!$C:$AI,13,0)</f>
        <v>1</v>
      </c>
      <c r="X57">
        <f>VLOOKUP($C57,gex_iat!$C:$AI,14,0)</f>
        <v>1</v>
      </c>
      <c r="Y57">
        <f>VLOOKUP($C57,gex_iat!$C:$AI,15,0)</f>
        <v>-2</v>
      </c>
      <c r="Z57">
        <f>VLOOKUP($C57,gex_iat!$C:$AI,16,0)</f>
        <v>2</v>
      </c>
      <c r="AA57">
        <f>VLOOKUP($C57,gex_iat!$C:$AI,17,0)</f>
        <v>2</v>
      </c>
      <c r="AB57">
        <f>VLOOKUP($C57,gex_iat!$C:$AI,18,0)</f>
        <v>2</v>
      </c>
      <c r="AC57">
        <f>VLOOKUP($C57,gex_iat!$C:$AI,19,0)</f>
        <v>2</v>
      </c>
      <c r="AD57">
        <f>VLOOKUP($C57,gex_iat!$C:$AI,20,0)</f>
        <v>0</v>
      </c>
      <c r="AE57">
        <f>VLOOKUP($C57,gex_iat!$C:$AI,21,0)</f>
        <v>-2</v>
      </c>
      <c r="AF57">
        <f>VLOOKUP($C57,gex_iat!$C:$AI,22,0)</f>
        <v>-3</v>
      </c>
      <c r="AG57">
        <f>VLOOKUP($C57,gex_iat!$C:$AI,23,0)</f>
        <v>-3</v>
      </c>
      <c r="AH57">
        <f>VLOOKUP($C57,gex_iat!$C:$AI,24,0)</f>
        <v>2</v>
      </c>
      <c r="AI57">
        <f>VLOOKUP($C57,gex_iat!$C:$AI,25,0)</f>
        <v>-2</v>
      </c>
      <c r="AJ57">
        <f>VLOOKUP($C57,gex_iat!$C:$AI,26,0)</f>
        <v>4</v>
      </c>
      <c r="AK57">
        <f>VLOOKUP($C57,gex_iat!$C:$AI,27,0)</f>
        <v>6</v>
      </c>
      <c r="AL57">
        <f>VLOOKUP($C57,gex_iat!$C:$AI,28,0)</f>
        <v>2</v>
      </c>
      <c r="AM57">
        <f>VLOOKUP($C57,gex_iat!$C:$AI,29,0)</f>
        <v>3</v>
      </c>
      <c r="AN57">
        <f>VLOOKUP($C57,gex_iat!$C:$AI,30,0)</f>
        <v>-1</v>
      </c>
      <c r="AO57">
        <f>VLOOKUP($C57,gex_iat!$C:$AI,31,0)</f>
        <v>1</v>
      </c>
      <c r="AP57">
        <f>VLOOKUP($C57,gex_iat!$C:$AI,32,0)</f>
        <v>-3</v>
      </c>
      <c r="AQ57">
        <f>VLOOKUP($C57,gex_iat!$C:$AJ,33,0)</f>
        <v>2</v>
      </c>
    </row>
    <row r="58" spans="1:45" x14ac:dyDescent="0.25">
      <c r="A58">
        <v>6</v>
      </c>
      <c r="B58">
        <v>2</v>
      </c>
      <c r="C58" t="s">
        <v>96</v>
      </c>
      <c r="D58" t="s">
        <v>36</v>
      </c>
      <c r="E58" t="s">
        <v>37</v>
      </c>
      <c r="F58">
        <v>43377</v>
      </c>
      <c r="G58">
        <v>17.40765</v>
      </c>
      <c r="H58">
        <v>16.71583</v>
      </c>
      <c r="I58">
        <v>25.56166</v>
      </c>
      <c r="J58">
        <v>23.770700000000001</v>
      </c>
      <c r="K58">
        <v>31.178419999999999</v>
      </c>
      <c r="L58">
        <v>31.92961</v>
      </c>
      <c r="M58">
        <f>VLOOKUP($C58,gex_iat!$C:$AI,3,0)</f>
        <v>3.8666754480877898E-2</v>
      </c>
      <c r="N58" t="str">
        <f>VLOOKUP($C58,gex_iat!$C:$AI,4,0)</f>
        <v>child</v>
      </c>
      <c r="O58" t="str">
        <f>VLOOKUP($C58,gex_iat!$C:$AI,5,0)</f>
        <v>affective</v>
      </c>
      <c r="P58">
        <f>VLOOKUP($C58,gex_iat!$C:$AI,6,0)</f>
        <v>21</v>
      </c>
      <c r="Q58">
        <f>VLOOKUP($C58,gex_iat!$C:$AI,7,0)</f>
        <v>4</v>
      </c>
      <c r="R58">
        <f>VLOOKUP($C58,gex_iat!$C:$AI,8,0)</f>
        <v>5</v>
      </c>
      <c r="S58">
        <f>VLOOKUP($C58,gex_iat!$C:$AI,9,0)</f>
        <v>2</v>
      </c>
      <c r="T58">
        <f>VLOOKUP($C58,gex_iat!$C:$AI,10,0)</f>
        <v>1</v>
      </c>
      <c r="U58">
        <f>VLOOKUP($C58,gex_iat!$C:$AI,11,0)</f>
        <v>4</v>
      </c>
      <c r="V58">
        <f>VLOOKUP($C58,gex_iat!$C:$AI,12,0)</f>
        <v>0</v>
      </c>
      <c r="W58">
        <f>VLOOKUP($C58,gex_iat!$C:$AI,13,0)</f>
        <v>1</v>
      </c>
      <c r="X58">
        <f>VLOOKUP($C58,gex_iat!$C:$AI,14,0)</f>
        <v>1</v>
      </c>
      <c r="Y58">
        <f>VLOOKUP($C58,gex_iat!$C:$AI,15,0)</f>
        <v>-2</v>
      </c>
      <c r="Z58">
        <f>VLOOKUP($C58,gex_iat!$C:$AI,16,0)</f>
        <v>2</v>
      </c>
      <c r="AA58">
        <f>VLOOKUP($C58,gex_iat!$C:$AI,17,0)</f>
        <v>2</v>
      </c>
      <c r="AB58">
        <f>VLOOKUP($C58,gex_iat!$C:$AI,18,0)</f>
        <v>2</v>
      </c>
      <c r="AC58">
        <f>VLOOKUP($C58,gex_iat!$C:$AI,19,0)</f>
        <v>2</v>
      </c>
      <c r="AD58">
        <f>VLOOKUP($C58,gex_iat!$C:$AI,20,0)</f>
        <v>0</v>
      </c>
      <c r="AE58">
        <f>VLOOKUP($C58,gex_iat!$C:$AI,21,0)</f>
        <v>-2</v>
      </c>
      <c r="AF58">
        <f>VLOOKUP($C58,gex_iat!$C:$AI,22,0)</f>
        <v>-3</v>
      </c>
      <c r="AG58">
        <f>VLOOKUP($C58,gex_iat!$C:$AI,23,0)</f>
        <v>-3</v>
      </c>
      <c r="AH58">
        <f>VLOOKUP($C58,gex_iat!$C:$AI,24,0)</f>
        <v>2</v>
      </c>
      <c r="AI58">
        <f>VLOOKUP($C58,gex_iat!$C:$AI,25,0)</f>
        <v>-2</v>
      </c>
      <c r="AJ58">
        <f>VLOOKUP($C58,gex_iat!$C:$AI,26,0)</f>
        <v>4</v>
      </c>
      <c r="AK58">
        <f>VLOOKUP($C58,gex_iat!$C:$AI,27,0)</f>
        <v>6</v>
      </c>
      <c r="AL58">
        <f>VLOOKUP($C58,gex_iat!$C:$AI,28,0)</f>
        <v>2</v>
      </c>
      <c r="AM58">
        <f>VLOOKUP($C58,gex_iat!$C:$AI,29,0)</f>
        <v>3</v>
      </c>
      <c r="AN58">
        <f>VLOOKUP($C58,gex_iat!$C:$AI,30,0)</f>
        <v>-1</v>
      </c>
      <c r="AO58">
        <f>VLOOKUP($C58,gex_iat!$C:$AI,31,0)</f>
        <v>1</v>
      </c>
      <c r="AP58">
        <f>VLOOKUP($C58,gex_iat!$C:$AI,32,0)</f>
        <v>-3</v>
      </c>
      <c r="AQ58">
        <f>VLOOKUP($C58,gex_iat!$C:$AJ,33,0)</f>
        <v>2</v>
      </c>
    </row>
    <row r="59" spans="1:45" x14ac:dyDescent="0.25">
      <c r="A59">
        <v>6</v>
      </c>
      <c r="B59">
        <v>2</v>
      </c>
      <c r="C59" t="s">
        <v>96</v>
      </c>
      <c r="D59" t="s">
        <v>36</v>
      </c>
      <c r="E59" t="s">
        <v>37</v>
      </c>
      <c r="F59">
        <v>43377</v>
      </c>
      <c r="G59">
        <v>15.295909999999999</v>
      </c>
      <c r="H59">
        <v>15.46001</v>
      </c>
      <c r="I59">
        <v>23.487269999999999</v>
      </c>
      <c r="J59">
        <v>21.70928</v>
      </c>
      <c r="K59">
        <v>31.751609999999999</v>
      </c>
      <c r="L59">
        <v>29.609290000000001</v>
      </c>
      <c r="M59">
        <f>VLOOKUP($C59,gex_iat!$C:$AI,3,0)</f>
        <v>3.8666754480877898E-2</v>
      </c>
      <c r="N59" t="str">
        <f>VLOOKUP($C59,gex_iat!$C:$AI,4,0)</f>
        <v>child</v>
      </c>
      <c r="O59" t="str">
        <f>VLOOKUP($C59,gex_iat!$C:$AI,5,0)</f>
        <v>affective</v>
      </c>
      <c r="P59">
        <f>VLOOKUP($C59,gex_iat!$C:$AI,6,0)</f>
        <v>21</v>
      </c>
      <c r="Q59">
        <f>VLOOKUP($C59,gex_iat!$C:$AI,7,0)</f>
        <v>4</v>
      </c>
      <c r="R59">
        <f>VLOOKUP($C59,gex_iat!$C:$AI,8,0)</f>
        <v>5</v>
      </c>
      <c r="S59">
        <f>VLOOKUP($C59,gex_iat!$C:$AI,9,0)</f>
        <v>2</v>
      </c>
      <c r="T59">
        <f>VLOOKUP($C59,gex_iat!$C:$AI,10,0)</f>
        <v>1</v>
      </c>
      <c r="U59">
        <f>VLOOKUP($C59,gex_iat!$C:$AI,11,0)</f>
        <v>4</v>
      </c>
      <c r="V59">
        <f>VLOOKUP($C59,gex_iat!$C:$AI,12,0)</f>
        <v>0</v>
      </c>
      <c r="W59">
        <f>VLOOKUP($C59,gex_iat!$C:$AI,13,0)</f>
        <v>1</v>
      </c>
      <c r="X59">
        <f>VLOOKUP($C59,gex_iat!$C:$AI,14,0)</f>
        <v>1</v>
      </c>
      <c r="Y59">
        <f>VLOOKUP($C59,gex_iat!$C:$AI,15,0)</f>
        <v>-2</v>
      </c>
      <c r="Z59">
        <f>VLOOKUP($C59,gex_iat!$C:$AI,16,0)</f>
        <v>2</v>
      </c>
      <c r="AA59">
        <f>VLOOKUP($C59,gex_iat!$C:$AI,17,0)</f>
        <v>2</v>
      </c>
      <c r="AB59">
        <f>VLOOKUP($C59,gex_iat!$C:$AI,18,0)</f>
        <v>2</v>
      </c>
      <c r="AC59">
        <f>VLOOKUP($C59,gex_iat!$C:$AI,19,0)</f>
        <v>2</v>
      </c>
      <c r="AD59">
        <f>VLOOKUP($C59,gex_iat!$C:$AI,20,0)</f>
        <v>0</v>
      </c>
      <c r="AE59">
        <f>VLOOKUP($C59,gex_iat!$C:$AI,21,0)</f>
        <v>-2</v>
      </c>
      <c r="AF59">
        <f>VLOOKUP($C59,gex_iat!$C:$AI,22,0)</f>
        <v>-3</v>
      </c>
      <c r="AG59">
        <f>VLOOKUP($C59,gex_iat!$C:$AI,23,0)</f>
        <v>-3</v>
      </c>
      <c r="AH59">
        <f>VLOOKUP($C59,gex_iat!$C:$AI,24,0)</f>
        <v>2</v>
      </c>
      <c r="AI59">
        <f>VLOOKUP($C59,gex_iat!$C:$AI,25,0)</f>
        <v>-2</v>
      </c>
      <c r="AJ59">
        <f>VLOOKUP($C59,gex_iat!$C:$AI,26,0)</f>
        <v>4</v>
      </c>
      <c r="AK59">
        <f>VLOOKUP($C59,gex_iat!$C:$AI,27,0)</f>
        <v>6</v>
      </c>
      <c r="AL59">
        <f>VLOOKUP($C59,gex_iat!$C:$AI,28,0)</f>
        <v>2</v>
      </c>
      <c r="AM59">
        <f>VLOOKUP($C59,gex_iat!$C:$AI,29,0)</f>
        <v>3</v>
      </c>
      <c r="AN59">
        <f>VLOOKUP($C59,gex_iat!$C:$AI,30,0)</f>
        <v>-1</v>
      </c>
      <c r="AO59">
        <f>VLOOKUP($C59,gex_iat!$C:$AI,31,0)</f>
        <v>1</v>
      </c>
      <c r="AP59">
        <f>VLOOKUP($C59,gex_iat!$C:$AI,32,0)</f>
        <v>-3</v>
      </c>
      <c r="AQ59">
        <f>VLOOKUP($C59,gex_iat!$C:$AJ,33,0)</f>
        <v>2</v>
      </c>
    </row>
    <row r="60" spans="1:45" x14ac:dyDescent="0.25">
      <c r="A60">
        <v>6</v>
      </c>
      <c r="B60">
        <v>2</v>
      </c>
      <c r="C60" t="s">
        <v>96</v>
      </c>
      <c r="D60" t="s">
        <v>36</v>
      </c>
      <c r="E60" t="s">
        <v>37</v>
      </c>
      <c r="F60">
        <v>43377</v>
      </c>
      <c r="G60">
        <v>16.981660000000002</v>
      </c>
      <c r="H60">
        <v>13.424519999999999</v>
      </c>
      <c r="I60">
        <v>20.507059999999999</v>
      </c>
      <c r="J60">
        <v>23.018160000000002</v>
      </c>
      <c r="K60">
        <v>30.148399999999999</v>
      </c>
      <c r="L60">
        <v>28.167110000000001</v>
      </c>
      <c r="M60">
        <f>VLOOKUP($C60,gex_iat!$C:$AI,3,0)</f>
        <v>3.8666754480877898E-2</v>
      </c>
      <c r="N60" t="str">
        <f>VLOOKUP($C60,gex_iat!$C:$AI,4,0)</f>
        <v>child</v>
      </c>
      <c r="O60" t="str">
        <f>VLOOKUP($C60,gex_iat!$C:$AI,5,0)</f>
        <v>affective</v>
      </c>
      <c r="P60">
        <f>VLOOKUP($C60,gex_iat!$C:$AI,6,0)</f>
        <v>21</v>
      </c>
      <c r="Q60">
        <f>VLOOKUP($C60,gex_iat!$C:$AI,7,0)</f>
        <v>4</v>
      </c>
      <c r="R60">
        <f>VLOOKUP($C60,gex_iat!$C:$AI,8,0)</f>
        <v>5</v>
      </c>
      <c r="S60">
        <f>VLOOKUP($C60,gex_iat!$C:$AI,9,0)</f>
        <v>2</v>
      </c>
      <c r="T60">
        <f>VLOOKUP($C60,gex_iat!$C:$AI,10,0)</f>
        <v>1</v>
      </c>
      <c r="U60">
        <f>VLOOKUP($C60,gex_iat!$C:$AI,11,0)</f>
        <v>4</v>
      </c>
      <c r="V60">
        <f>VLOOKUP($C60,gex_iat!$C:$AI,12,0)</f>
        <v>0</v>
      </c>
      <c r="W60">
        <f>VLOOKUP($C60,gex_iat!$C:$AI,13,0)</f>
        <v>1</v>
      </c>
      <c r="X60">
        <f>VLOOKUP($C60,gex_iat!$C:$AI,14,0)</f>
        <v>1</v>
      </c>
      <c r="Y60">
        <f>VLOOKUP($C60,gex_iat!$C:$AI,15,0)</f>
        <v>-2</v>
      </c>
      <c r="Z60">
        <f>VLOOKUP($C60,gex_iat!$C:$AI,16,0)</f>
        <v>2</v>
      </c>
      <c r="AA60">
        <f>VLOOKUP($C60,gex_iat!$C:$AI,17,0)</f>
        <v>2</v>
      </c>
      <c r="AB60">
        <f>VLOOKUP($C60,gex_iat!$C:$AI,18,0)</f>
        <v>2</v>
      </c>
      <c r="AC60">
        <f>VLOOKUP($C60,gex_iat!$C:$AI,19,0)</f>
        <v>2</v>
      </c>
      <c r="AD60">
        <f>VLOOKUP($C60,gex_iat!$C:$AI,20,0)</f>
        <v>0</v>
      </c>
      <c r="AE60">
        <f>VLOOKUP($C60,gex_iat!$C:$AI,21,0)</f>
        <v>-2</v>
      </c>
      <c r="AF60">
        <f>VLOOKUP($C60,gex_iat!$C:$AI,22,0)</f>
        <v>-3</v>
      </c>
      <c r="AG60">
        <f>VLOOKUP($C60,gex_iat!$C:$AI,23,0)</f>
        <v>-3</v>
      </c>
      <c r="AH60">
        <f>VLOOKUP($C60,gex_iat!$C:$AI,24,0)</f>
        <v>2</v>
      </c>
      <c r="AI60">
        <f>VLOOKUP($C60,gex_iat!$C:$AI,25,0)</f>
        <v>-2</v>
      </c>
      <c r="AJ60">
        <f>VLOOKUP($C60,gex_iat!$C:$AI,26,0)</f>
        <v>4</v>
      </c>
      <c r="AK60">
        <f>VLOOKUP($C60,gex_iat!$C:$AI,27,0)</f>
        <v>6</v>
      </c>
      <c r="AL60">
        <f>VLOOKUP($C60,gex_iat!$C:$AI,28,0)</f>
        <v>2</v>
      </c>
      <c r="AM60">
        <f>VLOOKUP($C60,gex_iat!$C:$AI,29,0)</f>
        <v>3</v>
      </c>
      <c r="AN60">
        <f>VLOOKUP($C60,gex_iat!$C:$AI,30,0)</f>
        <v>-1</v>
      </c>
      <c r="AO60">
        <f>VLOOKUP($C60,gex_iat!$C:$AI,31,0)</f>
        <v>1</v>
      </c>
      <c r="AP60">
        <f>VLOOKUP($C60,gex_iat!$C:$AI,32,0)</f>
        <v>-3</v>
      </c>
      <c r="AQ60">
        <f>VLOOKUP($C60,gex_iat!$C:$AJ,33,0)</f>
        <v>2</v>
      </c>
    </row>
    <row r="61" spans="1:45" x14ac:dyDescent="0.25">
      <c r="A61">
        <v>6</v>
      </c>
      <c r="B61">
        <v>2</v>
      </c>
      <c r="C61" t="s">
        <v>96</v>
      </c>
      <c r="D61" t="s">
        <v>36</v>
      </c>
      <c r="E61" t="s">
        <v>37</v>
      </c>
      <c r="F61">
        <v>43377</v>
      </c>
      <c r="G61">
        <v>15.152699999999999</v>
      </c>
      <c r="H61">
        <v>16.745470000000001</v>
      </c>
      <c r="I61">
        <v>21.884409999999999</v>
      </c>
      <c r="J61">
        <v>23.70382</v>
      </c>
      <c r="K61">
        <v>27.547699999999999</v>
      </c>
      <c r="L61">
        <v>28.3337</v>
      </c>
      <c r="M61">
        <f>VLOOKUP($C61,gex_iat!$C:$AI,3,0)</f>
        <v>3.8666754480877898E-2</v>
      </c>
      <c r="N61" t="str">
        <f>VLOOKUP($C61,gex_iat!$C:$AI,4,0)</f>
        <v>child</v>
      </c>
      <c r="O61" t="str">
        <f>VLOOKUP($C61,gex_iat!$C:$AI,5,0)</f>
        <v>affective</v>
      </c>
      <c r="P61">
        <f>VLOOKUP($C61,gex_iat!$C:$AI,6,0)</f>
        <v>21</v>
      </c>
      <c r="Q61">
        <f>VLOOKUP($C61,gex_iat!$C:$AI,7,0)</f>
        <v>4</v>
      </c>
      <c r="R61">
        <f>VLOOKUP($C61,gex_iat!$C:$AI,8,0)</f>
        <v>5</v>
      </c>
      <c r="S61">
        <f>VLOOKUP($C61,gex_iat!$C:$AI,9,0)</f>
        <v>2</v>
      </c>
      <c r="T61">
        <f>VLOOKUP($C61,gex_iat!$C:$AI,10,0)</f>
        <v>1</v>
      </c>
      <c r="U61">
        <f>VLOOKUP($C61,gex_iat!$C:$AI,11,0)</f>
        <v>4</v>
      </c>
      <c r="V61">
        <f>VLOOKUP($C61,gex_iat!$C:$AI,12,0)</f>
        <v>0</v>
      </c>
      <c r="W61">
        <f>VLOOKUP($C61,gex_iat!$C:$AI,13,0)</f>
        <v>1</v>
      </c>
      <c r="X61">
        <f>VLOOKUP($C61,gex_iat!$C:$AI,14,0)</f>
        <v>1</v>
      </c>
      <c r="Y61">
        <f>VLOOKUP($C61,gex_iat!$C:$AI,15,0)</f>
        <v>-2</v>
      </c>
      <c r="Z61">
        <f>VLOOKUP($C61,gex_iat!$C:$AI,16,0)</f>
        <v>2</v>
      </c>
      <c r="AA61">
        <f>VLOOKUP($C61,gex_iat!$C:$AI,17,0)</f>
        <v>2</v>
      </c>
      <c r="AB61">
        <f>VLOOKUP($C61,gex_iat!$C:$AI,18,0)</f>
        <v>2</v>
      </c>
      <c r="AC61">
        <f>VLOOKUP($C61,gex_iat!$C:$AI,19,0)</f>
        <v>2</v>
      </c>
      <c r="AD61">
        <f>VLOOKUP($C61,gex_iat!$C:$AI,20,0)</f>
        <v>0</v>
      </c>
      <c r="AE61">
        <f>VLOOKUP($C61,gex_iat!$C:$AI,21,0)</f>
        <v>-2</v>
      </c>
      <c r="AF61">
        <f>VLOOKUP($C61,gex_iat!$C:$AI,22,0)</f>
        <v>-3</v>
      </c>
      <c r="AG61">
        <f>VLOOKUP($C61,gex_iat!$C:$AI,23,0)</f>
        <v>-3</v>
      </c>
      <c r="AH61">
        <f>VLOOKUP($C61,gex_iat!$C:$AI,24,0)</f>
        <v>2</v>
      </c>
      <c r="AI61">
        <f>VLOOKUP($C61,gex_iat!$C:$AI,25,0)</f>
        <v>-2</v>
      </c>
      <c r="AJ61">
        <f>VLOOKUP($C61,gex_iat!$C:$AI,26,0)</f>
        <v>4</v>
      </c>
      <c r="AK61">
        <f>VLOOKUP($C61,gex_iat!$C:$AI,27,0)</f>
        <v>6</v>
      </c>
      <c r="AL61">
        <f>VLOOKUP($C61,gex_iat!$C:$AI,28,0)</f>
        <v>2</v>
      </c>
      <c r="AM61">
        <f>VLOOKUP($C61,gex_iat!$C:$AI,29,0)</f>
        <v>3</v>
      </c>
      <c r="AN61">
        <f>VLOOKUP($C61,gex_iat!$C:$AI,30,0)</f>
        <v>-1</v>
      </c>
      <c r="AO61">
        <f>VLOOKUP($C61,gex_iat!$C:$AI,31,0)</f>
        <v>1</v>
      </c>
      <c r="AP61">
        <f>VLOOKUP($C61,gex_iat!$C:$AI,32,0)</f>
        <v>-3</v>
      </c>
      <c r="AQ61">
        <f>VLOOKUP($C61,gex_iat!$C:$AJ,33,0)</f>
        <v>2</v>
      </c>
    </row>
    <row r="62" spans="1:45" x14ac:dyDescent="0.25">
      <c r="A62">
        <v>7</v>
      </c>
      <c r="B62">
        <v>1</v>
      </c>
      <c r="C62" t="s">
        <v>97</v>
      </c>
      <c r="D62" t="s">
        <v>36</v>
      </c>
      <c r="E62" t="s">
        <v>33</v>
      </c>
      <c r="F62">
        <v>43371</v>
      </c>
      <c r="G62">
        <v>11.07282</v>
      </c>
      <c r="H62">
        <v>13.86904</v>
      </c>
      <c r="I62">
        <v>23.144860000000001</v>
      </c>
      <c r="J62">
        <v>24.596710000000002</v>
      </c>
      <c r="K62">
        <v>33.057009999999998</v>
      </c>
      <c r="L62">
        <v>33.979950000000002</v>
      </c>
      <c r="M62">
        <f>VLOOKUP($C62,gex_iat!$C:$AI,3,0)</f>
        <v>-0.15209842066405599</v>
      </c>
      <c r="N62" t="str">
        <f>VLOOKUP($C62,gex_iat!$C:$AI,4,0)</f>
        <v>child</v>
      </c>
      <c r="O62" t="str">
        <f>VLOOKUP($C62,gex_iat!$C:$AI,5,0)</f>
        <v>non-affective</v>
      </c>
      <c r="P62">
        <f>VLOOKUP($C62,gex_iat!$C:$AI,6,0)</f>
        <v>21</v>
      </c>
      <c r="Q62">
        <f>VLOOKUP($C62,gex_iat!$C:$AI,7,0)</f>
        <v>4</v>
      </c>
      <c r="R62">
        <f>VLOOKUP($C62,gex_iat!$C:$AI,8,0)</f>
        <v>4</v>
      </c>
      <c r="S62">
        <f>VLOOKUP($C62,gex_iat!$C:$AI,9,0)</f>
        <v>2</v>
      </c>
      <c r="T62">
        <f>VLOOKUP($C62,gex_iat!$C:$AI,10,0)</f>
        <v>1</v>
      </c>
      <c r="U62">
        <f>VLOOKUP($C62,gex_iat!$C:$AI,11,0)</f>
        <v>7</v>
      </c>
      <c r="V62">
        <f>VLOOKUP($C62,gex_iat!$C:$AI,12,0)</f>
        <v>1</v>
      </c>
      <c r="W62">
        <f>VLOOKUP($C62,gex_iat!$C:$AI,13,0)</f>
        <v>2</v>
      </c>
      <c r="X62">
        <f>VLOOKUP($C62,gex_iat!$C:$AI,14,0)</f>
        <v>1</v>
      </c>
      <c r="Y62">
        <f>VLOOKUP($C62,gex_iat!$C:$AI,15,0)</f>
        <v>-2</v>
      </c>
      <c r="Z62">
        <f>VLOOKUP($C62,gex_iat!$C:$AI,16,0)</f>
        <v>0</v>
      </c>
      <c r="AA62">
        <f>VLOOKUP($C62,gex_iat!$C:$AI,17,0)</f>
        <v>1</v>
      </c>
      <c r="AB62">
        <f>VLOOKUP($C62,gex_iat!$C:$AI,18,0)</f>
        <v>1</v>
      </c>
      <c r="AC62">
        <f>VLOOKUP($C62,gex_iat!$C:$AI,19,0)</f>
        <v>2</v>
      </c>
      <c r="AD62">
        <f>VLOOKUP($C62,gex_iat!$C:$AI,20,0)</f>
        <v>2</v>
      </c>
      <c r="AE62">
        <f>VLOOKUP($C62,gex_iat!$C:$AI,21,0)</f>
        <v>-3</v>
      </c>
      <c r="AF62">
        <f>VLOOKUP($C62,gex_iat!$C:$AI,22,0)</f>
        <v>-3</v>
      </c>
      <c r="AG62">
        <f>VLOOKUP($C62,gex_iat!$C:$AI,23,0)</f>
        <v>-3</v>
      </c>
      <c r="AH62">
        <f>VLOOKUP($C62,gex_iat!$C:$AI,24,0)</f>
        <v>2</v>
      </c>
      <c r="AI62">
        <f>VLOOKUP($C62,gex_iat!$C:$AI,25,0)</f>
        <v>-2</v>
      </c>
      <c r="AJ62">
        <f>VLOOKUP($C62,gex_iat!$C:$AI,26,0)</f>
        <v>4</v>
      </c>
      <c r="AK62">
        <f>VLOOKUP($C62,gex_iat!$C:$AI,27,0)</f>
        <v>3</v>
      </c>
      <c r="AL62">
        <f>VLOOKUP($C62,gex_iat!$C:$AI,28,0)</f>
        <v>1</v>
      </c>
      <c r="AM62">
        <f>VLOOKUP($C62,gex_iat!$C:$AI,29,0)</f>
        <v>-2</v>
      </c>
      <c r="AN62">
        <f>VLOOKUP($C62,gex_iat!$C:$AI,30,0)</f>
        <v>-1</v>
      </c>
      <c r="AO62">
        <f>VLOOKUP($C62,gex_iat!$C:$AI,31,0)</f>
        <v>-2</v>
      </c>
      <c r="AP62">
        <f>VLOOKUP($C62,gex_iat!$C:$AI,32,0)</f>
        <v>-2</v>
      </c>
      <c r="AQ62">
        <f>VLOOKUP($C62,gex_iat!$C:$AJ,33,0)</f>
        <v>-1</v>
      </c>
      <c r="AR62" t="str">
        <f>VLOOKUP($C62,gex_iat!$C:$AK,34,0)</f>
        <v>el momento en el que me estuvieron acariciando durante un largo rato fue un poco angustioso</v>
      </c>
    </row>
    <row r="63" spans="1:45" x14ac:dyDescent="0.25">
      <c r="A63">
        <v>7</v>
      </c>
      <c r="B63">
        <v>1</v>
      </c>
      <c r="C63" t="s">
        <v>97</v>
      </c>
      <c r="D63" t="s">
        <v>36</v>
      </c>
      <c r="E63" t="s">
        <v>33</v>
      </c>
      <c r="F63">
        <v>43371</v>
      </c>
      <c r="G63">
        <v>13.85514</v>
      </c>
      <c r="H63">
        <v>15.39034</v>
      </c>
      <c r="I63">
        <v>20.459160000000001</v>
      </c>
      <c r="J63">
        <v>21.8005</v>
      </c>
      <c r="K63">
        <v>33.139470000000003</v>
      </c>
      <c r="L63">
        <v>41.106560000000002</v>
      </c>
      <c r="M63">
        <f>VLOOKUP($C63,gex_iat!$C:$AI,3,0)</f>
        <v>-0.15209842066405599</v>
      </c>
      <c r="N63" t="str">
        <f>VLOOKUP($C63,gex_iat!$C:$AI,4,0)</f>
        <v>child</v>
      </c>
      <c r="O63" t="str">
        <f>VLOOKUP($C63,gex_iat!$C:$AI,5,0)</f>
        <v>non-affective</v>
      </c>
      <c r="P63">
        <f>VLOOKUP($C63,gex_iat!$C:$AI,6,0)</f>
        <v>21</v>
      </c>
      <c r="Q63">
        <f>VLOOKUP($C63,gex_iat!$C:$AI,7,0)</f>
        <v>4</v>
      </c>
      <c r="R63">
        <f>VLOOKUP($C63,gex_iat!$C:$AI,8,0)</f>
        <v>4</v>
      </c>
      <c r="S63">
        <f>VLOOKUP($C63,gex_iat!$C:$AI,9,0)</f>
        <v>2</v>
      </c>
      <c r="T63">
        <f>VLOOKUP($C63,gex_iat!$C:$AI,10,0)</f>
        <v>1</v>
      </c>
      <c r="U63">
        <f>VLOOKUP($C63,gex_iat!$C:$AI,11,0)</f>
        <v>7</v>
      </c>
      <c r="V63">
        <f>VLOOKUP($C63,gex_iat!$C:$AI,12,0)</f>
        <v>1</v>
      </c>
      <c r="W63">
        <f>VLOOKUP($C63,gex_iat!$C:$AI,13,0)</f>
        <v>2</v>
      </c>
      <c r="X63">
        <f>VLOOKUP($C63,gex_iat!$C:$AI,14,0)</f>
        <v>1</v>
      </c>
      <c r="Y63">
        <f>VLOOKUP($C63,gex_iat!$C:$AI,15,0)</f>
        <v>-2</v>
      </c>
      <c r="Z63">
        <f>VLOOKUP($C63,gex_iat!$C:$AI,16,0)</f>
        <v>0</v>
      </c>
      <c r="AA63">
        <f>VLOOKUP($C63,gex_iat!$C:$AI,17,0)</f>
        <v>1</v>
      </c>
      <c r="AB63">
        <f>VLOOKUP($C63,gex_iat!$C:$AI,18,0)</f>
        <v>1</v>
      </c>
      <c r="AC63">
        <f>VLOOKUP($C63,gex_iat!$C:$AI,19,0)</f>
        <v>2</v>
      </c>
      <c r="AD63">
        <f>VLOOKUP($C63,gex_iat!$C:$AI,20,0)</f>
        <v>2</v>
      </c>
      <c r="AE63">
        <f>VLOOKUP($C63,gex_iat!$C:$AI,21,0)</f>
        <v>-3</v>
      </c>
      <c r="AF63">
        <f>VLOOKUP($C63,gex_iat!$C:$AI,22,0)</f>
        <v>-3</v>
      </c>
      <c r="AG63">
        <f>VLOOKUP($C63,gex_iat!$C:$AI,23,0)</f>
        <v>-3</v>
      </c>
      <c r="AH63">
        <f>VLOOKUP($C63,gex_iat!$C:$AI,24,0)</f>
        <v>2</v>
      </c>
      <c r="AI63">
        <f>VLOOKUP($C63,gex_iat!$C:$AI,25,0)</f>
        <v>-2</v>
      </c>
      <c r="AJ63">
        <f>VLOOKUP($C63,gex_iat!$C:$AI,26,0)</f>
        <v>4</v>
      </c>
      <c r="AK63">
        <f>VLOOKUP($C63,gex_iat!$C:$AI,27,0)</f>
        <v>3</v>
      </c>
      <c r="AL63">
        <f>VLOOKUP($C63,gex_iat!$C:$AI,28,0)</f>
        <v>1</v>
      </c>
      <c r="AM63">
        <f>VLOOKUP($C63,gex_iat!$C:$AI,29,0)</f>
        <v>-2</v>
      </c>
      <c r="AN63">
        <f>VLOOKUP($C63,gex_iat!$C:$AI,30,0)</f>
        <v>-1</v>
      </c>
      <c r="AO63">
        <f>VLOOKUP($C63,gex_iat!$C:$AI,31,0)</f>
        <v>-2</v>
      </c>
      <c r="AP63">
        <f>VLOOKUP($C63,gex_iat!$C:$AI,32,0)</f>
        <v>-2</v>
      </c>
      <c r="AQ63">
        <f>VLOOKUP($C63,gex_iat!$C:$AJ,33,0)</f>
        <v>-1</v>
      </c>
    </row>
    <row r="64" spans="1:45" x14ac:dyDescent="0.25">
      <c r="A64">
        <v>7</v>
      </c>
      <c r="B64">
        <v>1</v>
      </c>
      <c r="C64" t="s">
        <v>97</v>
      </c>
      <c r="D64" t="s">
        <v>36</v>
      </c>
      <c r="E64" t="s">
        <v>33</v>
      </c>
      <c r="F64">
        <v>43371</v>
      </c>
      <c r="G64">
        <v>12.33</v>
      </c>
      <c r="H64">
        <v>14.875249999999999</v>
      </c>
      <c r="I64">
        <v>22.489450000000001</v>
      </c>
      <c r="J64">
        <v>27.766400000000001</v>
      </c>
      <c r="K64">
        <v>31.769880000000001</v>
      </c>
      <c r="L64">
        <v>46.950609999999998</v>
      </c>
      <c r="M64">
        <f>VLOOKUP($C64,gex_iat!$C:$AI,3,0)</f>
        <v>-0.15209842066405599</v>
      </c>
      <c r="N64" t="str">
        <f>VLOOKUP($C64,gex_iat!$C:$AI,4,0)</f>
        <v>child</v>
      </c>
      <c r="O64" t="str">
        <f>VLOOKUP($C64,gex_iat!$C:$AI,5,0)</f>
        <v>non-affective</v>
      </c>
      <c r="P64">
        <f>VLOOKUP($C64,gex_iat!$C:$AI,6,0)</f>
        <v>21</v>
      </c>
      <c r="Q64">
        <f>VLOOKUP($C64,gex_iat!$C:$AI,7,0)</f>
        <v>4</v>
      </c>
      <c r="R64">
        <f>VLOOKUP($C64,gex_iat!$C:$AI,8,0)</f>
        <v>4</v>
      </c>
      <c r="S64">
        <f>VLOOKUP($C64,gex_iat!$C:$AI,9,0)</f>
        <v>2</v>
      </c>
      <c r="T64">
        <f>VLOOKUP($C64,gex_iat!$C:$AI,10,0)</f>
        <v>1</v>
      </c>
      <c r="U64">
        <f>VLOOKUP($C64,gex_iat!$C:$AI,11,0)</f>
        <v>7</v>
      </c>
      <c r="V64">
        <f>VLOOKUP($C64,gex_iat!$C:$AI,12,0)</f>
        <v>1</v>
      </c>
      <c r="W64">
        <f>VLOOKUP($C64,gex_iat!$C:$AI,13,0)</f>
        <v>2</v>
      </c>
      <c r="X64">
        <f>VLOOKUP($C64,gex_iat!$C:$AI,14,0)</f>
        <v>1</v>
      </c>
      <c r="Y64">
        <f>VLOOKUP($C64,gex_iat!$C:$AI,15,0)</f>
        <v>-2</v>
      </c>
      <c r="Z64">
        <f>VLOOKUP($C64,gex_iat!$C:$AI,16,0)</f>
        <v>0</v>
      </c>
      <c r="AA64">
        <f>VLOOKUP($C64,gex_iat!$C:$AI,17,0)</f>
        <v>1</v>
      </c>
      <c r="AB64">
        <f>VLOOKUP($C64,gex_iat!$C:$AI,18,0)</f>
        <v>1</v>
      </c>
      <c r="AC64">
        <f>VLOOKUP($C64,gex_iat!$C:$AI,19,0)</f>
        <v>2</v>
      </c>
      <c r="AD64">
        <f>VLOOKUP($C64,gex_iat!$C:$AI,20,0)</f>
        <v>2</v>
      </c>
      <c r="AE64">
        <f>VLOOKUP($C64,gex_iat!$C:$AI,21,0)</f>
        <v>-3</v>
      </c>
      <c r="AF64">
        <f>VLOOKUP($C64,gex_iat!$C:$AI,22,0)</f>
        <v>-3</v>
      </c>
      <c r="AG64">
        <f>VLOOKUP($C64,gex_iat!$C:$AI,23,0)</f>
        <v>-3</v>
      </c>
      <c r="AH64">
        <f>VLOOKUP($C64,gex_iat!$C:$AI,24,0)</f>
        <v>2</v>
      </c>
      <c r="AI64">
        <f>VLOOKUP($C64,gex_iat!$C:$AI,25,0)</f>
        <v>-2</v>
      </c>
      <c r="AJ64">
        <f>VLOOKUP($C64,gex_iat!$C:$AI,26,0)</f>
        <v>4</v>
      </c>
      <c r="AK64">
        <f>VLOOKUP($C64,gex_iat!$C:$AI,27,0)</f>
        <v>3</v>
      </c>
      <c r="AL64">
        <f>VLOOKUP($C64,gex_iat!$C:$AI,28,0)</f>
        <v>1</v>
      </c>
      <c r="AM64">
        <f>VLOOKUP($C64,gex_iat!$C:$AI,29,0)</f>
        <v>-2</v>
      </c>
      <c r="AN64">
        <f>VLOOKUP($C64,gex_iat!$C:$AI,30,0)</f>
        <v>-1</v>
      </c>
      <c r="AO64">
        <f>VLOOKUP($C64,gex_iat!$C:$AI,31,0)</f>
        <v>-2</v>
      </c>
      <c r="AP64">
        <f>VLOOKUP($C64,gex_iat!$C:$AI,32,0)</f>
        <v>-2</v>
      </c>
      <c r="AQ64">
        <f>VLOOKUP($C64,gex_iat!$C:$AJ,33,0)</f>
        <v>-1</v>
      </c>
    </row>
    <row r="65" spans="1:45" x14ac:dyDescent="0.25">
      <c r="A65">
        <v>7</v>
      </c>
      <c r="B65">
        <v>1</v>
      </c>
      <c r="C65" t="s">
        <v>97</v>
      </c>
      <c r="D65" t="s">
        <v>36</v>
      </c>
      <c r="E65" t="s">
        <v>33</v>
      </c>
      <c r="F65">
        <v>43371</v>
      </c>
      <c r="G65">
        <v>12.13556</v>
      </c>
      <c r="H65">
        <v>20.37068</v>
      </c>
      <c r="I65">
        <v>21.75413</v>
      </c>
      <c r="J65">
        <v>26.84825</v>
      </c>
      <c r="K65">
        <v>30.963799999999999</v>
      </c>
      <c r="L65">
        <v>38.327150000000003</v>
      </c>
      <c r="M65">
        <f>VLOOKUP($C65,gex_iat!$C:$AI,3,0)</f>
        <v>-0.15209842066405599</v>
      </c>
      <c r="N65" t="str">
        <f>VLOOKUP($C65,gex_iat!$C:$AI,4,0)</f>
        <v>child</v>
      </c>
      <c r="O65" t="str">
        <f>VLOOKUP($C65,gex_iat!$C:$AI,5,0)</f>
        <v>non-affective</v>
      </c>
      <c r="P65">
        <f>VLOOKUP($C65,gex_iat!$C:$AI,6,0)</f>
        <v>21</v>
      </c>
      <c r="Q65">
        <f>VLOOKUP($C65,gex_iat!$C:$AI,7,0)</f>
        <v>4</v>
      </c>
      <c r="R65">
        <f>VLOOKUP($C65,gex_iat!$C:$AI,8,0)</f>
        <v>4</v>
      </c>
      <c r="S65">
        <f>VLOOKUP($C65,gex_iat!$C:$AI,9,0)</f>
        <v>2</v>
      </c>
      <c r="T65">
        <f>VLOOKUP($C65,gex_iat!$C:$AI,10,0)</f>
        <v>1</v>
      </c>
      <c r="U65">
        <f>VLOOKUP($C65,gex_iat!$C:$AI,11,0)</f>
        <v>7</v>
      </c>
      <c r="V65">
        <f>VLOOKUP($C65,gex_iat!$C:$AI,12,0)</f>
        <v>1</v>
      </c>
      <c r="W65">
        <f>VLOOKUP($C65,gex_iat!$C:$AI,13,0)</f>
        <v>2</v>
      </c>
      <c r="X65">
        <f>VLOOKUP($C65,gex_iat!$C:$AI,14,0)</f>
        <v>1</v>
      </c>
      <c r="Y65">
        <f>VLOOKUP($C65,gex_iat!$C:$AI,15,0)</f>
        <v>-2</v>
      </c>
      <c r="Z65">
        <f>VLOOKUP($C65,gex_iat!$C:$AI,16,0)</f>
        <v>0</v>
      </c>
      <c r="AA65">
        <f>VLOOKUP($C65,gex_iat!$C:$AI,17,0)</f>
        <v>1</v>
      </c>
      <c r="AB65">
        <f>VLOOKUP($C65,gex_iat!$C:$AI,18,0)</f>
        <v>1</v>
      </c>
      <c r="AC65">
        <f>VLOOKUP($C65,gex_iat!$C:$AI,19,0)</f>
        <v>2</v>
      </c>
      <c r="AD65">
        <f>VLOOKUP($C65,gex_iat!$C:$AI,20,0)</f>
        <v>2</v>
      </c>
      <c r="AE65">
        <f>VLOOKUP($C65,gex_iat!$C:$AI,21,0)</f>
        <v>-3</v>
      </c>
      <c r="AF65">
        <f>VLOOKUP($C65,gex_iat!$C:$AI,22,0)</f>
        <v>-3</v>
      </c>
      <c r="AG65">
        <f>VLOOKUP($C65,gex_iat!$C:$AI,23,0)</f>
        <v>-3</v>
      </c>
      <c r="AH65">
        <f>VLOOKUP($C65,gex_iat!$C:$AI,24,0)</f>
        <v>2</v>
      </c>
      <c r="AI65">
        <f>VLOOKUP($C65,gex_iat!$C:$AI,25,0)</f>
        <v>-2</v>
      </c>
      <c r="AJ65">
        <f>VLOOKUP($C65,gex_iat!$C:$AI,26,0)</f>
        <v>4</v>
      </c>
      <c r="AK65">
        <f>VLOOKUP($C65,gex_iat!$C:$AI,27,0)</f>
        <v>3</v>
      </c>
      <c r="AL65">
        <f>VLOOKUP($C65,gex_iat!$C:$AI,28,0)</f>
        <v>1</v>
      </c>
      <c r="AM65">
        <f>VLOOKUP($C65,gex_iat!$C:$AI,29,0)</f>
        <v>-2</v>
      </c>
      <c r="AN65">
        <f>VLOOKUP($C65,gex_iat!$C:$AI,30,0)</f>
        <v>-1</v>
      </c>
      <c r="AO65">
        <f>VLOOKUP($C65,gex_iat!$C:$AI,31,0)</f>
        <v>-2</v>
      </c>
      <c r="AP65">
        <f>VLOOKUP($C65,gex_iat!$C:$AI,32,0)</f>
        <v>-2</v>
      </c>
      <c r="AQ65">
        <f>VLOOKUP($C65,gex_iat!$C:$AJ,33,0)</f>
        <v>-1</v>
      </c>
    </row>
    <row r="66" spans="1:45" x14ac:dyDescent="0.25">
      <c r="A66">
        <v>7</v>
      </c>
      <c r="B66">
        <v>1</v>
      </c>
      <c r="C66" t="s">
        <v>97</v>
      </c>
      <c r="D66" t="s">
        <v>36</v>
      </c>
      <c r="E66" t="s">
        <v>33</v>
      </c>
      <c r="F66">
        <v>43371</v>
      </c>
      <c r="G66">
        <v>11.271610000000001</v>
      </c>
      <c r="H66">
        <v>13.4383</v>
      </c>
      <c r="I66">
        <v>27.681979999999999</v>
      </c>
      <c r="J66">
        <v>27.320630000000001</v>
      </c>
      <c r="K66">
        <v>40.827219999999997</v>
      </c>
      <c r="L66">
        <v>43.850540000000002</v>
      </c>
      <c r="M66">
        <f>VLOOKUP($C66,gex_iat!$C:$AI,3,0)</f>
        <v>-0.15209842066405599</v>
      </c>
      <c r="N66" t="str">
        <f>VLOOKUP($C66,gex_iat!$C:$AI,4,0)</f>
        <v>child</v>
      </c>
      <c r="O66" t="str">
        <f>VLOOKUP($C66,gex_iat!$C:$AI,5,0)</f>
        <v>non-affective</v>
      </c>
      <c r="P66">
        <f>VLOOKUP($C66,gex_iat!$C:$AI,6,0)</f>
        <v>21</v>
      </c>
      <c r="Q66">
        <f>VLOOKUP($C66,gex_iat!$C:$AI,7,0)</f>
        <v>4</v>
      </c>
      <c r="R66">
        <f>VLOOKUP($C66,gex_iat!$C:$AI,8,0)</f>
        <v>4</v>
      </c>
      <c r="S66">
        <f>VLOOKUP($C66,gex_iat!$C:$AI,9,0)</f>
        <v>2</v>
      </c>
      <c r="T66">
        <f>VLOOKUP($C66,gex_iat!$C:$AI,10,0)</f>
        <v>1</v>
      </c>
      <c r="U66">
        <f>VLOOKUP($C66,gex_iat!$C:$AI,11,0)</f>
        <v>7</v>
      </c>
      <c r="V66">
        <f>VLOOKUP($C66,gex_iat!$C:$AI,12,0)</f>
        <v>1</v>
      </c>
      <c r="W66">
        <f>VLOOKUP($C66,gex_iat!$C:$AI,13,0)</f>
        <v>2</v>
      </c>
      <c r="X66">
        <f>VLOOKUP($C66,gex_iat!$C:$AI,14,0)</f>
        <v>1</v>
      </c>
      <c r="Y66">
        <f>VLOOKUP($C66,gex_iat!$C:$AI,15,0)</f>
        <v>-2</v>
      </c>
      <c r="Z66">
        <f>VLOOKUP($C66,gex_iat!$C:$AI,16,0)</f>
        <v>0</v>
      </c>
      <c r="AA66">
        <f>VLOOKUP($C66,gex_iat!$C:$AI,17,0)</f>
        <v>1</v>
      </c>
      <c r="AB66">
        <f>VLOOKUP($C66,gex_iat!$C:$AI,18,0)</f>
        <v>1</v>
      </c>
      <c r="AC66">
        <f>VLOOKUP($C66,gex_iat!$C:$AI,19,0)</f>
        <v>2</v>
      </c>
      <c r="AD66">
        <f>VLOOKUP($C66,gex_iat!$C:$AI,20,0)</f>
        <v>2</v>
      </c>
      <c r="AE66">
        <f>VLOOKUP($C66,gex_iat!$C:$AI,21,0)</f>
        <v>-3</v>
      </c>
      <c r="AF66">
        <f>VLOOKUP($C66,gex_iat!$C:$AI,22,0)</f>
        <v>-3</v>
      </c>
      <c r="AG66">
        <f>VLOOKUP($C66,gex_iat!$C:$AI,23,0)</f>
        <v>-3</v>
      </c>
      <c r="AH66">
        <f>VLOOKUP($C66,gex_iat!$C:$AI,24,0)</f>
        <v>2</v>
      </c>
      <c r="AI66">
        <f>VLOOKUP($C66,gex_iat!$C:$AI,25,0)</f>
        <v>-2</v>
      </c>
      <c r="AJ66">
        <f>VLOOKUP($C66,gex_iat!$C:$AI,26,0)</f>
        <v>4</v>
      </c>
      <c r="AK66">
        <f>VLOOKUP($C66,gex_iat!$C:$AI,27,0)</f>
        <v>3</v>
      </c>
      <c r="AL66">
        <f>VLOOKUP($C66,gex_iat!$C:$AI,28,0)</f>
        <v>1</v>
      </c>
      <c r="AM66">
        <f>VLOOKUP($C66,gex_iat!$C:$AI,29,0)</f>
        <v>-2</v>
      </c>
      <c r="AN66">
        <f>VLOOKUP($C66,gex_iat!$C:$AI,30,0)</f>
        <v>-1</v>
      </c>
      <c r="AO66">
        <f>VLOOKUP($C66,gex_iat!$C:$AI,31,0)</f>
        <v>-2</v>
      </c>
      <c r="AP66">
        <f>VLOOKUP($C66,gex_iat!$C:$AI,32,0)</f>
        <v>-2</v>
      </c>
      <c r="AQ66">
        <f>VLOOKUP($C66,gex_iat!$C:$AJ,33,0)</f>
        <v>-1</v>
      </c>
    </row>
    <row r="67" spans="1:45" x14ac:dyDescent="0.25">
      <c r="A67">
        <v>7</v>
      </c>
      <c r="B67">
        <v>2</v>
      </c>
      <c r="C67" t="s">
        <v>98</v>
      </c>
      <c r="D67" t="s">
        <v>32</v>
      </c>
      <c r="E67" t="s">
        <v>33</v>
      </c>
      <c r="F67">
        <v>43378</v>
      </c>
      <c r="G67">
        <v>11.07282</v>
      </c>
      <c r="H67">
        <v>18.28349</v>
      </c>
      <c r="I67">
        <v>23.144860000000001</v>
      </c>
      <c r="J67">
        <v>25.23836</v>
      </c>
      <c r="K67">
        <v>33.057009999999998</v>
      </c>
      <c r="L67">
        <v>39.31908</v>
      </c>
      <c r="M67">
        <f>VLOOKUP($C67,gex_iat!$C:$AI,3,0)</f>
        <v>-0.280165808880322</v>
      </c>
      <c r="N67" t="str">
        <f>VLOOKUP($C67,gex_iat!$C:$AI,4,0)</f>
        <v>adult</v>
      </c>
      <c r="O67" t="str">
        <f>VLOOKUP($C67,gex_iat!$C:$AI,5,0)</f>
        <v>non-affective</v>
      </c>
      <c r="P67">
        <f>VLOOKUP($C67,gex_iat!$C:$AI,6,0)</f>
        <v>21</v>
      </c>
      <c r="Q67">
        <f>VLOOKUP($C67,gex_iat!$C:$AI,7,0)</f>
        <v>4</v>
      </c>
      <c r="R67">
        <f>VLOOKUP($C67,gex_iat!$C:$AI,8,0)</f>
        <v>4</v>
      </c>
      <c r="S67">
        <f>VLOOKUP($C67,gex_iat!$C:$AI,9,0)</f>
        <v>2</v>
      </c>
      <c r="T67">
        <f>VLOOKUP($C67,gex_iat!$C:$AI,10,0)</f>
        <v>1</v>
      </c>
      <c r="U67">
        <f>VLOOKUP($C67,gex_iat!$C:$AI,11,0)</f>
        <v>7</v>
      </c>
      <c r="V67">
        <f>VLOOKUP($C67,gex_iat!$C:$AI,12,0)</f>
        <v>1</v>
      </c>
      <c r="W67">
        <f>VLOOKUP($C67,gex_iat!$C:$AI,13,0)</f>
        <v>1</v>
      </c>
      <c r="X67">
        <f>VLOOKUP($C67,gex_iat!$C:$AI,14,0)</f>
        <v>0</v>
      </c>
      <c r="Y67">
        <f>VLOOKUP($C67,gex_iat!$C:$AI,15,0)</f>
        <v>-1</v>
      </c>
      <c r="Z67">
        <f>VLOOKUP($C67,gex_iat!$C:$AI,16,0)</f>
        <v>-2</v>
      </c>
      <c r="AA67">
        <f>VLOOKUP($C67,gex_iat!$C:$AI,17,0)</f>
        <v>2</v>
      </c>
      <c r="AB67">
        <f>VLOOKUP($C67,gex_iat!$C:$AI,18,0)</f>
        <v>2</v>
      </c>
      <c r="AC67">
        <f>VLOOKUP($C67,gex_iat!$C:$AI,19,0)</f>
        <v>2</v>
      </c>
      <c r="AD67">
        <f>VLOOKUP($C67,gex_iat!$C:$AI,20,0)</f>
        <v>1</v>
      </c>
      <c r="AE67">
        <f>VLOOKUP($C67,gex_iat!$C:$AI,21,0)</f>
        <v>-2</v>
      </c>
      <c r="AF67">
        <f>VLOOKUP($C67,gex_iat!$C:$AI,22,0)</f>
        <v>-2</v>
      </c>
      <c r="AG67">
        <f>VLOOKUP($C67,gex_iat!$C:$AI,23,0)</f>
        <v>-3</v>
      </c>
      <c r="AH67">
        <f>VLOOKUP($C67,gex_iat!$C:$AI,24,0)</f>
        <v>-2</v>
      </c>
      <c r="AI67">
        <f>VLOOKUP($C67,gex_iat!$C:$AI,25,0)</f>
        <v>-1</v>
      </c>
      <c r="AJ67">
        <f>VLOOKUP($C67,gex_iat!$C:$AI,26,0)</f>
        <v>7</v>
      </c>
      <c r="AK67">
        <f>VLOOKUP($C67,gex_iat!$C:$AI,27,0)</f>
        <v>3</v>
      </c>
      <c r="AL67">
        <f>VLOOKUP($C67,gex_iat!$C:$AI,28,0)</f>
        <v>4</v>
      </c>
      <c r="AM67">
        <f>VLOOKUP($C67,gex_iat!$C:$AI,29,0)</f>
        <v>-2</v>
      </c>
      <c r="AN67">
        <f>VLOOKUP($C67,gex_iat!$C:$AI,30,0)</f>
        <v>1</v>
      </c>
      <c r="AO67">
        <f>VLOOKUP($C67,gex_iat!$C:$AI,31,0)</f>
        <v>0</v>
      </c>
      <c r="AP67">
        <f>VLOOKUP($C67,gex_iat!$C:$AI,32,0)</f>
        <v>-2</v>
      </c>
      <c r="AQ67">
        <f>VLOOKUP($C67,gex_iat!$C:$AJ,33,0)</f>
        <v>-1</v>
      </c>
      <c r="AS67" t="str">
        <f>VLOOKUP($C67,gex_iat!$C:$AK,35,0)</f>
        <v>we had to restart the demo because the touching tracker didnt work. Also no baseline for measuring saved, need to take the one from s1</v>
      </c>
    </row>
    <row r="68" spans="1:45" x14ac:dyDescent="0.25">
      <c r="A68">
        <v>7</v>
      </c>
      <c r="B68">
        <v>2</v>
      </c>
      <c r="C68" t="s">
        <v>98</v>
      </c>
      <c r="D68" t="s">
        <v>32</v>
      </c>
      <c r="E68" t="s">
        <v>33</v>
      </c>
      <c r="F68">
        <v>43378</v>
      </c>
      <c r="G68">
        <v>13.85514</v>
      </c>
      <c r="H68">
        <v>16.06636</v>
      </c>
      <c r="I68">
        <v>20.459160000000001</v>
      </c>
      <c r="J68">
        <v>22.984580000000001</v>
      </c>
      <c r="K68">
        <v>33.139470000000003</v>
      </c>
      <c r="L68">
        <v>36.48845</v>
      </c>
      <c r="M68">
        <f>VLOOKUP($C68,gex_iat!$C:$AI,3,0)</f>
        <v>-0.280165808880322</v>
      </c>
      <c r="N68" t="str">
        <f>VLOOKUP($C68,gex_iat!$C:$AI,4,0)</f>
        <v>adult</v>
      </c>
      <c r="O68" t="str">
        <f>VLOOKUP($C68,gex_iat!$C:$AI,5,0)</f>
        <v>non-affective</v>
      </c>
      <c r="P68">
        <f>VLOOKUP($C68,gex_iat!$C:$AI,6,0)</f>
        <v>21</v>
      </c>
      <c r="Q68">
        <f>VLOOKUP($C68,gex_iat!$C:$AI,7,0)</f>
        <v>4</v>
      </c>
      <c r="R68">
        <f>VLOOKUP($C68,gex_iat!$C:$AI,8,0)</f>
        <v>4</v>
      </c>
      <c r="S68">
        <f>VLOOKUP($C68,gex_iat!$C:$AI,9,0)</f>
        <v>2</v>
      </c>
      <c r="T68">
        <f>VLOOKUP($C68,gex_iat!$C:$AI,10,0)</f>
        <v>1</v>
      </c>
      <c r="U68">
        <f>VLOOKUP($C68,gex_iat!$C:$AI,11,0)</f>
        <v>7</v>
      </c>
      <c r="V68">
        <f>VLOOKUP($C68,gex_iat!$C:$AI,12,0)</f>
        <v>1</v>
      </c>
      <c r="W68">
        <f>VLOOKUP($C68,gex_iat!$C:$AI,13,0)</f>
        <v>1</v>
      </c>
      <c r="X68">
        <f>VLOOKUP($C68,gex_iat!$C:$AI,14,0)</f>
        <v>0</v>
      </c>
      <c r="Y68">
        <f>VLOOKUP($C68,gex_iat!$C:$AI,15,0)</f>
        <v>-1</v>
      </c>
      <c r="Z68">
        <f>VLOOKUP($C68,gex_iat!$C:$AI,16,0)</f>
        <v>-2</v>
      </c>
      <c r="AA68">
        <f>VLOOKUP($C68,gex_iat!$C:$AI,17,0)</f>
        <v>2</v>
      </c>
      <c r="AB68">
        <f>VLOOKUP($C68,gex_iat!$C:$AI,18,0)</f>
        <v>2</v>
      </c>
      <c r="AC68">
        <f>VLOOKUP($C68,gex_iat!$C:$AI,19,0)</f>
        <v>2</v>
      </c>
      <c r="AD68">
        <f>VLOOKUP($C68,gex_iat!$C:$AI,20,0)</f>
        <v>1</v>
      </c>
      <c r="AE68">
        <f>VLOOKUP($C68,gex_iat!$C:$AI,21,0)</f>
        <v>-2</v>
      </c>
      <c r="AF68">
        <f>VLOOKUP($C68,gex_iat!$C:$AI,22,0)</f>
        <v>-2</v>
      </c>
      <c r="AG68">
        <f>VLOOKUP($C68,gex_iat!$C:$AI,23,0)</f>
        <v>-3</v>
      </c>
      <c r="AH68">
        <f>VLOOKUP($C68,gex_iat!$C:$AI,24,0)</f>
        <v>-2</v>
      </c>
      <c r="AI68">
        <f>VLOOKUP($C68,gex_iat!$C:$AI,25,0)</f>
        <v>-1</v>
      </c>
      <c r="AJ68">
        <f>VLOOKUP($C68,gex_iat!$C:$AI,26,0)</f>
        <v>7</v>
      </c>
      <c r="AK68">
        <f>VLOOKUP($C68,gex_iat!$C:$AI,27,0)</f>
        <v>3</v>
      </c>
      <c r="AL68">
        <f>VLOOKUP($C68,gex_iat!$C:$AI,28,0)</f>
        <v>4</v>
      </c>
      <c r="AM68">
        <f>VLOOKUP($C68,gex_iat!$C:$AI,29,0)</f>
        <v>-2</v>
      </c>
      <c r="AN68">
        <f>VLOOKUP($C68,gex_iat!$C:$AI,30,0)</f>
        <v>1</v>
      </c>
      <c r="AO68">
        <f>VLOOKUP($C68,gex_iat!$C:$AI,31,0)</f>
        <v>0</v>
      </c>
      <c r="AP68">
        <f>VLOOKUP($C68,gex_iat!$C:$AI,32,0)</f>
        <v>-2</v>
      </c>
      <c r="AQ68">
        <f>VLOOKUP($C68,gex_iat!$C:$AJ,33,0)</f>
        <v>-1</v>
      </c>
    </row>
    <row r="69" spans="1:45" x14ac:dyDescent="0.25">
      <c r="A69">
        <v>7</v>
      </c>
      <c r="B69">
        <v>2</v>
      </c>
      <c r="C69" t="s">
        <v>98</v>
      </c>
      <c r="D69" t="s">
        <v>32</v>
      </c>
      <c r="E69" t="s">
        <v>33</v>
      </c>
      <c r="F69">
        <v>43378</v>
      </c>
      <c r="G69">
        <v>12.33</v>
      </c>
      <c r="H69">
        <v>17.603179999999998</v>
      </c>
      <c r="I69">
        <v>22.489450000000001</v>
      </c>
      <c r="J69">
        <v>26.809950000000001</v>
      </c>
      <c r="K69">
        <v>31.769880000000001</v>
      </c>
      <c r="L69">
        <v>33.14629</v>
      </c>
      <c r="M69">
        <f>VLOOKUP($C69,gex_iat!$C:$AI,3,0)</f>
        <v>-0.280165808880322</v>
      </c>
      <c r="N69" t="str">
        <f>VLOOKUP($C69,gex_iat!$C:$AI,4,0)</f>
        <v>adult</v>
      </c>
      <c r="O69" t="str">
        <f>VLOOKUP($C69,gex_iat!$C:$AI,5,0)</f>
        <v>non-affective</v>
      </c>
      <c r="P69">
        <f>VLOOKUP($C69,gex_iat!$C:$AI,6,0)</f>
        <v>21</v>
      </c>
      <c r="Q69">
        <f>VLOOKUP($C69,gex_iat!$C:$AI,7,0)</f>
        <v>4</v>
      </c>
      <c r="R69">
        <f>VLOOKUP($C69,gex_iat!$C:$AI,8,0)</f>
        <v>4</v>
      </c>
      <c r="S69">
        <f>VLOOKUP($C69,gex_iat!$C:$AI,9,0)</f>
        <v>2</v>
      </c>
      <c r="T69">
        <f>VLOOKUP($C69,gex_iat!$C:$AI,10,0)</f>
        <v>1</v>
      </c>
      <c r="U69">
        <f>VLOOKUP($C69,gex_iat!$C:$AI,11,0)</f>
        <v>7</v>
      </c>
      <c r="V69">
        <f>VLOOKUP($C69,gex_iat!$C:$AI,12,0)</f>
        <v>1</v>
      </c>
      <c r="W69">
        <f>VLOOKUP($C69,gex_iat!$C:$AI,13,0)</f>
        <v>1</v>
      </c>
      <c r="X69">
        <f>VLOOKUP($C69,gex_iat!$C:$AI,14,0)</f>
        <v>0</v>
      </c>
      <c r="Y69">
        <f>VLOOKUP($C69,gex_iat!$C:$AI,15,0)</f>
        <v>-1</v>
      </c>
      <c r="Z69">
        <f>VLOOKUP($C69,gex_iat!$C:$AI,16,0)</f>
        <v>-2</v>
      </c>
      <c r="AA69">
        <f>VLOOKUP($C69,gex_iat!$C:$AI,17,0)</f>
        <v>2</v>
      </c>
      <c r="AB69">
        <f>VLOOKUP($C69,gex_iat!$C:$AI,18,0)</f>
        <v>2</v>
      </c>
      <c r="AC69">
        <f>VLOOKUP($C69,gex_iat!$C:$AI,19,0)</f>
        <v>2</v>
      </c>
      <c r="AD69">
        <f>VLOOKUP($C69,gex_iat!$C:$AI,20,0)</f>
        <v>1</v>
      </c>
      <c r="AE69">
        <f>VLOOKUP($C69,gex_iat!$C:$AI,21,0)</f>
        <v>-2</v>
      </c>
      <c r="AF69">
        <f>VLOOKUP($C69,gex_iat!$C:$AI,22,0)</f>
        <v>-2</v>
      </c>
      <c r="AG69">
        <f>VLOOKUP($C69,gex_iat!$C:$AI,23,0)</f>
        <v>-3</v>
      </c>
      <c r="AH69">
        <f>VLOOKUP($C69,gex_iat!$C:$AI,24,0)</f>
        <v>-2</v>
      </c>
      <c r="AI69">
        <f>VLOOKUP($C69,gex_iat!$C:$AI,25,0)</f>
        <v>-1</v>
      </c>
      <c r="AJ69">
        <f>VLOOKUP($C69,gex_iat!$C:$AI,26,0)</f>
        <v>7</v>
      </c>
      <c r="AK69">
        <f>VLOOKUP($C69,gex_iat!$C:$AI,27,0)</f>
        <v>3</v>
      </c>
      <c r="AL69">
        <f>VLOOKUP($C69,gex_iat!$C:$AI,28,0)</f>
        <v>4</v>
      </c>
      <c r="AM69">
        <f>VLOOKUP($C69,gex_iat!$C:$AI,29,0)</f>
        <v>-2</v>
      </c>
      <c r="AN69">
        <f>VLOOKUP($C69,gex_iat!$C:$AI,30,0)</f>
        <v>1</v>
      </c>
      <c r="AO69">
        <f>VLOOKUP($C69,gex_iat!$C:$AI,31,0)</f>
        <v>0</v>
      </c>
      <c r="AP69">
        <f>VLOOKUP($C69,gex_iat!$C:$AI,32,0)</f>
        <v>-2</v>
      </c>
      <c r="AQ69">
        <f>VLOOKUP($C69,gex_iat!$C:$AJ,33,0)</f>
        <v>-1</v>
      </c>
    </row>
    <row r="70" spans="1:45" x14ac:dyDescent="0.25">
      <c r="A70">
        <v>7</v>
      </c>
      <c r="B70">
        <v>2</v>
      </c>
      <c r="C70" t="s">
        <v>98</v>
      </c>
      <c r="D70" t="s">
        <v>32</v>
      </c>
      <c r="E70" t="s">
        <v>33</v>
      </c>
      <c r="F70">
        <v>43378</v>
      </c>
      <c r="G70">
        <v>12.13556</v>
      </c>
      <c r="H70">
        <v>16.349219999999999</v>
      </c>
      <c r="I70">
        <v>21.75413</v>
      </c>
      <c r="J70">
        <v>26.127759999999999</v>
      </c>
      <c r="K70">
        <v>30.963799999999999</v>
      </c>
      <c r="L70">
        <v>38.227170000000001</v>
      </c>
      <c r="M70">
        <f>VLOOKUP($C70,gex_iat!$C:$AI,3,0)</f>
        <v>-0.280165808880322</v>
      </c>
      <c r="N70" t="str">
        <f>VLOOKUP($C70,gex_iat!$C:$AI,4,0)</f>
        <v>adult</v>
      </c>
      <c r="O70" t="str">
        <f>VLOOKUP($C70,gex_iat!$C:$AI,5,0)</f>
        <v>non-affective</v>
      </c>
      <c r="P70">
        <f>VLOOKUP($C70,gex_iat!$C:$AI,6,0)</f>
        <v>21</v>
      </c>
      <c r="Q70">
        <f>VLOOKUP($C70,gex_iat!$C:$AI,7,0)</f>
        <v>4</v>
      </c>
      <c r="R70">
        <f>VLOOKUP($C70,gex_iat!$C:$AI,8,0)</f>
        <v>4</v>
      </c>
      <c r="S70">
        <f>VLOOKUP($C70,gex_iat!$C:$AI,9,0)</f>
        <v>2</v>
      </c>
      <c r="T70">
        <f>VLOOKUP($C70,gex_iat!$C:$AI,10,0)</f>
        <v>1</v>
      </c>
      <c r="U70">
        <f>VLOOKUP($C70,gex_iat!$C:$AI,11,0)</f>
        <v>7</v>
      </c>
      <c r="V70">
        <f>VLOOKUP($C70,gex_iat!$C:$AI,12,0)</f>
        <v>1</v>
      </c>
      <c r="W70">
        <f>VLOOKUP($C70,gex_iat!$C:$AI,13,0)</f>
        <v>1</v>
      </c>
      <c r="X70">
        <f>VLOOKUP($C70,gex_iat!$C:$AI,14,0)</f>
        <v>0</v>
      </c>
      <c r="Y70">
        <f>VLOOKUP($C70,gex_iat!$C:$AI,15,0)</f>
        <v>-1</v>
      </c>
      <c r="Z70">
        <f>VLOOKUP($C70,gex_iat!$C:$AI,16,0)</f>
        <v>-2</v>
      </c>
      <c r="AA70">
        <f>VLOOKUP($C70,gex_iat!$C:$AI,17,0)</f>
        <v>2</v>
      </c>
      <c r="AB70">
        <f>VLOOKUP($C70,gex_iat!$C:$AI,18,0)</f>
        <v>2</v>
      </c>
      <c r="AC70">
        <f>VLOOKUP($C70,gex_iat!$C:$AI,19,0)</f>
        <v>2</v>
      </c>
      <c r="AD70">
        <f>VLOOKUP($C70,gex_iat!$C:$AI,20,0)</f>
        <v>1</v>
      </c>
      <c r="AE70">
        <f>VLOOKUP($C70,gex_iat!$C:$AI,21,0)</f>
        <v>-2</v>
      </c>
      <c r="AF70">
        <f>VLOOKUP($C70,gex_iat!$C:$AI,22,0)</f>
        <v>-2</v>
      </c>
      <c r="AG70">
        <f>VLOOKUP($C70,gex_iat!$C:$AI,23,0)</f>
        <v>-3</v>
      </c>
      <c r="AH70">
        <f>VLOOKUP($C70,gex_iat!$C:$AI,24,0)</f>
        <v>-2</v>
      </c>
      <c r="AI70">
        <f>VLOOKUP($C70,gex_iat!$C:$AI,25,0)</f>
        <v>-1</v>
      </c>
      <c r="AJ70">
        <f>VLOOKUP($C70,gex_iat!$C:$AI,26,0)</f>
        <v>7</v>
      </c>
      <c r="AK70">
        <f>VLOOKUP($C70,gex_iat!$C:$AI,27,0)</f>
        <v>3</v>
      </c>
      <c r="AL70">
        <f>VLOOKUP($C70,gex_iat!$C:$AI,28,0)</f>
        <v>4</v>
      </c>
      <c r="AM70">
        <f>VLOOKUP($C70,gex_iat!$C:$AI,29,0)</f>
        <v>-2</v>
      </c>
      <c r="AN70">
        <f>VLOOKUP($C70,gex_iat!$C:$AI,30,0)</f>
        <v>1</v>
      </c>
      <c r="AO70">
        <f>VLOOKUP($C70,gex_iat!$C:$AI,31,0)</f>
        <v>0</v>
      </c>
      <c r="AP70">
        <f>VLOOKUP($C70,gex_iat!$C:$AI,32,0)</f>
        <v>-2</v>
      </c>
      <c r="AQ70">
        <f>VLOOKUP($C70,gex_iat!$C:$AJ,33,0)</f>
        <v>-1</v>
      </c>
    </row>
    <row r="71" spans="1:45" x14ac:dyDescent="0.25">
      <c r="A71">
        <v>7</v>
      </c>
      <c r="B71">
        <v>2</v>
      </c>
      <c r="C71" t="s">
        <v>98</v>
      </c>
      <c r="D71" t="s">
        <v>32</v>
      </c>
      <c r="E71" t="s">
        <v>33</v>
      </c>
      <c r="F71">
        <v>43378</v>
      </c>
      <c r="G71">
        <v>11.271610000000001</v>
      </c>
      <c r="H71">
        <v>16.23828</v>
      </c>
      <c r="I71">
        <v>27.681979999999999</v>
      </c>
      <c r="J71">
        <v>25.776420000000002</v>
      </c>
      <c r="K71">
        <v>40.827219999999997</v>
      </c>
      <c r="L71">
        <v>40.698300000000003</v>
      </c>
      <c r="M71">
        <f>VLOOKUP($C71,gex_iat!$C:$AI,3,0)</f>
        <v>-0.280165808880322</v>
      </c>
      <c r="N71" t="str">
        <f>VLOOKUP($C71,gex_iat!$C:$AI,4,0)</f>
        <v>adult</v>
      </c>
      <c r="O71" t="str">
        <f>VLOOKUP($C71,gex_iat!$C:$AI,5,0)</f>
        <v>non-affective</v>
      </c>
      <c r="P71">
        <f>VLOOKUP($C71,gex_iat!$C:$AI,6,0)</f>
        <v>21</v>
      </c>
      <c r="Q71">
        <f>VLOOKUP($C71,gex_iat!$C:$AI,7,0)</f>
        <v>4</v>
      </c>
      <c r="R71">
        <f>VLOOKUP($C71,gex_iat!$C:$AI,8,0)</f>
        <v>4</v>
      </c>
      <c r="S71">
        <f>VLOOKUP($C71,gex_iat!$C:$AI,9,0)</f>
        <v>2</v>
      </c>
      <c r="T71">
        <f>VLOOKUP($C71,gex_iat!$C:$AI,10,0)</f>
        <v>1</v>
      </c>
      <c r="U71">
        <f>VLOOKUP($C71,gex_iat!$C:$AI,11,0)</f>
        <v>7</v>
      </c>
      <c r="V71">
        <f>VLOOKUP($C71,gex_iat!$C:$AI,12,0)</f>
        <v>1</v>
      </c>
      <c r="W71">
        <f>VLOOKUP($C71,gex_iat!$C:$AI,13,0)</f>
        <v>1</v>
      </c>
      <c r="X71">
        <f>VLOOKUP($C71,gex_iat!$C:$AI,14,0)</f>
        <v>0</v>
      </c>
      <c r="Y71">
        <f>VLOOKUP($C71,gex_iat!$C:$AI,15,0)</f>
        <v>-1</v>
      </c>
      <c r="Z71">
        <f>VLOOKUP($C71,gex_iat!$C:$AI,16,0)</f>
        <v>-2</v>
      </c>
      <c r="AA71">
        <f>VLOOKUP($C71,gex_iat!$C:$AI,17,0)</f>
        <v>2</v>
      </c>
      <c r="AB71">
        <f>VLOOKUP($C71,gex_iat!$C:$AI,18,0)</f>
        <v>2</v>
      </c>
      <c r="AC71">
        <f>VLOOKUP($C71,gex_iat!$C:$AI,19,0)</f>
        <v>2</v>
      </c>
      <c r="AD71">
        <f>VLOOKUP($C71,gex_iat!$C:$AI,20,0)</f>
        <v>1</v>
      </c>
      <c r="AE71">
        <f>VLOOKUP($C71,gex_iat!$C:$AI,21,0)</f>
        <v>-2</v>
      </c>
      <c r="AF71">
        <f>VLOOKUP($C71,gex_iat!$C:$AI,22,0)</f>
        <v>-2</v>
      </c>
      <c r="AG71">
        <f>VLOOKUP($C71,gex_iat!$C:$AI,23,0)</f>
        <v>-3</v>
      </c>
      <c r="AH71">
        <f>VLOOKUP($C71,gex_iat!$C:$AI,24,0)</f>
        <v>-2</v>
      </c>
      <c r="AI71">
        <f>VLOOKUP($C71,gex_iat!$C:$AI,25,0)</f>
        <v>-1</v>
      </c>
      <c r="AJ71">
        <f>VLOOKUP($C71,gex_iat!$C:$AI,26,0)</f>
        <v>7</v>
      </c>
      <c r="AK71">
        <f>VLOOKUP($C71,gex_iat!$C:$AI,27,0)</f>
        <v>3</v>
      </c>
      <c r="AL71">
        <f>VLOOKUP($C71,gex_iat!$C:$AI,28,0)</f>
        <v>4</v>
      </c>
      <c r="AM71">
        <f>VLOOKUP($C71,gex_iat!$C:$AI,29,0)</f>
        <v>-2</v>
      </c>
      <c r="AN71">
        <f>VLOOKUP($C71,gex_iat!$C:$AI,30,0)</f>
        <v>1</v>
      </c>
      <c r="AO71">
        <f>VLOOKUP($C71,gex_iat!$C:$AI,31,0)</f>
        <v>0</v>
      </c>
      <c r="AP71">
        <f>VLOOKUP($C71,gex_iat!$C:$AI,32,0)</f>
        <v>-2</v>
      </c>
      <c r="AQ71">
        <f>VLOOKUP($C71,gex_iat!$C:$AJ,33,0)</f>
        <v>-1</v>
      </c>
    </row>
    <row r="72" spans="1:45" x14ac:dyDescent="0.25">
      <c r="A72">
        <v>8</v>
      </c>
      <c r="B72">
        <v>1</v>
      </c>
      <c r="C72" t="s">
        <v>99</v>
      </c>
      <c r="D72" t="s">
        <v>36</v>
      </c>
      <c r="E72" t="s">
        <v>37</v>
      </c>
      <c r="F72">
        <v>43371</v>
      </c>
      <c r="G72">
        <v>17.75742</v>
      </c>
      <c r="H72">
        <v>21.59667</v>
      </c>
      <c r="I72">
        <v>33.771419999999999</v>
      </c>
      <c r="J72">
        <v>30.66835</v>
      </c>
      <c r="K72">
        <v>41.535440000000001</v>
      </c>
      <c r="L72">
        <v>38.369979999999998</v>
      </c>
      <c r="M72">
        <f>VLOOKUP($C72,gex_iat!$C:$AI,3,0)</f>
        <v>0.29705617847715199</v>
      </c>
      <c r="N72" t="str">
        <f>VLOOKUP($C72,gex_iat!$C:$AI,4,0)</f>
        <v>child</v>
      </c>
      <c r="O72" t="str">
        <f>VLOOKUP($C72,gex_iat!$C:$AI,5,0)</f>
        <v>affective</v>
      </c>
      <c r="P72">
        <f>VLOOKUP($C72,gex_iat!$C:$AI,6,0)</f>
        <v>24</v>
      </c>
      <c r="Q72">
        <f>VLOOKUP($C72,gex_iat!$C:$AI,7,0)</f>
        <v>4</v>
      </c>
      <c r="R72">
        <f>VLOOKUP($C72,gex_iat!$C:$AI,8,0)</f>
        <v>5</v>
      </c>
      <c r="S72">
        <f>VLOOKUP($C72,gex_iat!$C:$AI,9,0)</f>
        <v>1</v>
      </c>
      <c r="T72">
        <f>VLOOKUP($C72,gex_iat!$C:$AI,10,0)</f>
        <v>4</v>
      </c>
      <c r="U72">
        <f>VLOOKUP($C72,gex_iat!$C:$AI,11,0)</f>
        <v>1</v>
      </c>
      <c r="V72">
        <f>VLOOKUP($C72,gex_iat!$C:$AI,12,0)</f>
        <v>0</v>
      </c>
      <c r="W72">
        <f>VLOOKUP($C72,gex_iat!$C:$AI,13,0)</f>
        <v>0</v>
      </c>
      <c r="X72">
        <f>VLOOKUP($C72,gex_iat!$C:$AI,14,0)</f>
        <v>2</v>
      </c>
      <c r="Y72">
        <f>VLOOKUP($C72,gex_iat!$C:$AI,15,0)</f>
        <v>-1</v>
      </c>
      <c r="Z72">
        <f>VLOOKUP($C72,gex_iat!$C:$AI,16,0)</f>
        <v>-1</v>
      </c>
      <c r="AA72">
        <f>VLOOKUP($C72,gex_iat!$C:$AI,17,0)</f>
        <v>2</v>
      </c>
      <c r="AB72">
        <f>VLOOKUP($C72,gex_iat!$C:$AI,18,0)</f>
        <v>2</v>
      </c>
      <c r="AC72">
        <f>VLOOKUP($C72,gex_iat!$C:$AI,19,0)</f>
        <v>2</v>
      </c>
      <c r="AD72">
        <f>VLOOKUP($C72,gex_iat!$C:$AI,20,0)</f>
        <v>0</v>
      </c>
      <c r="AE72">
        <f>VLOOKUP($C72,gex_iat!$C:$AI,21,0)</f>
        <v>-2</v>
      </c>
      <c r="AF72">
        <f>VLOOKUP($C72,gex_iat!$C:$AI,22,0)</f>
        <v>-2</v>
      </c>
      <c r="AG72">
        <f>VLOOKUP($C72,gex_iat!$C:$AI,23,0)</f>
        <v>-2</v>
      </c>
      <c r="AH72">
        <f>VLOOKUP($C72,gex_iat!$C:$AI,24,0)</f>
        <v>-1</v>
      </c>
      <c r="AI72">
        <f>VLOOKUP($C72,gex_iat!$C:$AI,25,0)</f>
        <v>-2</v>
      </c>
      <c r="AJ72">
        <f>VLOOKUP($C72,gex_iat!$C:$AI,26,0)</f>
        <v>5</v>
      </c>
      <c r="AK72">
        <f>VLOOKUP($C72,gex_iat!$C:$AI,27,0)</f>
        <v>6</v>
      </c>
      <c r="AL72">
        <f>VLOOKUP($C72,gex_iat!$C:$AI,28,0)</f>
        <v>1</v>
      </c>
      <c r="AM72">
        <f>VLOOKUP($C72,gex_iat!$C:$AI,29,0)</f>
        <v>-1</v>
      </c>
      <c r="AN72">
        <f>VLOOKUP($C72,gex_iat!$C:$AI,30,0)</f>
        <v>-3</v>
      </c>
      <c r="AO72">
        <f>VLOOKUP($C72,gex_iat!$C:$AI,31,0)</f>
        <v>-2</v>
      </c>
      <c r="AP72">
        <f>VLOOKUP($C72,gex_iat!$C:$AI,32,0)</f>
        <v>-3</v>
      </c>
      <c r="AQ72">
        <f>VLOOKUP($C72,gex_iat!$C:$AJ,33,0)</f>
        <v>-2</v>
      </c>
    </row>
    <row r="73" spans="1:45" x14ac:dyDescent="0.25">
      <c r="A73">
        <v>8</v>
      </c>
      <c r="B73">
        <v>1</v>
      </c>
      <c r="C73" t="s">
        <v>99</v>
      </c>
      <c r="D73" t="s">
        <v>36</v>
      </c>
      <c r="E73" t="s">
        <v>37</v>
      </c>
      <c r="F73">
        <v>43371</v>
      </c>
      <c r="G73">
        <v>19.241499999999998</v>
      </c>
      <c r="H73">
        <v>19.387720000000002</v>
      </c>
      <c r="I73">
        <v>27.42043</v>
      </c>
      <c r="J73">
        <v>28.627079999999999</v>
      </c>
      <c r="K73">
        <v>36.532049999999998</v>
      </c>
      <c r="L73">
        <v>39.196379999999998</v>
      </c>
      <c r="M73">
        <f>VLOOKUP($C73,gex_iat!$C:$AI,3,0)</f>
        <v>0.29705617847715199</v>
      </c>
      <c r="N73" t="str">
        <f>VLOOKUP($C73,gex_iat!$C:$AI,4,0)</f>
        <v>child</v>
      </c>
      <c r="O73" t="str">
        <f>VLOOKUP($C73,gex_iat!$C:$AI,5,0)</f>
        <v>affective</v>
      </c>
      <c r="P73">
        <f>VLOOKUP($C73,gex_iat!$C:$AI,6,0)</f>
        <v>24</v>
      </c>
      <c r="Q73">
        <f>VLOOKUP($C73,gex_iat!$C:$AI,7,0)</f>
        <v>4</v>
      </c>
      <c r="R73">
        <f>VLOOKUP($C73,gex_iat!$C:$AI,8,0)</f>
        <v>5</v>
      </c>
      <c r="S73">
        <f>VLOOKUP($C73,gex_iat!$C:$AI,9,0)</f>
        <v>1</v>
      </c>
      <c r="T73">
        <f>VLOOKUP($C73,gex_iat!$C:$AI,10,0)</f>
        <v>4</v>
      </c>
      <c r="U73">
        <f>VLOOKUP($C73,gex_iat!$C:$AI,11,0)</f>
        <v>1</v>
      </c>
      <c r="V73">
        <f>VLOOKUP($C73,gex_iat!$C:$AI,12,0)</f>
        <v>0</v>
      </c>
      <c r="W73">
        <f>VLOOKUP($C73,gex_iat!$C:$AI,13,0)</f>
        <v>0</v>
      </c>
      <c r="X73">
        <f>VLOOKUP($C73,gex_iat!$C:$AI,14,0)</f>
        <v>2</v>
      </c>
      <c r="Y73">
        <f>VLOOKUP($C73,gex_iat!$C:$AI,15,0)</f>
        <v>-1</v>
      </c>
      <c r="Z73">
        <f>VLOOKUP($C73,gex_iat!$C:$AI,16,0)</f>
        <v>-1</v>
      </c>
      <c r="AA73">
        <f>VLOOKUP($C73,gex_iat!$C:$AI,17,0)</f>
        <v>2</v>
      </c>
      <c r="AB73">
        <f>VLOOKUP($C73,gex_iat!$C:$AI,18,0)</f>
        <v>2</v>
      </c>
      <c r="AC73">
        <f>VLOOKUP($C73,gex_iat!$C:$AI,19,0)</f>
        <v>2</v>
      </c>
      <c r="AD73">
        <f>VLOOKUP($C73,gex_iat!$C:$AI,20,0)</f>
        <v>0</v>
      </c>
      <c r="AE73">
        <f>VLOOKUP($C73,gex_iat!$C:$AI,21,0)</f>
        <v>-2</v>
      </c>
      <c r="AF73">
        <f>VLOOKUP($C73,gex_iat!$C:$AI,22,0)</f>
        <v>-2</v>
      </c>
      <c r="AG73">
        <f>VLOOKUP($C73,gex_iat!$C:$AI,23,0)</f>
        <v>-2</v>
      </c>
      <c r="AH73">
        <f>VLOOKUP($C73,gex_iat!$C:$AI,24,0)</f>
        <v>-1</v>
      </c>
      <c r="AI73">
        <f>VLOOKUP($C73,gex_iat!$C:$AI,25,0)</f>
        <v>-2</v>
      </c>
      <c r="AJ73">
        <f>VLOOKUP($C73,gex_iat!$C:$AI,26,0)</f>
        <v>5</v>
      </c>
      <c r="AK73">
        <f>VLOOKUP($C73,gex_iat!$C:$AI,27,0)</f>
        <v>6</v>
      </c>
      <c r="AL73">
        <f>VLOOKUP($C73,gex_iat!$C:$AI,28,0)</f>
        <v>1</v>
      </c>
      <c r="AM73">
        <f>VLOOKUP($C73,gex_iat!$C:$AI,29,0)</f>
        <v>-1</v>
      </c>
      <c r="AN73">
        <f>VLOOKUP($C73,gex_iat!$C:$AI,30,0)</f>
        <v>-3</v>
      </c>
      <c r="AO73">
        <f>VLOOKUP($C73,gex_iat!$C:$AI,31,0)</f>
        <v>-2</v>
      </c>
      <c r="AP73">
        <f>VLOOKUP($C73,gex_iat!$C:$AI,32,0)</f>
        <v>-3</v>
      </c>
      <c r="AQ73">
        <f>VLOOKUP($C73,gex_iat!$C:$AJ,33,0)</f>
        <v>-2</v>
      </c>
    </row>
    <row r="74" spans="1:45" x14ac:dyDescent="0.25">
      <c r="A74">
        <v>8</v>
      </c>
      <c r="B74">
        <v>1</v>
      </c>
      <c r="C74" t="s">
        <v>99</v>
      </c>
      <c r="D74" t="s">
        <v>36</v>
      </c>
      <c r="E74" t="s">
        <v>37</v>
      </c>
      <c r="F74">
        <v>43371</v>
      </c>
      <c r="G74">
        <v>22.231940000000002</v>
      </c>
      <c r="H74">
        <v>15.234360000000001</v>
      </c>
      <c r="I74">
        <v>35.361559999999997</v>
      </c>
      <c r="J74">
        <v>24.633669999999999</v>
      </c>
      <c r="K74">
        <v>40.883980000000001</v>
      </c>
      <c r="L74">
        <v>42.445459999999997</v>
      </c>
      <c r="M74">
        <f>VLOOKUP($C74,gex_iat!$C:$AI,3,0)</f>
        <v>0.29705617847715199</v>
      </c>
      <c r="N74" t="str">
        <f>VLOOKUP($C74,gex_iat!$C:$AI,4,0)</f>
        <v>child</v>
      </c>
      <c r="O74" t="str">
        <f>VLOOKUP($C74,gex_iat!$C:$AI,5,0)</f>
        <v>affective</v>
      </c>
      <c r="P74">
        <f>VLOOKUP($C74,gex_iat!$C:$AI,6,0)</f>
        <v>24</v>
      </c>
      <c r="Q74">
        <f>VLOOKUP($C74,gex_iat!$C:$AI,7,0)</f>
        <v>4</v>
      </c>
      <c r="R74">
        <f>VLOOKUP($C74,gex_iat!$C:$AI,8,0)</f>
        <v>5</v>
      </c>
      <c r="S74">
        <f>VLOOKUP($C74,gex_iat!$C:$AI,9,0)</f>
        <v>1</v>
      </c>
      <c r="T74">
        <f>VLOOKUP($C74,gex_iat!$C:$AI,10,0)</f>
        <v>4</v>
      </c>
      <c r="U74">
        <f>VLOOKUP($C74,gex_iat!$C:$AI,11,0)</f>
        <v>1</v>
      </c>
      <c r="V74">
        <f>VLOOKUP($C74,gex_iat!$C:$AI,12,0)</f>
        <v>0</v>
      </c>
      <c r="W74">
        <f>VLOOKUP($C74,gex_iat!$C:$AI,13,0)</f>
        <v>0</v>
      </c>
      <c r="X74">
        <f>VLOOKUP($C74,gex_iat!$C:$AI,14,0)</f>
        <v>2</v>
      </c>
      <c r="Y74">
        <f>VLOOKUP($C74,gex_iat!$C:$AI,15,0)</f>
        <v>-1</v>
      </c>
      <c r="Z74">
        <f>VLOOKUP($C74,gex_iat!$C:$AI,16,0)</f>
        <v>-1</v>
      </c>
      <c r="AA74">
        <f>VLOOKUP($C74,gex_iat!$C:$AI,17,0)</f>
        <v>2</v>
      </c>
      <c r="AB74">
        <f>VLOOKUP($C74,gex_iat!$C:$AI,18,0)</f>
        <v>2</v>
      </c>
      <c r="AC74">
        <f>VLOOKUP($C74,gex_iat!$C:$AI,19,0)</f>
        <v>2</v>
      </c>
      <c r="AD74">
        <f>VLOOKUP($C74,gex_iat!$C:$AI,20,0)</f>
        <v>0</v>
      </c>
      <c r="AE74">
        <f>VLOOKUP($C74,gex_iat!$C:$AI,21,0)</f>
        <v>-2</v>
      </c>
      <c r="AF74">
        <f>VLOOKUP($C74,gex_iat!$C:$AI,22,0)</f>
        <v>-2</v>
      </c>
      <c r="AG74">
        <f>VLOOKUP($C74,gex_iat!$C:$AI,23,0)</f>
        <v>-2</v>
      </c>
      <c r="AH74">
        <f>VLOOKUP($C74,gex_iat!$C:$AI,24,0)</f>
        <v>-1</v>
      </c>
      <c r="AI74">
        <f>VLOOKUP($C74,gex_iat!$C:$AI,25,0)</f>
        <v>-2</v>
      </c>
      <c r="AJ74">
        <f>VLOOKUP($C74,gex_iat!$C:$AI,26,0)</f>
        <v>5</v>
      </c>
      <c r="AK74">
        <f>VLOOKUP($C74,gex_iat!$C:$AI,27,0)</f>
        <v>6</v>
      </c>
      <c r="AL74">
        <f>VLOOKUP($C74,gex_iat!$C:$AI,28,0)</f>
        <v>1</v>
      </c>
      <c r="AM74">
        <f>VLOOKUP($C74,gex_iat!$C:$AI,29,0)</f>
        <v>-1</v>
      </c>
      <c r="AN74">
        <f>VLOOKUP($C74,gex_iat!$C:$AI,30,0)</f>
        <v>-3</v>
      </c>
      <c r="AO74">
        <f>VLOOKUP($C74,gex_iat!$C:$AI,31,0)</f>
        <v>-2</v>
      </c>
      <c r="AP74">
        <f>VLOOKUP($C74,gex_iat!$C:$AI,32,0)</f>
        <v>-3</v>
      </c>
      <c r="AQ74">
        <f>VLOOKUP($C74,gex_iat!$C:$AJ,33,0)</f>
        <v>-2</v>
      </c>
    </row>
    <row r="75" spans="1:45" x14ac:dyDescent="0.25">
      <c r="A75">
        <v>8</v>
      </c>
      <c r="B75">
        <v>1</v>
      </c>
      <c r="C75" t="s">
        <v>99</v>
      </c>
      <c r="D75" t="s">
        <v>36</v>
      </c>
      <c r="E75" t="s">
        <v>37</v>
      </c>
      <c r="F75">
        <v>43371</v>
      </c>
      <c r="G75">
        <v>25.813839999999999</v>
      </c>
      <c r="H75">
        <v>21.333379999999998</v>
      </c>
      <c r="I75">
        <v>29.19511</v>
      </c>
      <c r="J75">
        <v>26.80939</v>
      </c>
      <c r="K75">
        <v>40.133319999999998</v>
      </c>
      <c r="L75">
        <v>35.377670000000002</v>
      </c>
      <c r="M75">
        <f>VLOOKUP($C75,gex_iat!$C:$AI,3,0)</f>
        <v>0.29705617847715199</v>
      </c>
      <c r="N75" t="str">
        <f>VLOOKUP($C75,gex_iat!$C:$AI,4,0)</f>
        <v>child</v>
      </c>
      <c r="O75" t="str">
        <f>VLOOKUP($C75,gex_iat!$C:$AI,5,0)</f>
        <v>affective</v>
      </c>
      <c r="P75">
        <f>VLOOKUP($C75,gex_iat!$C:$AI,6,0)</f>
        <v>24</v>
      </c>
      <c r="Q75">
        <f>VLOOKUP($C75,gex_iat!$C:$AI,7,0)</f>
        <v>4</v>
      </c>
      <c r="R75">
        <f>VLOOKUP($C75,gex_iat!$C:$AI,8,0)</f>
        <v>5</v>
      </c>
      <c r="S75">
        <f>VLOOKUP($C75,gex_iat!$C:$AI,9,0)</f>
        <v>1</v>
      </c>
      <c r="T75">
        <f>VLOOKUP($C75,gex_iat!$C:$AI,10,0)</f>
        <v>4</v>
      </c>
      <c r="U75">
        <f>VLOOKUP($C75,gex_iat!$C:$AI,11,0)</f>
        <v>1</v>
      </c>
      <c r="V75">
        <f>VLOOKUP($C75,gex_iat!$C:$AI,12,0)</f>
        <v>0</v>
      </c>
      <c r="W75">
        <f>VLOOKUP($C75,gex_iat!$C:$AI,13,0)</f>
        <v>0</v>
      </c>
      <c r="X75">
        <f>VLOOKUP($C75,gex_iat!$C:$AI,14,0)</f>
        <v>2</v>
      </c>
      <c r="Y75">
        <f>VLOOKUP($C75,gex_iat!$C:$AI,15,0)</f>
        <v>-1</v>
      </c>
      <c r="Z75">
        <f>VLOOKUP($C75,gex_iat!$C:$AI,16,0)</f>
        <v>-1</v>
      </c>
      <c r="AA75">
        <f>VLOOKUP($C75,gex_iat!$C:$AI,17,0)</f>
        <v>2</v>
      </c>
      <c r="AB75">
        <f>VLOOKUP($C75,gex_iat!$C:$AI,18,0)</f>
        <v>2</v>
      </c>
      <c r="AC75">
        <f>VLOOKUP($C75,gex_iat!$C:$AI,19,0)</f>
        <v>2</v>
      </c>
      <c r="AD75">
        <f>VLOOKUP($C75,gex_iat!$C:$AI,20,0)</f>
        <v>0</v>
      </c>
      <c r="AE75">
        <f>VLOOKUP($C75,gex_iat!$C:$AI,21,0)</f>
        <v>-2</v>
      </c>
      <c r="AF75">
        <f>VLOOKUP($C75,gex_iat!$C:$AI,22,0)</f>
        <v>-2</v>
      </c>
      <c r="AG75">
        <f>VLOOKUP($C75,gex_iat!$C:$AI,23,0)</f>
        <v>-2</v>
      </c>
      <c r="AH75">
        <f>VLOOKUP($C75,gex_iat!$C:$AI,24,0)</f>
        <v>-1</v>
      </c>
      <c r="AI75">
        <f>VLOOKUP($C75,gex_iat!$C:$AI,25,0)</f>
        <v>-2</v>
      </c>
      <c r="AJ75">
        <f>VLOOKUP($C75,gex_iat!$C:$AI,26,0)</f>
        <v>5</v>
      </c>
      <c r="AK75">
        <f>VLOOKUP($C75,gex_iat!$C:$AI,27,0)</f>
        <v>6</v>
      </c>
      <c r="AL75">
        <f>VLOOKUP($C75,gex_iat!$C:$AI,28,0)</f>
        <v>1</v>
      </c>
      <c r="AM75">
        <f>VLOOKUP($C75,gex_iat!$C:$AI,29,0)</f>
        <v>-1</v>
      </c>
      <c r="AN75">
        <f>VLOOKUP($C75,gex_iat!$C:$AI,30,0)</f>
        <v>-3</v>
      </c>
      <c r="AO75">
        <f>VLOOKUP($C75,gex_iat!$C:$AI,31,0)</f>
        <v>-2</v>
      </c>
      <c r="AP75">
        <f>VLOOKUP($C75,gex_iat!$C:$AI,32,0)</f>
        <v>-3</v>
      </c>
      <c r="AQ75">
        <f>VLOOKUP($C75,gex_iat!$C:$AJ,33,0)</f>
        <v>-2</v>
      </c>
    </row>
    <row r="76" spans="1:45" x14ac:dyDescent="0.25">
      <c r="A76">
        <v>8</v>
      </c>
      <c r="B76">
        <v>1</v>
      </c>
      <c r="C76" t="s">
        <v>99</v>
      </c>
      <c r="D76" t="s">
        <v>36</v>
      </c>
      <c r="E76" t="s">
        <v>37</v>
      </c>
      <c r="F76">
        <v>43371</v>
      </c>
      <c r="G76">
        <v>13.363</v>
      </c>
      <c r="H76">
        <v>20.488199999999999</v>
      </c>
      <c r="I76">
        <v>22.697420000000001</v>
      </c>
      <c r="J76">
        <v>25.202780000000001</v>
      </c>
      <c r="K76">
        <v>37.392290000000003</v>
      </c>
      <c r="L76">
        <v>29.71453</v>
      </c>
      <c r="M76">
        <f>VLOOKUP($C76,gex_iat!$C:$AI,3,0)</f>
        <v>0.29705617847715199</v>
      </c>
      <c r="N76" t="str">
        <f>VLOOKUP($C76,gex_iat!$C:$AI,4,0)</f>
        <v>child</v>
      </c>
      <c r="O76" t="str">
        <f>VLOOKUP($C76,gex_iat!$C:$AI,5,0)</f>
        <v>affective</v>
      </c>
      <c r="P76">
        <f>VLOOKUP($C76,gex_iat!$C:$AI,6,0)</f>
        <v>24</v>
      </c>
      <c r="Q76">
        <f>VLOOKUP($C76,gex_iat!$C:$AI,7,0)</f>
        <v>4</v>
      </c>
      <c r="R76">
        <f>VLOOKUP($C76,gex_iat!$C:$AI,8,0)</f>
        <v>5</v>
      </c>
      <c r="S76">
        <f>VLOOKUP($C76,gex_iat!$C:$AI,9,0)</f>
        <v>1</v>
      </c>
      <c r="T76">
        <f>VLOOKUP($C76,gex_iat!$C:$AI,10,0)</f>
        <v>4</v>
      </c>
      <c r="U76">
        <f>VLOOKUP($C76,gex_iat!$C:$AI,11,0)</f>
        <v>1</v>
      </c>
      <c r="V76">
        <f>VLOOKUP($C76,gex_iat!$C:$AI,12,0)</f>
        <v>0</v>
      </c>
      <c r="W76">
        <f>VLOOKUP($C76,gex_iat!$C:$AI,13,0)</f>
        <v>0</v>
      </c>
      <c r="X76">
        <f>VLOOKUP($C76,gex_iat!$C:$AI,14,0)</f>
        <v>2</v>
      </c>
      <c r="Y76">
        <f>VLOOKUP($C76,gex_iat!$C:$AI,15,0)</f>
        <v>-1</v>
      </c>
      <c r="Z76">
        <f>VLOOKUP($C76,gex_iat!$C:$AI,16,0)</f>
        <v>-1</v>
      </c>
      <c r="AA76">
        <f>VLOOKUP($C76,gex_iat!$C:$AI,17,0)</f>
        <v>2</v>
      </c>
      <c r="AB76">
        <f>VLOOKUP($C76,gex_iat!$C:$AI,18,0)</f>
        <v>2</v>
      </c>
      <c r="AC76">
        <f>VLOOKUP($C76,gex_iat!$C:$AI,19,0)</f>
        <v>2</v>
      </c>
      <c r="AD76">
        <f>VLOOKUP($C76,gex_iat!$C:$AI,20,0)</f>
        <v>0</v>
      </c>
      <c r="AE76">
        <f>VLOOKUP($C76,gex_iat!$C:$AI,21,0)</f>
        <v>-2</v>
      </c>
      <c r="AF76">
        <f>VLOOKUP($C76,gex_iat!$C:$AI,22,0)</f>
        <v>-2</v>
      </c>
      <c r="AG76">
        <f>VLOOKUP($C76,gex_iat!$C:$AI,23,0)</f>
        <v>-2</v>
      </c>
      <c r="AH76">
        <f>VLOOKUP($C76,gex_iat!$C:$AI,24,0)</f>
        <v>-1</v>
      </c>
      <c r="AI76">
        <f>VLOOKUP($C76,gex_iat!$C:$AI,25,0)</f>
        <v>-2</v>
      </c>
      <c r="AJ76">
        <f>VLOOKUP($C76,gex_iat!$C:$AI,26,0)</f>
        <v>5</v>
      </c>
      <c r="AK76">
        <f>VLOOKUP($C76,gex_iat!$C:$AI,27,0)</f>
        <v>6</v>
      </c>
      <c r="AL76">
        <f>VLOOKUP($C76,gex_iat!$C:$AI,28,0)</f>
        <v>1</v>
      </c>
      <c r="AM76">
        <f>VLOOKUP($C76,gex_iat!$C:$AI,29,0)</f>
        <v>-1</v>
      </c>
      <c r="AN76">
        <f>VLOOKUP($C76,gex_iat!$C:$AI,30,0)</f>
        <v>-3</v>
      </c>
      <c r="AO76">
        <f>VLOOKUP($C76,gex_iat!$C:$AI,31,0)</f>
        <v>-2</v>
      </c>
      <c r="AP76">
        <f>VLOOKUP($C76,gex_iat!$C:$AI,32,0)</f>
        <v>-3</v>
      </c>
      <c r="AQ76">
        <f>VLOOKUP($C76,gex_iat!$C:$AJ,33,0)</f>
        <v>-2</v>
      </c>
    </row>
    <row r="77" spans="1:45" x14ac:dyDescent="0.25">
      <c r="A77">
        <v>8</v>
      </c>
      <c r="B77">
        <v>2</v>
      </c>
      <c r="C77" t="s">
        <v>100</v>
      </c>
      <c r="D77" t="s">
        <v>32</v>
      </c>
      <c r="E77" t="s">
        <v>37</v>
      </c>
      <c r="F77">
        <v>43377</v>
      </c>
      <c r="G77">
        <v>16.599730000000001</v>
      </c>
      <c r="H77">
        <v>20.550730000000001</v>
      </c>
      <c r="I77">
        <v>24.492360000000001</v>
      </c>
      <c r="J77">
        <v>30.512789999999999</v>
      </c>
      <c r="K77">
        <v>38.557749999999999</v>
      </c>
      <c r="L77">
        <v>36.961939999999998</v>
      </c>
      <c r="M77">
        <f>VLOOKUP($C77,gex_iat!$C:$AI,3,0)</f>
        <v>-0.44236047348353402</v>
      </c>
      <c r="N77" t="str">
        <f>VLOOKUP($C77,gex_iat!$C:$AI,4,0)</f>
        <v>adult</v>
      </c>
      <c r="O77" t="str">
        <f>VLOOKUP($C77,gex_iat!$C:$AI,5,0)</f>
        <v>affective</v>
      </c>
      <c r="P77">
        <f>VLOOKUP($C77,gex_iat!$C:$AI,6,0)</f>
        <v>24</v>
      </c>
      <c r="Q77">
        <f>VLOOKUP($C77,gex_iat!$C:$AI,7,0)</f>
        <v>4</v>
      </c>
      <c r="R77">
        <f>VLOOKUP($C77,gex_iat!$C:$AI,8,0)</f>
        <v>5</v>
      </c>
      <c r="S77">
        <f>VLOOKUP($C77,gex_iat!$C:$AI,9,0)</f>
        <v>1</v>
      </c>
      <c r="T77">
        <f>VLOOKUP($C77,gex_iat!$C:$AI,10,0)</f>
        <v>4</v>
      </c>
      <c r="U77">
        <f>VLOOKUP($C77,gex_iat!$C:$AI,11,0)</f>
        <v>1</v>
      </c>
      <c r="V77">
        <f>VLOOKUP($C77,gex_iat!$C:$AI,12,0)</f>
        <v>0</v>
      </c>
      <c r="W77">
        <f>VLOOKUP($C77,gex_iat!$C:$AI,13,0)</f>
        <v>-2</v>
      </c>
      <c r="X77">
        <f>VLOOKUP($C77,gex_iat!$C:$AI,14,0)</f>
        <v>0</v>
      </c>
      <c r="Y77">
        <f>VLOOKUP($C77,gex_iat!$C:$AI,15,0)</f>
        <v>-2</v>
      </c>
      <c r="Z77">
        <f>VLOOKUP($C77,gex_iat!$C:$AI,16,0)</f>
        <v>-1</v>
      </c>
      <c r="AA77">
        <f>VLOOKUP($C77,gex_iat!$C:$AI,17,0)</f>
        <v>1</v>
      </c>
      <c r="AB77">
        <f>VLOOKUP($C77,gex_iat!$C:$AI,18,0)</f>
        <v>1</v>
      </c>
      <c r="AC77">
        <f>VLOOKUP($C77,gex_iat!$C:$AI,19,0)</f>
        <v>1</v>
      </c>
      <c r="AD77">
        <f>VLOOKUP($C77,gex_iat!$C:$AI,20,0)</f>
        <v>0</v>
      </c>
      <c r="AE77">
        <f>VLOOKUP($C77,gex_iat!$C:$AI,21,0)</f>
        <v>-2</v>
      </c>
      <c r="AF77">
        <f>VLOOKUP($C77,gex_iat!$C:$AI,22,0)</f>
        <v>-2</v>
      </c>
      <c r="AG77">
        <f>VLOOKUP($C77,gex_iat!$C:$AI,23,0)</f>
        <v>-2</v>
      </c>
      <c r="AH77">
        <f>VLOOKUP($C77,gex_iat!$C:$AI,24,0)</f>
        <v>-1</v>
      </c>
      <c r="AI77">
        <f>VLOOKUP($C77,gex_iat!$C:$AI,25,0)</f>
        <v>-1</v>
      </c>
      <c r="AJ77">
        <f>VLOOKUP($C77,gex_iat!$C:$AI,26,0)</f>
        <v>5</v>
      </c>
      <c r="AK77">
        <f>VLOOKUP($C77,gex_iat!$C:$AI,27,0)</f>
        <v>5</v>
      </c>
      <c r="AL77">
        <f>VLOOKUP($C77,gex_iat!$C:$AI,28,0)</f>
        <v>3</v>
      </c>
      <c r="AM77">
        <f>VLOOKUP($C77,gex_iat!$C:$AI,29,0)</f>
        <v>2</v>
      </c>
      <c r="AN77">
        <f>VLOOKUP($C77,gex_iat!$C:$AI,30,0)</f>
        <v>0</v>
      </c>
      <c r="AO77">
        <f>VLOOKUP($C77,gex_iat!$C:$AI,31,0)</f>
        <v>1</v>
      </c>
      <c r="AP77">
        <f>VLOOKUP($C77,gex_iat!$C:$AI,32,0)</f>
        <v>-1</v>
      </c>
      <c r="AQ77">
        <f>VLOOKUP($C77,gex_iat!$C:$AJ,33,0)</f>
        <v>1</v>
      </c>
    </row>
    <row r="78" spans="1:45" x14ac:dyDescent="0.25">
      <c r="A78">
        <v>8</v>
      </c>
      <c r="B78">
        <v>2</v>
      </c>
      <c r="C78" t="s">
        <v>100</v>
      </c>
      <c r="D78" t="s">
        <v>32</v>
      </c>
      <c r="E78" t="s">
        <v>37</v>
      </c>
      <c r="F78">
        <v>43377</v>
      </c>
      <c r="G78">
        <v>20.116969999999998</v>
      </c>
      <c r="H78">
        <v>17.900379999999998</v>
      </c>
      <c r="I78">
        <v>24.87782</v>
      </c>
      <c r="J78">
        <v>28.837309999999999</v>
      </c>
      <c r="K78">
        <v>32.509779999999999</v>
      </c>
      <c r="L78">
        <v>43.951009999999997</v>
      </c>
      <c r="M78">
        <f>VLOOKUP($C78,gex_iat!$C:$AI,3,0)</f>
        <v>-0.44236047348353402</v>
      </c>
      <c r="N78" t="str">
        <f>VLOOKUP($C78,gex_iat!$C:$AI,4,0)</f>
        <v>adult</v>
      </c>
      <c r="O78" t="str">
        <f>VLOOKUP($C78,gex_iat!$C:$AI,5,0)</f>
        <v>affective</v>
      </c>
      <c r="P78">
        <f>VLOOKUP($C78,gex_iat!$C:$AI,6,0)</f>
        <v>24</v>
      </c>
      <c r="Q78">
        <f>VLOOKUP($C78,gex_iat!$C:$AI,7,0)</f>
        <v>4</v>
      </c>
      <c r="R78">
        <f>VLOOKUP($C78,gex_iat!$C:$AI,8,0)</f>
        <v>5</v>
      </c>
      <c r="S78">
        <f>VLOOKUP($C78,gex_iat!$C:$AI,9,0)</f>
        <v>1</v>
      </c>
      <c r="T78">
        <f>VLOOKUP($C78,gex_iat!$C:$AI,10,0)</f>
        <v>4</v>
      </c>
      <c r="U78">
        <f>VLOOKUP($C78,gex_iat!$C:$AI,11,0)</f>
        <v>1</v>
      </c>
      <c r="V78">
        <f>VLOOKUP($C78,gex_iat!$C:$AI,12,0)</f>
        <v>0</v>
      </c>
      <c r="W78">
        <f>VLOOKUP($C78,gex_iat!$C:$AI,13,0)</f>
        <v>-2</v>
      </c>
      <c r="X78">
        <f>VLOOKUP($C78,gex_iat!$C:$AI,14,0)</f>
        <v>0</v>
      </c>
      <c r="Y78">
        <f>VLOOKUP($C78,gex_iat!$C:$AI,15,0)</f>
        <v>-2</v>
      </c>
      <c r="Z78">
        <f>VLOOKUP($C78,gex_iat!$C:$AI,16,0)</f>
        <v>-1</v>
      </c>
      <c r="AA78">
        <f>VLOOKUP($C78,gex_iat!$C:$AI,17,0)</f>
        <v>1</v>
      </c>
      <c r="AB78">
        <f>VLOOKUP($C78,gex_iat!$C:$AI,18,0)</f>
        <v>1</v>
      </c>
      <c r="AC78">
        <f>VLOOKUP($C78,gex_iat!$C:$AI,19,0)</f>
        <v>1</v>
      </c>
      <c r="AD78">
        <f>VLOOKUP($C78,gex_iat!$C:$AI,20,0)</f>
        <v>0</v>
      </c>
      <c r="AE78">
        <f>VLOOKUP($C78,gex_iat!$C:$AI,21,0)</f>
        <v>-2</v>
      </c>
      <c r="AF78">
        <f>VLOOKUP($C78,gex_iat!$C:$AI,22,0)</f>
        <v>-2</v>
      </c>
      <c r="AG78">
        <f>VLOOKUP($C78,gex_iat!$C:$AI,23,0)</f>
        <v>-2</v>
      </c>
      <c r="AH78">
        <f>VLOOKUP($C78,gex_iat!$C:$AI,24,0)</f>
        <v>-1</v>
      </c>
      <c r="AI78">
        <f>VLOOKUP($C78,gex_iat!$C:$AI,25,0)</f>
        <v>-1</v>
      </c>
      <c r="AJ78">
        <f>VLOOKUP($C78,gex_iat!$C:$AI,26,0)</f>
        <v>5</v>
      </c>
      <c r="AK78">
        <f>VLOOKUP($C78,gex_iat!$C:$AI,27,0)</f>
        <v>5</v>
      </c>
      <c r="AL78">
        <f>VLOOKUP($C78,gex_iat!$C:$AI,28,0)</f>
        <v>3</v>
      </c>
      <c r="AM78">
        <f>VLOOKUP($C78,gex_iat!$C:$AI,29,0)</f>
        <v>2</v>
      </c>
      <c r="AN78">
        <f>VLOOKUP($C78,gex_iat!$C:$AI,30,0)</f>
        <v>0</v>
      </c>
      <c r="AO78">
        <f>VLOOKUP($C78,gex_iat!$C:$AI,31,0)</f>
        <v>1</v>
      </c>
      <c r="AP78">
        <f>VLOOKUP($C78,gex_iat!$C:$AI,32,0)</f>
        <v>-1</v>
      </c>
      <c r="AQ78">
        <f>VLOOKUP($C78,gex_iat!$C:$AJ,33,0)</f>
        <v>1</v>
      </c>
    </row>
    <row r="79" spans="1:45" x14ac:dyDescent="0.25">
      <c r="A79">
        <v>8</v>
      </c>
      <c r="B79">
        <v>2</v>
      </c>
      <c r="C79" t="s">
        <v>100</v>
      </c>
      <c r="D79" t="s">
        <v>32</v>
      </c>
      <c r="E79" t="s">
        <v>37</v>
      </c>
      <c r="F79">
        <v>43377</v>
      </c>
      <c r="G79">
        <v>20.521170000000001</v>
      </c>
      <c r="H79">
        <v>16.156030000000001</v>
      </c>
      <c r="I79">
        <v>24.815270000000002</v>
      </c>
      <c r="J79">
        <v>29.536059999999999</v>
      </c>
      <c r="K79">
        <v>37.47974</v>
      </c>
      <c r="L79">
        <v>40.724139999999998</v>
      </c>
      <c r="M79">
        <f>VLOOKUP($C79,gex_iat!$C:$AI,3,0)</f>
        <v>-0.44236047348353402</v>
      </c>
      <c r="N79" t="str">
        <f>VLOOKUP($C79,gex_iat!$C:$AI,4,0)</f>
        <v>adult</v>
      </c>
      <c r="O79" t="str">
        <f>VLOOKUP($C79,gex_iat!$C:$AI,5,0)</f>
        <v>affective</v>
      </c>
      <c r="P79">
        <f>VLOOKUP($C79,gex_iat!$C:$AI,6,0)</f>
        <v>24</v>
      </c>
      <c r="Q79">
        <f>VLOOKUP($C79,gex_iat!$C:$AI,7,0)</f>
        <v>4</v>
      </c>
      <c r="R79">
        <f>VLOOKUP($C79,gex_iat!$C:$AI,8,0)</f>
        <v>5</v>
      </c>
      <c r="S79">
        <f>VLOOKUP($C79,gex_iat!$C:$AI,9,0)</f>
        <v>1</v>
      </c>
      <c r="T79">
        <f>VLOOKUP($C79,gex_iat!$C:$AI,10,0)</f>
        <v>4</v>
      </c>
      <c r="U79">
        <f>VLOOKUP($C79,gex_iat!$C:$AI,11,0)</f>
        <v>1</v>
      </c>
      <c r="V79">
        <f>VLOOKUP($C79,gex_iat!$C:$AI,12,0)</f>
        <v>0</v>
      </c>
      <c r="W79">
        <f>VLOOKUP($C79,gex_iat!$C:$AI,13,0)</f>
        <v>-2</v>
      </c>
      <c r="X79">
        <f>VLOOKUP($C79,gex_iat!$C:$AI,14,0)</f>
        <v>0</v>
      </c>
      <c r="Y79">
        <f>VLOOKUP($C79,gex_iat!$C:$AI,15,0)</f>
        <v>-2</v>
      </c>
      <c r="Z79">
        <f>VLOOKUP($C79,gex_iat!$C:$AI,16,0)</f>
        <v>-1</v>
      </c>
      <c r="AA79">
        <f>VLOOKUP($C79,gex_iat!$C:$AI,17,0)</f>
        <v>1</v>
      </c>
      <c r="AB79">
        <f>VLOOKUP($C79,gex_iat!$C:$AI,18,0)</f>
        <v>1</v>
      </c>
      <c r="AC79">
        <f>VLOOKUP($C79,gex_iat!$C:$AI,19,0)</f>
        <v>1</v>
      </c>
      <c r="AD79">
        <f>VLOOKUP($C79,gex_iat!$C:$AI,20,0)</f>
        <v>0</v>
      </c>
      <c r="AE79">
        <f>VLOOKUP($C79,gex_iat!$C:$AI,21,0)</f>
        <v>-2</v>
      </c>
      <c r="AF79">
        <f>VLOOKUP($C79,gex_iat!$C:$AI,22,0)</f>
        <v>-2</v>
      </c>
      <c r="AG79">
        <f>VLOOKUP($C79,gex_iat!$C:$AI,23,0)</f>
        <v>-2</v>
      </c>
      <c r="AH79">
        <f>VLOOKUP($C79,gex_iat!$C:$AI,24,0)</f>
        <v>-1</v>
      </c>
      <c r="AI79">
        <f>VLOOKUP($C79,gex_iat!$C:$AI,25,0)</f>
        <v>-1</v>
      </c>
      <c r="AJ79">
        <f>VLOOKUP($C79,gex_iat!$C:$AI,26,0)</f>
        <v>5</v>
      </c>
      <c r="AK79">
        <f>VLOOKUP($C79,gex_iat!$C:$AI,27,0)</f>
        <v>5</v>
      </c>
      <c r="AL79">
        <f>VLOOKUP($C79,gex_iat!$C:$AI,28,0)</f>
        <v>3</v>
      </c>
      <c r="AM79">
        <f>VLOOKUP($C79,gex_iat!$C:$AI,29,0)</f>
        <v>2</v>
      </c>
      <c r="AN79">
        <f>VLOOKUP($C79,gex_iat!$C:$AI,30,0)</f>
        <v>0</v>
      </c>
      <c r="AO79">
        <f>VLOOKUP($C79,gex_iat!$C:$AI,31,0)</f>
        <v>1</v>
      </c>
      <c r="AP79">
        <f>VLOOKUP($C79,gex_iat!$C:$AI,32,0)</f>
        <v>-1</v>
      </c>
      <c r="AQ79">
        <f>VLOOKUP($C79,gex_iat!$C:$AJ,33,0)</f>
        <v>1</v>
      </c>
    </row>
    <row r="80" spans="1:45" x14ac:dyDescent="0.25">
      <c r="A80">
        <v>8</v>
      </c>
      <c r="B80">
        <v>2</v>
      </c>
      <c r="C80" t="s">
        <v>100</v>
      </c>
      <c r="D80" t="s">
        <v>32</v>
      </c>
      <c r="E80" t="s">
        <v>37</v>
      </c>
      <c r="F80">
        <v>43377</v>
      </c>
      <c r="G80">
        <v>16.635149999999999</v>
      </c>
      <c r="H80">
        <v>25.498090000000001</v>
      </c>
      <c r="I80">
        <v>20.17117</v>
      </c>
      <c r="J80">
        <v>35.925750000000001</v>
      </c>
      <c r="K80">
        <v>31.483799999999999</v>
      </c>
      <c r="L80">
        <v>41.07591</v>
      </c>
      <c r="M80">
        <f>VLOOKUP($C80,gex_iat!$C:$AI,3,0)</f>
        <v>-0.44236047348353402</v>
      </c>
      <c r="N80" t="str">
        <f>VLOOKUP($C80,gex_iat!$C:$AI,4,0)</f>
        <v>adult</v>
      </c>
      <c r="O80" t="str">
        <f>VLOOKUP($C80,gex_iat!$C:$AI,5,0)</f>
        <v>affective</v>
      </c>
      <c r="P80">
        <f>VLOOKUP($C80,gex_iat!$C:$AI,6,0)</f>
        <v>24</v>
      </c>
      <c r="Q80">
        <f>VLOOKUP($C80,gex_iat!$C:$AI,7,0)</f>
        <v>4</v>
      </c>
      <c r="R80">
        <f>VLOOKUP($C80,gex_iat!$C:$AI,8,0)</f>
        <v>5</v>
      </c>
      <c r="S80">
        <f>VLOOKUP($C80,gex_iat!$C:$AI,9,0)</f>
        <v>1</v>
      </c>
      <c r="T80">
        <f>VLOOKUP($C80,gex_iat!$C:$AI,10,0)</f>
        <v>4</v>
      </c>
      <c r="U80">
        <f>VLOOKUP($C80,gex_iat!$C:$AI,11,0)</f>
        <v>1</v>
      </c>
      <c r="V80">
        <f>VLOOKUP($C80,gex_iat!$C:$AI,12,0)</f>
        <v>0</v>
      </c>
      <c r="W80">
        <f>VLOOKUP($C80,gex_iat!$C:$AI,13,0)</f>
        <v>-2</v>
      </c>
      <c r="X80">
        <f>VLOOKUP($C80,gex_iat!$C:$AI,14,0)</f>
        <v>0</v>
      </c>
      <c r="Y80">
        <f>VLOOKUP($C80,gex_iat!$C:$AI,15,0)</f>
        <v>-2</v>
      </c>
      <c r="Z80">
        <f>VLOOKUP($C80,gex_iat!$C:$AI,16,0)</f>
        <v>-1</v>
      </c>
      <c r="AA80">
        <f>VLOOKUP($C80,gex_iat!$C:$AI,17,0)</f>
        <v>1</v>
      </c>
      <c r="AB80">
        <f>VLOOKUP($C80,gex_iat!$C:$AI,18,0)</f>
        <v>1</v>
      </c>
      <c r="AC80">
        <f>VLOOKUP($C80,gex_iat!$C:$AI,19,0)</f>
        <v>1</v>
      </c>
      <c r="AD80">
        <f>VLOOKUP($C80,gex_iat!$C:$AI,20,0)</f>
        <v>0</v>
      </c>
      <c r="AE80">
        <f>VLOOKUP($C80,gex_iat!$C:$AI,21,0)</f>
        <v>-2</v>
      </c>
      <c r="AF80">
        <f>VLOOKUP($C80,gex_iat!$C:$AI,22,0)</f>
        <v>-2</v>
      </c>
      <c r="AG80">
        <f>VLOOKUP($C80,gex_iat!$C:$AI,23,0)</f>
        <v>-2</v>
      </c>
      <c r="AH80">
        <f>VLOOKUP($C80,gex_iat!$C:$AI,24,0)</f>
        <v>-1</v>
      </c>
      <c r="AI80">
        <f>VLOOKUP($C80,gex_iat!$C:$AI,25,0)</f>
        <v>-1</v>
      </c>
      <c r="AJ80">
        <f>VLOOKUP($C80,gex_iat!$C:$AI,26,0)</f>
        <v>5</v>
      </c>
      <c r="AK80">
        <f>VLOOKUP($C80,gex_iat!$C:$AI,27,0)</f>
        <v>5</v>
      </c>
      <c r="AL80">
        <f>VLOOKUP($C80,gex_iat!$C:$AI,28,0)</f>
        <v>3</v>
      </c>
      <c r="AM80">
        <f>VLOOKUP($C80,gex_iat!$C:$AI,29,0)</f>
        <v>2</v>
      </c>
      <c r="AN80">
        <f>VLOOKUP($C80,gex_iat!$C:$AI,30,0)</f>
        <v>0</v>
      </c>
      <c r="AO80">
        <f>VLOOKUP($C80,gex_iat!$C:$AI,31,0)</f>
        <v>1</v>
      </c>
      <c r="AP80">
        <f>VLOOKUP($C80,gex_iat!$C:$AI,32,0)</f>
        <v>-1</v>
      </c>
      <c r="AQ80">
        <f>VLOOKUP($C80,gex_iat!$C:$AJ,33,0)</f>
        <v>1</v>
      </c>
    </row>
    <row r="81" spans="1:44" x14ac:dyDescent="0.25">
      <c r="A81">
        <v>8</v>
      </c>
      <c r="B81">
        <v>2</v>
      </c>
      <c r="C81" t="s">
        <v>100</v>
      </c>
      <c r="D81" t="s">
        <v>32</v>
      </c>
      <c r="E81" t="s">
        <v>37</v>
      </c>
      <c r="F81">
        <v>43377</v>
      </c>
      <c r="G81">
        <v>20.758500000000002</v>
      </c>
      <c r="H81">
        <v>22.146799999999999</v>
      </c>
      <c r="I81">
        <v>25.890370000000001</v>
      </c>
      <c r="J81">
        <v>36.866720000000001</v>
      </c>
      <c r="K81">
        <v>31.899069999999998</v>
      </c>
      <c r="L81">
        <v>37.115389999999998</v>
      </c>
      <c r="M81">
        <f>VLOOKUP($C81,gex_iat!$C:$AI,3,0)</f>
        <v>-0.44236047348353402</v>
      </c>
      <c r="N81" t="str">
        <f>VLOOKUP($C81,gex_iat!$C:$AI,4,0)</f>
        <v>adult</v>
      </c>
      <c r="O81" t="str">
        <f>VLOOKUP($C81,gex_iat!$C:$AI,5,0)</f>
        <v>affective</v>
      </c>
      <c r="P81">
        <f>VLOOKUP($C81,gex_iat!$C:$AI,6,0)</f>
        <v>24</v>
      </c>
      <c r="Q81">
        <f>VLOOKUP($C81,gex_iat!$C:$AI,7,0)</f>
        <v>4</v>
      </c>
      <c r="R81">
        <f>VLOOKUP($C81,gex_iat!$C:$AI,8,0)</f>
        <v>5</v>
      </c>
      <c r="S81">
        <f>VLOOKUP($C81,gex_iat!$C:$AI,9,0)</f>
        <v>1</v>
      </c>
      <c r="T81">
        <f>VLOOKUP($C81,gex_iat!$C:$AI,10,0)</f>
        <v>4</v>
      </c>
      <c r="U81">
        <f>VLOOKUP($C81,gex_iat!$C:$AI,11,0)</f>
        <v>1</v>
      </c>
      <c r="V81">
        <f>VLOOKUP($C81,gex_iat!$C:$AI,12,0)</f>
        <v>0</v>
      </c>
      <c r="W81">
        <f>VLOOKUP($C81,gex_iat!$C:$AI,13,0)</f>
        <v>-2</v>
      </c>
      <c r="X81">
        <f>VLOOKUP($C81,gex_iat!$C:$AI,14,0)</f>
        <v>0</v>
      </c>
      <c r="Y81">
        <f>VLOOKUP($C81,gex_iat!$C:$AI,15,0)</f>
        <v>-2</v>
      </c>
      <c r="Z81">
        <f>VLOOKUP($C81,gex_iat!$C:$AI,16,0)</f>
        <v>-1</v>
      </c>
      <c r="AA81">
        <f>VLOOKUP($C81,gex_iat!$C:$AI,17,0)</f>
        <v>1</v>
      </c>
      <c r="AB81">
        <f>VLOOKUP($C81,gex_iat!$C:$AI,18,0)</f>
        <v>1</v>
      </c>
      <c r="AC81">
        <f>VLOOKUP($C81,gex_iat!$C:$AI,19,0)</f>
        <v>1</v>
      </c>
      <c r="AD81">
        <f>VLOOKUP($C81,gex_iat!$C:$AI,20,0)</f>
        <v>0</v>
      </c>
      <c r="AE81">
        <f>VLOOKUP($C81,gex_iat!$C:$AI,21,0)</f>
        <v>-2</v>
      </c>
      <c r="AF81">
        <f>VLOOKUP($C81,gex_iat!$C:$AI,22,0)</f>
        <v>-2</v>
      </c>
      <c r="AG81">
        <f>VLOOKUP($C81,gex_iat!$C:$AI,23,0)</f>
        <v>-2</v>
      </c>
      <c r="AH81">
        <f>VLOOKUP($C81,gex_iat!$C:$AI,24,0)</f>
        <v>-1</v>
      </c>
      <c r="AI81">
        <f>VLOOKUP($C81,gex_iat!$C:$AI,25,0)</f>
        <v>-1</v>
      </c>
      <c r="AJ81">
        <f>VLOOKUP($C81,gex_iat!$C:$AI,26,0)</f>
        <v>5</v>
      </c>
      <c r="AK81">
        <f>VLOOKUP($C81,gex_iat!$C:$AI,27,0)</f>
        <v>5</v>
      </c>
      <c r="AL81">
        <f>VLOOKUP($C81,gex_iat!$C:$AI,28,0)</f>
        <v>3</v>
      </c>
      <c r="AM81">
        <f>VLOOKUP($C81,gex_iat!$C:$AI,29,0)</f>
        <v>2</v>
      </c>
      <c r="AN81">
        <f>VLOOKUP($C81,gex_iat!$C:$AI,30,0)</f>
        <v>0</v>
      </c>
      <c r="AO81">
        <f>VLOOKUP($C81,gex_iat!$C:$AI,31,0)</f>
        <v>1</v>
      </c>
      <c r="AP81">
        <f>VLOOKUP($C81,gex_iat!$C:$AI,32,0)</f>
        <v>-1</v>
      </c>
      <c r="AQ81">
        <f>VLOOKUP($C81,gex_iat!$C:$AJ,33,0)</f>
        <v>1</v>
      </c>
    </row>
    <row r="82" spans="1:44" x14ac:dyDescent="0.25">
      <c r="A82">
        <v>9</v>
      </c>
      <c r="B82">
        <v>1</v>
      </c>
      <c r="C82" t="s">
        <v>101</v>
      </c>
      <c r="D82" t="s">
        <v>32</v>
      </c>
      <c r="E82" t="s">
        <v>33</v>
      </c>
      <c r="F82">
        <v>43375</v>
      </c>
      <c r="G82">
        <v>13.971170000000001</v>
      </c>
      <c r="H82">
        <v>12.768219999999999</v>
      </c>
      <c r="I82">
        <v>22.571459999999998</v>
      </c>
      <c r="J82">
        <v>22.74605</v>
      </c>
      <c r="K82">
        <v>33.769240000000003</v>
      </c>
      <c r="L82">
        <v>27.923300000000001</v>
      </c>
      <c r="M82">
        <f>VLOOKUP($C82,gex_iat!$C:$AI,3,0)</f>
        <v>0.61569027770585005</v>
      </c>
      <c r="N82" t="str">
        <f>VLOOKUP($C82,gex_iat!$C:$AI,4,0)</f>
        <v>adult</v>
      </c>
      <c r="O82" t="str">
        <f>VLOOKUP($C82,gex_iat!$C:$AI,5,0)</f>
        <v>non-affective</v>
      </c>
      <c r="P82">
        <f>VLOOKUP($C82,gex_iat!$C:$AI,6,0)</f>
        <v>20</v>
      </c>
      <c r="Q82">
        <f>VLOOKUP($C82,gex_iat!$C:$AI,7,0)</f>
        <v>4</v>
      </c>
      <c r="R82">
        <f>VLOOKUP($C82,gex_iat!$C:$AI,8,0)</f>
        <v>4</v>
      </c>
      <c r="S82">
        <f>VLOOKUP($C82,gex_iat!$C:$AI,9,0)</f>
        <v>1</v>
      </c>
      <c r="T82">
        <f>VLOOKUP($C82,gex_iat!$C:$AI,10,0)</f>
        <v>3</v>
      </c>
      <c r="U82">
        <f>VLOOKUP($C82,gex_iat!$C:$AI,11,0)</f>
        <v>2</v>
      </c>
      <c r="V82">
        <f>VLOOKUP($C82,gex_iat!$C:$AI,12,0)</f>
        <v>0</v>
      </c>
      <c r="W82">
        <f>VLOOKUP($C82,gex_iat!$C:$AI,13,0)</f>
        <v>1</v>
      </c>
      <c r="X82">
        <f>VLOOKUP($C82,gex_iat!$C:$AI,14,0)</f>
        <v>0</v>
      </c>
      <c r="Y82">
        <f>VLOOKUP($C82,gex_iat!$C:$AI,15,0)</f>
        <v>1</v>
      </c>
      <c r="Z82">
        <f>VLOOKUP($C82,gex_iat!$C:$AI,16,0)</f>
        <v>1</v>
      </c>
      <c r="AA82">
        <f>VLOOKUP($C82,gex_iat!$C:$AI,17,0)</f>
        <v>1</v>
      </c>
      <c r="AB82">
        <f>VLOOKUP($C82,gex_iat!$C:$AI,18,0)</f>
        <v>1</v>
      </c>
      <c r="AC82">
        <f>VLOOKUP($C82,gex_iat!$C:$AI,19,0)</f>
        <v>3</v>
      </c>
      <c r="AD82">
        <f>VLOOKUP($C82,gex_iat!$C:$AI,20,0)</f>
        <v>2</v>
      </c>
      <c r="AE82">
        <f>VLOOKUP($C82,gex_iat!$C:$AI,21,0)</f>
        <v>0</v>
      </c>
      <c r="AF82">
        <f>VLOOKUP($C82,gex_iat!$C:$AI,22,0)</f>
        <v>0</v>
      </c>
      <c r="AG82">
        <f>VLOOKUP($C82,gex_iat!$C:$AI,23,0)</f>
        <v>-1</v>
      </c>
      <c r="AH82">
        <f>VLOOKUP($C82,gex_iat!$C:$AI,24,0)</f>
        <v>1</v>
      </c>
      <c r="AI82">
        <f>VLOOKUP($C82,gex_iat!$C:$AI,25,0)</f>
        <v>2</v>
      </c>
      <c r="AJ82">
        <f>VLOOKUP($C82,gex_iat!$C:$AI,26,0)</f>
        <v>8</v>
      </c>
      <c r="AK82">
        <f>VLOOKUP($C82,gex_iat!$C:$AI,27,0)</f>
        <v>5</v>
      </c>
      <c r="AL82">
        <f>VLOOKUP($C82,gex_iat!$C:$AI,28,0)</f>
        <v>4</v>
      </c>
      <c r="AM82">
        <f>VLOOKUP($C82,gex_iat!$C:$AI,29,0)</f>
        <v>-1</v>
      </c>
      <c r="AN82">
        <f>VLOOKUP($C82,gex_iat!$C:$AI,30,0)</f>
        <v>2</v>
      </c>
      <c r="AO82">
        <f>VLOOKUP($C82,gex_iat!$C:$AI,31,0)</f>
        <v>-3</v>
      </c>
      <c r="AP82">
        <f>VLOOKUP($C82,gex_iat!$C:$AI,32,0)</f>
        <v>1</v>
      </c>
      <c r="AQ82">
        <f>VLOOKUP($C82,gex_iat!$C:$AJ,33,0)</f>
        <v>-3</v>
      </c>
    </row>
    <row r="83" spans="1:44" x14ac:dyDescent="0.25">
      <c r="A83">
        <v>9</v>
      </c>
      <c r="B83">
        <v>1</v>
      </c>
      <c r="C83" t="s">
        <v>101</v>
      </c>
      <c r="D83" t="s">
        <v>32</v>
      </c>
      <c r="E83" t="s">
        <v>33</v>
      </c>
      <c r="F83">
        <v>43375</v>
      </c>
      <c r="G83">
        <v>13.134919999999999</v>
      </c>
      <c r="H83">
        <v>15.72573</v>
      </c>
      <c r="I83">
        <v>21.440899999999999</v>
      </c>
      <c r="J83">
        <v>24.396380000000001</v>
      </c>
      <c r="K83">
        <v>31.920339999999999</v>
      </c>
      <c r="L83">
        <v>26.013390000000001</v>
      </c>
      <c r="M83">
        <f>VLOOKUP($C83,gex_iat!$C:$AI,3,0)</f>
        <v>0.61569027770585005</v>
      </c>
      <c r="N83" t="str">
        <f>VLOOKUP($C83,gex_iat!$C:$AI,4,0)</f>
        <v>adult</v>
      </c>
      <c r="O83" t="str">
        <f>VLOOKUP($C83,gex_iat!$C:$AI,5,0)</f>
        <v>non-affective</v>
      </c>
      <c r="P83">
        <f>VLOOKUP($C83,gex_iat!$C:$AI,6,0)</f>
        <v>20</v>
      </c>
      <c r="Q83">
        <f>VLOOKUP($C83,gex_iat!$C:$AI,7,0)</f>
        <v>4</v>
      </c>
      <c r="R83">
        <f>VLOOKUP($C83,gex_iat!$C:$AI,8,0)</f>
        <v>4</v>
      </c>
      <c r="S83">
        <f>VLOOKUP($C83,gex_iat!$C:$AI,9,0)</f>
        <v>1</v>
      </c>
      <c r="T83">
        <f>VLOOKUP($C83,gex_iat!$C:$AI,10,0)</f>
        <v>3</v>
      </c>
      <c r="U83">
        <f>VLOOKUP($C83,gex_iat!$C:$AI,11,0)</f>
        <v>2</v>
      </c>
      <c r="V83">
        <f>VLOOKUP($C83,gex_iat!$C:$AI,12,0)</f>
        <v>0</v>
      </c>
      <c r="W83">
        <f>VLOOKUP($C83,gex_iat!$C:$AI,13,0)</f>
        <v>1</v>
      </c>
      <c r="X83">
        <f>VLOOKUP($C83,gex_iat!$C:$AI,14,0)</f>
        <v>0</v>
      </c>
      <c r="Y83">
        <f>VLOOKUP($C83,gex_iat!$C:$AI,15,0)</f>
        <v>1</v>
      </c>
      <c r="Z83">
        <f>VLOOKUP($C83,gex_iat!$C:$AI,16,0)</f>
        <v>1</v>
      </c>
      <c r="AA83">
        <f>VLOOKUP($C83,gex_iat!$C:$AI,17,0)</f>
        <v>1</v>
      </c>
      <c r="AB83">
        <f>VLOOKUP($C83,gex_iat!$C:$AI,18,0)</f>
        <v>1</v>
      </c>
      <c r="AC83">
        <f>VLOOKUP($C83,gex_iat!$C:$AI,19,0)</f>
        <v>3</v>
      </c>
      <c r="AD83">
        <f>VLOOKUP($C83,gex_iat!$C:$AI,20,0)</f>
        <v>2</v>
      </c>
      <c r="AE83">
        <f>VLOOKUP($C83,gex_iat!$C:$AI,21,0)</f>
        <v>0</v>
      </c>
      <c r="AF83">
        <f>VLOOKUP($C83,gex_iat!$C:$AI,22,0)</f>
        <v>0</v>
      </c>
      <c r="AG83">
        <f>VLOOKUP($C83,gex_iat!$C:$AI,23,0)</f>
        <v>-1</v>
      </c>
      <c r="AH83">
        <f>VLOOKUP($C83,gex_iat!$C:$AI,24,0)</f>
        <v>1</v>
      </c>
      <c r="AI83">
        <f>VLOOKUP($C83,gex_iat!$C:$AI,25,0)</f>
        <v>2</v>
      </c>
      <c r="AJ83">
        <f>VLOOKUP($C83,gex_iat!$C:$AI,26,0)</f>
        <v>8</v>
      </c>
      <c r="AK83">
        <f>VLOOKUP($C83,gex_iat!$C:$AI,27,0)</f>
        <v>5</v>
      </c>
      <c r="AL83">
        <f>VLOOKUP($C83,gex_iat!$C:$AI,28,0)</f>
        <v>4</v>
      </c>
      <c r="AM83">
        <f>VLOOKUP($C83,gex_iat!$C:$AI,29,0)</f>
        <v>-1</v>
      </c>
      <c r="AN83">
        <f>VLOOKUP($C83,gex_iat!$C:$AI,30,0)</f>
        <v>2</v>
      </c>
      <c r="AO83">
        <f>VLOOKUP($C83,gex_iat!$C:$AI,31,0)</f>
        <v>-3</v>
      </c>
      <c r="AP83">
        <f>VLOOKUP($C83,gex_iat!$C:$AI,32,0)</f>
        <v>1</v>
      </c>
      <c r="AQ83">
        <f>VLOOKUP($C83,gex_iat!$C:$AJ,33,0)</f>
        <v>-3</v>
      </c>
    </row>
    <row r="84" spans="1:44" x14ac:dyDescent="0.25">
      <c r="A84">
        <v>9</v>
      </c>
      <c r="B84">
        <v>1</v>
      </c>
      <c r="C84" t="s">
        <v>101</v>
      </c>
      <c r="D84" t="s">
        <v>32</v>
      </c>
      <c r="E84" t="s">
        <v>33</v>
      </c>
      <c r="F84">
        <v>43375</v>
      </c>
      <c r="G84">
        <v>13.391299999999999</v>
      </c>
      <c r="H84">
        <v>11.13456</v>
      </c>
      <c r="I84">
        <v>19.208950000000002</v>
      </c>
      <c r="J84">
        <v>19.741160000000001</v>
      </c>
      <c r="K84">
        <v>24.967300000000002</v>
      </c>
      <c r="L84">
        <v>44.652909999999999</v>
      </c>
      <c r="M84">
        <f>VLOOKUP($C84,gex_iat!$C:$AI,3,0)</f>
        <v>0.61569027770585005</v>
      </c>
      <c r="N84" t="str">
        <f>VLOOKUP($C84,gex_iat!$C:$AI,4,0)</f>
        <v>adult</v>
      </c>
      <c r="O84" t="str">
        <f>VLOOKUP($C84,gex_iat!$C:$AI,5,0)</f>
        <v>non-affective</v>
      </c>
      <c r="P84">
        <f>VLOOKUP($C84,gex_iat!$C:$AI,6,0)</f>
        <v>20</v>
      </c>
      <c r="Q84">
        <f>VLOOKUP($C84,gex_iat!$C:$AI,7,0)</f>
        <v>4</v>
      </c>
      <c r="R84">
        <f>VLOOKUP($C84,gex_iat!$C:$AI,8,0)</f>
        <v>4</v>
      </c>
      <c r="S84">
        <f>VLOOKUP($C84,gex_iat!$C:$AI,9,0)</f>
        <v>1</v>
      </c>
      <c r="T84">
        <f>VLOOKUP($C84,gex_iat!$C:$AI,10,0)</f>
        <v>3</v>
      </c>
      <c r="U84">
        <f>VLOOKUP($C84,gex_iat!$C:$AI,11,0)</f>
        <v>2</v>
      </c>
      <c r="V84">
        <f>VLOOKUP($C84,gex_iat!$C:$AI,12,0)</f>
        <v>0</v>
      </c>
      <c r="W84">
        <f>VLOOKUP($C84,gex_iat!$C:$AI,13,0)</f>
        <v>1</v>
      </c>
      <c r="X84">
        <f>VLOOKUP($C84,gex_iat!$C:$AI,14,0)</f>
        <v>0</v>
      </c>
      <c r="Y84">
        <f>VLOOKUP($C84,gex_iat!$C:$AI,15,0)</f>
        <v>1</v>
      </c>
      <c r="Z84">
        <f>VLOOKUP($C84,gex_iat!$C:$AI,16,0)</f>
        <v>1</v>
      </c>
      <c r="AA84">
        <f>VLOOKUP($C84,gex_iat!$C:$AI,17,0)</f>
        <v>1</v>
      </c>
      <c r="AB84">
        <f>VLOOKUP($C84,gex_iat!$C:$AI,18,0)</f>
        <v>1</v>
      </c>
      <c r="AC84">
        <f>VLOOKUP($C84,gex_iat!$C:$AI,19,0)</f>
        <v>3</v>
      </c>
      <c r="AD84">
        <f>VLOOKUP($C84,gex_iat!$C:$AI,20,0)</f>
        <v>2</v>
      </c>
      <c r="AE84">
        <f>VLOOKUP($C84,gex_iat!$C:$AI,21,0)</f>
        <v>0</v>
      </c>
      <c r="AF84">
        <f>VLOOKUP($C84,gex_iat!$C:$AI,22,0)</f>
        <v>0</v>
      </c>
      <c r="AG84">
        <f>VLOOKUP($C84,gex_iat!$C:$AI,23,0)</f>
        <v>-1</v>
      </c>
      <c r="AH84">
        <f>VLOOKUP($C84,gex_iat!$C:$AI,24,0)</f>
        <v>1</v>
      </c>
      <c r="AI84">
        <f>VLOOKUP($C84,gex_iat!$C:$AI,25,0)</f>
        <v>2</v>
      </c>
      <c r="AJ84">
        <f>VLOOKUP($C84,gex_iat!$C:$AI,26,0)</f>
        <v>8</v>
      </c>
      <c r="AK84">
        <f>VLOOKUP($C84,gex_iat!$C:$AI,27,0)</f>
        <v>5</v>
      </c>
      <c r="AL84">
        <f>VLOOKUP($C84,gex_iat!$C:$AI,28,0)</f>
        <v>4</v>
      </c>
      <c r="AM84">
        <f>VLOOKUP($C84,gex_iat!$C:$AI,29,0)</f>
        <v>-1</v>
      </c>
      <c r="AN84">
        <f>VLOOKUP($C84,gex_iat!$C:$AI,30,0)</f>
        <v>2</v>
      </c>
      <c r="AO84">
        <f>VLOOKUP($C84,gex_iat!$C:$AI,31,0)</f>
        <v>-3</v>
      </c>
      <c r="AP84">
        <f>VLOOKUP($C84,gex_iat!$C:$AI,32,0)</f>
        <v>1</v>
      </c>
      <c r="AQ84">
        <f>VLOOKUP($C84,gex_iat!$C:$AJ,33,0)</f>
        <v>-3</v>
      </c>
    </row>
    <row r="85" spans="1:44" x14ac:dyDescent="0.25">
      <c r="A85">
        <v>9</v>
      </c>
      <c r="B85">
        <v>1</v>
      </c>
      <c r="C85" t="s">
        <v>101</v>
      </c>
      <c r="D85" t="s">
        <v>32</v>
      </c>
      <c r="E85" t="s">
        <v>33</v>
      </c>
      <c r="F85">
        <v>43375</v>
      </c>
      <c r="G85">
        <v>12.47744</v>
      </c>
      <c r="H85">
        <v>15.961029999999999</v>
      </c>
      <c r="I85">
        <v>25.524830000000001</v>
      </c>
      <c r="J85">
        <v>24.376460000000002</v>
      </c>
      <c r="K85">
        <v>35.93618</v>
      </c>
      <c r="L85">
        <v>43.907470000000004</v>
      </c>
      <c r="M85">
        <f>VLOOKUP($C85,gex_iat!$C:$AI,3,0)</f>
        <v>0.61569027770585005</v>
      </c>
      <c r="N85" t="str">
        <f>VLOOKUP($C85,gex_iat!$C:$AI,4,0)</f>
        <v>adult</v>
      </c>
      <c r="O85" t="str">
        <f>VLOOKUP($C85,gex_iat!$C:$AI,5,0)</f>
        <v>non-affective</v>
      </c>
      <c r="P85">
        <f>VLOOKUP($C85,gex_iat!$C:$AI,6,0)</f>
        <v>20</v>
      </c>
      <c r="Q85">
        <f>VLOOKUP($C85,gex_iat!$C:$AI,7,0)</f>
        <v>4</v>
      </c>
      <c r="R85">
        <f>VLOOKUP($C85,gex_iat!$C:$AI,8,0)</f>
        <v>4</v>
      </c>
      <c r="S85">
        <f>VLOOKUP($C85,gex_iat!$C:$AI,9,0)</f>
        <v>1</v>
      </c>
      <c r="T85">
        <f>VLOOKUP($C85,gex_iat!$C:$AI,10,0)</f>
        <v>3</v>
      </c>
      <c r="U85">
        <f>VLOOKUP($C85,gex_iat!$C:$AI,11,0)</f>
        <v>2</v>
      </c>
      <c r="V85">
        <f>VLOOKUP($C85,gex_iat!$C:$AI,12,0)</f>
        <v>0</v>
      </c>
      <c r="W85">
        <f>VLOOKUP($C85,gex_iat!$C:$AI,13,0)</f>
        <v>1</v>
      </c>
      <c r="X85">
        <f>VLOOKUP($C85,gex_iat!$C:$AI,14,0)</f>
        <v>0</v>
      </c>
      <c r="Y85">
        <f>VLOOKUP($C85,gex_iat!$C:$AI,15,0)</f>
        <v>1</v>
      </c>
      <c r="Z85">
        <f>VLOOKUP($C85,gex_iat!$C:$AI,16,0)</f>
        <v>1</v>
      </c>
      <c r="AA85">
        <f>VLOOKUP($C85,gex_iat!$C:$AI,17,0)</f>
        <v>1</v>
      </c>
      <c r="AB85">
        <f>VLOOKUP($C85,gex_iat!$C:$AI,18,0)</f>
        <v>1</v>
      </c>
      <c r="AC85">
        <f>VLOOKUP($C85,gex_iat!$C:$AI,19,0)</f>
        <v>3</v>
      </c>
      <c r="AD85">
        <f>VLOOKUP($C85,gex_iat!$C:$AI,20,0)</f>
        <v>2</v>
      </c>
      <c r="AE85">
        <f>VLOOKUP($C85,gex_iat!$C:$AI,21,0)</f>
        <v>0</v>
      </c>
      <c r="AF85">
        <f>VLOOKUP($C85,gex_iat!$C:$AI,22,0)</f>
        <v>0</v>
      </c>
      <c r="AG85">
        <f>VLOOKUP($C85,gex_iat!$C:$AI,23,0)</f>
        <v>-1</v>
      </c>
      <c r="AH85">
        <f>VLOOKUP($C85,gex_iat!$C:$AI,24,0)</f>
        <v>1</v>
      </c>
      <c r="AI85">
        <f>VLOOKUP($C85,gex_iat!$C:$AI,25,0)</f>
        <v>2</v>
      </c>
      <c r="AJ85">
        <f>VLOOKUP($C85,gex_iat!$C:$AI,26,0)</f>
        <v>8</v>
      </c>
      <c r="AK85">
        <f>VLOOKUP($C85,gex_iat!$C:$AI,27,0)</f>
        <v>5</v>
      </c>
      <c r="AL85">
        <f>VLOOKUP($C85,gex_iat!$C:$AI,28,0)</f>
        <v>4</v>
      </c>
      <c r="AM85">
        <f>VLOOKUP($C85,gex_iat!$C:$AI,29,0)</f>
        <v>-1</v>
      </c>
      <c r="AN85">
        <f>VLOOKUP($C85,gex_iat!$C:$AI,30,0)</f>
        <v>2</v>
      </c>
      <c r="AO85">
        <f>VLOOKUP($C85,gex_iat!$C:$AI,31,0)</f>
        <v>-3</v>
      </c>
      <c r="AP85">
        <f>VLOOKUP($C85,gex_iat!$C:$AI,32,0)</f>
        <v>1</v>
      </c>
      <c r="AQ85">
        <f>VLOOKUP($C85,gex_iat!$C:$AJ,33,0)</f>
        <v>-3</v>
      </c>
    </row>
    <row r="86" spans="1:44" x14ac:dyDescent="0.25">
      <c r="A86">
        <v>9</v>
      </c>
      <c r="B86">
        <v>1</v>
      </c>
      <c r="C86" t="s">
        <v>101</v>
      </c>
      <c r="D86" t="s">
        <v>32</v>
      </c>
      <c r="E86" t="s">
        <v>33</v>
      </c>
      <c r="F86">
        <v>43375</v>
      </c>
      <c r="G86">
        <v>12.2464</v>
      </c>
      <c r="H86">
        <v>16.562950000000001</v>
      </c>
      <c r="I86">
        <v>18.23048</v>
      </c>
      <c r="J86">
        <v>25.05986</v>
      </c>
      <c r="K86">
        <v>29.99747</v>
      </c>
      <c r="L86">
        <v>36.092059999999996</v>
      </c>
      <c r="M86">
        <f>VLOOKUP($C86,gex_iat!$C:$AI,3,0)</f>
        <v>0.61569027770585005</v>
      </c>
      <c r="N86" t="str">
        <f>VLOOKUP($C86,gex_iat!$C:$AI,4,0)</f>
        <v>adult</v>
      </c>
      <c r="O86" t="str">
        <f>VLOOKUP($C86,gex_iat!$C:$AI,5,0)</f>
        <v>non-affective</v>
      </c>
      <c r="P86">
        <f>VLOOKUP($C86,gex_iat!$C:$AI,6,0)</f>
        <v>20</v>
      </c>
      <c r="Q86">
        <f>VLOOKUP($C86,gex_iat!$C:$AI,7,0)</f>
        <v>4</v>
      </c>
      <c r="R86">
        <f>VLOOKUP($C86,gex_iat!$C:$AI,8,0)</f>
        <v>4</v>
      </c>
      <c r="S86">
        <f>VLOOKUP($C86,gex_iat!$C:$AI,9,0)</f>
        <v>1</v>
      </c>
      <c r="T86">
        <f>VLOOKUP($C86,gex_iat!$C:$AI,10,0)</f>
        <v>3</v>
      </c>
      <c r="U86">
        <f>VLOOKUP($C86,gex_iat!$C:$AI,11,0)</f>
        <v>2</v>
      </c>
      <c r="V86">
        <f>VLOOKUP($C86,gex_iat!$C:$AI,12,0)</f>
        <v>0</v>
      </c>
      <c r="W86">
        <f>VLOOKUP($C86,gex_iat!$C:$AI,13,0)</f>
        <v>1</v>
      </c>
      <c r="X86">
        <f>VLOOKUP($C86,gex_iat!$C:$AI,14,0)</f>
        <v>0</v>
      </c>
      <c r="Y86">
        <f>VLOOKUP($C86,gex_iat!$C:$AI,15,0)</f>
        <v>1</v>
      </c>
      <c r="Z86">
        <f>VLOOKUP($C86,gex_iat!$C:$AI,16,0)</f>
        <v>1</v>
      </c>
      <c r="AA86">
        <f>VLOOKUP($C86,gex_iat!$C:$AI,17,0)</f>
        <v>1</v>
      </c>
      <c r="AB86">
        <f>VLOOKUP($C86,gex_iat!$C:$AI,18,0)</f>
        <v>1</v>
      </c>
      <c r="AC86">
        <f>VLOOKUP($C86,gex_iat!$C:$AI,19,0)</f>
        <v>3</v>
      </c>
      <c r="AD86">
        <f>VLOOKUP($C86,gex_iat!$C:$AI,20,0)</f>
        <v>2</v>
      </c>
      <c r="AE86">
        <f>VLOOKUP($C86,gex_iat!$C:$AI,21,0)</f>
        <v>0</v>
      </c>
      <c r="AF86">
        <f>VLOOKUP($C86,gex_iat!$C:$AI,22,0)</f>
        <v>0</v>
      </c>
      <c r="AG86">
        <f>VLOOKUP($C86,gex_iat!$C:$AI,23,0)</f>
        <v>-1</v>
      </c>
      <c r="AH86">
        <f>VLOOKUP($C86,gex_iat!$C:$AI,24,0)</f>
        <v>1</v>
      </c>
      <c r="AI86">
        <f>VLOOKUP($C86,gex_iat!$C:$AI,25,0)</f>
        <v>2</v>
      </c>
      <c r="AJ86">
        <f>VLOOKUP($C86,gex_iat!$C:$AI,26,0)</f>
        <v>8</v>
      </c>
      <c r="AK86">
        <f>VLOOKUP($C86,gex_iat!$C:$AI,27,0)</f>
        <v>5</v>
      </c>
      <c r="AL86">
        <f>VLOOKUP($C86,gex_iat!$C:$AI,28,0)</f>
        <v>4</v>
      </c>
      <c r="AM86">
        <f>VLOOKUP($C86,gex_iat!$C:$AI,29,0)</f>
        <v>-1</v>
      </c>
      <c r="AN86">
        <f>VLOOKUP($C86,gex_iat!$C:$AI,30,0)</f>
        <v>2</v>
      </c>
      <c r="AO86">
        <f>VLOOKUP($C86,gex_iat!$C:$AI,31,0)</f>
        <v>-3</v>
      </c>
      <c r="AP86">
        <f>VLOOKUP($C86,gex_iat!$C:$AI,32,0)</f>
        <v>1</v>
      </c>
      <c r="AQ86">
        <f>VLOOKUP($C86,gex_iat!$C:$AJ,33,0)</f>
        <v>-3</v>
      </c>
    </row>
    <row r="87" spans="1:44" x14ac:dyDescent="0.25">
      <c r="A87">
        <v>9</v>
      </c>
      <c r="B87">
        <v>2</v>
      </c>
      <c r="C87" t="s">
        <v>102</v>
      </c>
      <c r="D87" t="s">
        <v>36</v>
      </c>
      <c r="E87" t="s">
        <v>33</v>
      </c>
      <c r="F87">
        <v>43382</v>
      </c>
      <c r="G87">
        <v>9.3271300000000004</v>
      </c>
      <c r="H87">
        <v>12.233449999999999</v>
      </c>
      <c r="I87">
        <v>21.533370000000001</v>
      </c>
      <c r="J87">
        <v>19.95908</v>
      </c>
      <c r="K87">
        <v>36.826070000000001</v>
      </c>
      <c r="L87">
        <v>37.886940000000003</v>
      </c>
      <c r="M87">
        <f>VLOOKUP($C87,gex_iat!$C:$AI,3,0)</f>
        <v>-0.24039432901225699</v>
      </c>
      <c r="N87" t="str">
        <f>VLOOKUP($C87,gex_iat!$C:$AI,4,0)</f>
        <v>child</v>
      </c>
      <c r="O87" t="str">
        <f>VLOOKUP($C87,gex_iat!$C:$AI,5,0)</f>
        <v>non-affective</v>
      </c>
      <c r="P87">
        <f>VLOOKUP($C87,gex_iat!$C:$AI,6,0)</f>
        <v>20</v>
      </c>
      <c r="Q87">
        <f>VLOOKUP($C87,gex_iat!$C:$AI,7,0)</f>
        <v>4</v>
      </c>
      <c r="R87">
        <f>VLOOKUP($C87,gex_iat!$C:$AI,8,0)</f>
        <v>4</v>
      </c>
      <c r="S87">
        <f>VLOOKUP($C87,gex_iat!$C:$AI,9,0)</f>
        <v>1</v>
      </c>
      <c r="T87">
        <f>VLOOKUP($C87,gex_iat!$C:$AI,10,0)</f>
        <v>3</v>
      </c>
      <c r="U87">
        <f>VLOOKUP($C87,gex_iat!$C:$AI,11,0)</f>
        <v>2</v>
      </c>
      <c r="V87">
        <f>VLOOKUP($C87,gex_iat!$C:$AI,12,0)</f>
        <v>0</v>
      </c>
      <c r="W87">
        <f>VLOOKUP($C87,gex_iat!$C:$AI,13,0)</f>
        <v>-1</v>
      </c>
      <c r="X87">
        <f>VLOOKUP($C87,gex_iat!$C:$AI,14,0)</f>
        <v>1</v>
      </c>
      <c r="Y87">
        <f>VLOOKUP($C87,gex_iat!$C:$AI,15,0)</f>
        <v>-2</v>
      </c>
      <c r="Z87">
        <f>VLOOKUP($C87,gex_iat!$C:$AI,16,0)</f>
        <v>1</v>
      </c>
      <c r="AA87">
        <f>VLOOKUP($C87,gex_iat!$C:$AI,17,0)</f>
        <v>2</v>
      </c>
      <c r="AB87">
        <f>VLOOKUP($C87,gex_iat!$C:$AI,18,0)</f>
        <v>2</v>
      </c>
      <c r="AC87">
        <f>VLOOKUP($C87,gex_iat!$C:$AI,19,0)</f>
        <v>2</v>
      </c>
      <c r="AD87">
        <f>VLOOKUP($C87,gex_iat!$C:$AI,20,0)</f>
        <v>2</v>
      </c>
      <c r="AE87">
        <f>VLOOKUP($C87,gex_iat!$C:$AI,21,0)</f>
        <v>-3</v>
      </c>
      <c r="AF87">
        <f>VLOOKUP($C87,gex_iat!$C:$AI,22,0)</f>
        <v>-3</v>
      </c>
      <c r="AG87">
        <f>VLOOKUP($C87,gex_iat!$C:$AI,23,0)</f>
        <v>-3</v>
      </c>
      <c r="AH87">
        <f>VLOOKUP($C87,gex_iat!$C:$AI,24,0)</f>
        <v>3</v>
      </c>
      <c r="AI87">
        <f>VLOOKUP($C87,gex_iat!$C:$AI,25,0)</f>
        <v>2</v>
      </c>
      <c r="AJ87">
        <f>VLOOKUP($C87,gex_iat!$C:$AI,26,0)</f>
        <v>8</v>
      </c>
      <c r="AK87">
        <f>VLOOKUP($C87,gex_iat!$C:$AI,27,0)</f>
        <v>4</v>
      </c>
      <c r="AL87">
        <f>VLOOKUP($C87,gex_iat!$C:$AI,28,0)</f>
        <v>2</v>
      </c>
      <c r="AM87">
        <f>VLOOKUP($C87,gex_iat!$C:$AI,29,0)</f>
        <v>-1</v>
      </c>
      <c r="AN87">
        <f>VLOOKUP($C87,gex_iat!$C:$AI,30,0)</f>
        <v>0</v>
      </c>
      <c r="AO87">
        <f>VLOOKUP($C87,gex_iat!$C:$AI,31,0)</f>
        <v>2</v>
      </c>
      <c r="AP87">
        <f>VLOOKUP($C87,gex_iat!$C:$AI,32,0)</f>
        <v>-3</v>
      </c>
      <c r="AQ87">
        <f>VLOOKUP($C87,gex_iat!$C:$AJ,33,0)</f>
        <v>1</v>
      </c>
    </row>
    <row r="88" spans="1:44" x14ac:dyDescent="0.25">
      <c r="A88">
        <v>9</v>
      </c>
      <c r="B88">
        <v>2</v>
      </c>
      <c r="C88" t="s">
        <v>102</v>
      </c>
      <c r="D88" t="s">
        <v>36</v>
      </c>
      <c r="E88" t="s">
        <v>33</v>
      </c>
      <c r="F88">
        <v>43382</v>
      </c>
      <c r="G88">
        <v>12.51249</v>
      </c>
      <c r="H88">
        <v>15.72212</v>
      </c>
      <c r="I88">
        <v>20.034410000000001</v>
      </c>
      <c r="J88">
        <v>21.164909999999999</v>
      </c>
      <c r="K88">
        <v>37.730350000000001</v>
      </c>
      <c r="L88">
        <v>30.49587</v>
      </c>
      <c r="M88">
        <f>VLOOKUP($C88,gex_iat!$C:$AI,3,0)</f>
        <v>-0.24039432901225699</v>
      </c>
      <c r="N88" t="str">
        <f>VLOOKUP($C88,gex_iat!$C:$AI,4,0)</f>
        <v>child</v>
      </c>
      <c r="O88" t="str">
        <f>VLOOKUP($C88,gex_iat!$C:$AI,5,0)</f>
        <v>non-affective</v>
      </c>
      <c r="P88">
        <f>VLOOKUP($C88,gex_iat!$C:$AI,6,0)</f>
        <v>20</v>
      </c>
      <c r="Q88">
        <f>VLOOKUP($C88,gex_iat!$C:$AI,7,0)</f>
        <v>4</v>
      </c>
      <c r="R88">
        <f>VLOOKUP($C88,gex_iat!$C:$AI,8,0)</f>
        <v>4</v>
      </c>
      <c r="S88">
        <f>VLOOKUP($C88,gex_iat!$C:$AI,9,0)</f>
        <v>1</v>
      </c>
      <c r="T88">
        <f>VLOOKUP($C88,gex_iat!$C:$AI,10,0)</f>
        <v>3</v>
      </c>
      <c r="U88">
        <f>VLOOKUP($C88,gex_iat!$C:$AI,11,0)</f>
        <v>2</v>
      </c>
      <c r="V88">
        <f>VLOOKUP($C88,gex_iat!$C:$AI,12,0)</f>
        <v>0</v>
      </c>
      <c r="W88">
        <f>VLOOKUP($C88,gex_iat!$C:$AI,13,0)</f>
        <v>-1</v>
      </c>
      <c r="X88">
        <f>VLOOKUP($C88,gex_iat!$C:$AI,14,0)</f>
        <v>1</v>
      </c>
      <c r="Y88">
        <f>VLOOKUP($C88,gex_iat!$C:$AI,15,0)</f>
        <v>-2</v>
      </c>
      <c r="Z88">
        <f>VLOOKUP($C88,gex_iat!$C:$AI,16,0)</f>
        <v>1</v>
      </c>
      <c r="AA88">
        <f>VLOOKUP($C88,gex_iat!$C:$AI,17,0)</f>
        <v>2</v>
      </c>
      <c r="AB88">
        <f>VLOOKUP($C88,gex_iat!$C:$AI,18,0)</f>
        <v>2</v>
      </c>
      <c r="AC88">
        <f>VLOOKUP($C88,gex_iat!$C:$AI,19,0)</f>
        <v>2</v>
      </c>
      <c r="AD88">
        <f>VLOOKUP($C88,gex_iat!$C:$AI,20,0)</f>
        <v>2</v>
      </c>
      <c r="AE88">
        <f>VLOOKUP($C88,gex_iat!$C:$AI,21,0)</f>
        <v>-3</v>
      </c>
      <c r="AF88">
        <f>VLOOKUP($C88,gex_iat!$C:$AI,22,0)</f>
        <v>-3</v>
      </c>
      <c r="AG88">
        <f>VLOOKUP($C88,gex_iat!$C:$AI,23,0)</f>
        <v>-3</v>
      </c>
      <c r="AH88">
        <f>VLOOKUP($C88,gex_iat!$C:$AI,24,0)</f>
        <v>3</v>
      </c>
      <c r="AI88">
        <f>VLOOKUP($C88,gex_iat!$C:$AI,25,0)</f>
        <v>2</v>
      </c>
      <c r="AJ88">
        <f>VLOOKUP($C88,gex_iat!$C:$AI,26,0)</f>
        <v>8</v>
      </c>
      <c r="AK88">
        <f>VLOOKUP($C88,gex_iat!$C:$AI,27,0)</f>
        <v>4</v>
      </c>
      <c r="AL88">
        <f>VLOOKUP($C88,gex_iat!$C:$AI,28,0)</f>
        <v>2</v>
      </c>
      <c r="AM88">
        <f>VLOOKUP($C88,gex_iat!$C:$AI,29,0)</f>
        <v>-1</v>
      </c>
      <c r="AN88">
        <f>VLOOKUP($C88,gex_iat!$C:$AI,30,0)</f>
        <v>0</v>
      </c>
      <c r="AO88">
        <f>VLOOKUP($C88,gex_iat!$C:$AI,31,0)</f>
        <v>2</v>
      </c>
      <c r="AP88">
        <f>VLOOKUP($C88,gex_iat!$C:$AI,32,0)</f>
        <v>-3</v>
      </c>
      <c r="AQ88">
        <f>VLOOKUP($C88,gex_iat!$C:$AJ,33,0)</f>
        <v>1</v>
      </c>
    </row>
    <row r="89" spans="1:44" x14ac:dyDescent="0.25">
      <c r="A89">
        <v>9</v>
      </c>
      <c r="B89">
        <v>2</v>
      </c>
      <c r="C89" t="s">
        <v>102</v>
      </c>
      <c r="D89" t="s">
        <v>36</v>
      </c>
      <c r="E89" t="s">
        <v>33</v>
      </c>
      <c r="F89">
        <v>43382</v>
      </c>
      <c r="G89">
        <v>12.95138</v>
      </c>
      <c r="H89">
        <v>12.80097</v>
      </c>
      <c r="I89">
        <v>26.546880000000002</v>
      </c>
      <c r="J89">
        <v>18.602309999999999</v>
      </c>
      <c r="K89">
        <v>36.194200000000002</v>
      </c>
      <c r="L89">
        <v>35.190249999999999</v>
      </c>
      <c r="M89">
        <f>VLOOKUP($C89,gex_iat!$C:$AI,3,0)</f>
        <v>-0.24039432901225699</v>
      </c>
      <c r="N89" t="str">
        <f>VLOOKUP($C89,gex_iat!$C:$AI,4,0)</f>
        <v>child</v>
      </c>
      <c r="O89" t="str">
        <f>VLOOKUP($C89,gex_iat!$C:$AI,5,0)</f>
        <v>non-affective</v>
      </c>
      <c r="P89">
        <f>VLOOKUP($C89,gex_iat!$C:$AI,6,0)</f>
        <v>20</v>
      </c>
      <c r="Q89">
        <f>VLOOKUP($C89,gex_iat!$C:$AI,7,0)</f>
        <v>4</v>
      </c>
      <c r="R89">
        <f>VLOOKUP($C89,gex_iat!$C:$AI,8,0)</f>
        <v>4</v>
      </c>
      <c r="S89">
        <f>VLOOKUP($C89,gex_iat!$C:$AI,9,0)</f>
        <v>1</v>
      </c>
      <c r="T89">
        <f>VLOOKUP($C89,gex_iat!$C:$AI,10,0)</f>
        <v>3</v>
      </c>
      <c r="U89">
        <f>VLOOKUP($C89,gex_iat!$C:$AI,11,0)</f>
        <v>2</v>
      </c>
      <c r="V89">
        <f>VLOOKUP($C89,gex_iat!$C:$AI,12,0)</f>
        <v>0</v>
      </c>
      <c r="W89">
        <f>VLOOKUP($C89,gex_iat!$C:$AI,13,0)</f>
        <v>-1</v>
      </c>
      <c r="X89">
        <f>VLOOKUP($C89,gex_iat!$C:$AI,14,0)</f>
        <v>1</v>
      </c>
      <c r="Y89">
        <f>VLOOKUP($C89,gex_iat!$C:$AI,15,0)</f>
        <v>-2</v>
      </c>
      <c r="Z89">
        <f>VLOOKUP($C89,gex_iat!$C:$AI,16,0)</f>
        <v>1</v>
      </c>
      <c r="AA89">
        <f>VLOOKUP($C89,gex_iat!$C:$AI,17,0)</f>
        <v>2</v>
      </c>
      <c r="AB89">
        <f>VLOOKUP($C89,gex_iat!$C:$AI,18,0)</f>
        <v>2</v>
      </c>
      <c r="AC89">
        <f>VLOOKUP($C89,gex_iat!$C:$AI,19,0)</f>
        <v>2</v>
      </c>
      <c r="AD89">
        <f>VLOOKUP($C89,gex_iat!$C:$AI,20,0)</f>
        <v>2</v>
      </c>
      <c r="AE89">
        <f>VLOOKUP($C89,gex_iat!$C:$AI,21,0)</f>
        <v>-3</v>
      </c>
      <c r="AF89">
        <f>VLOOKUP($C89,gex_iat!$C:$AI,22,0)</f>
        <v>-3</v>
      </c>
      <c r="AG89">
        <f>VLOOKUP($C89,gex_iat!$C:$AI,23,0)</f>
        <v>-3</v>
      </c>
      <c r="AH89">
        <f>VLOOKUP($C89,gex_iat!$C:$AI,24,0)</f>
        <v>3</v>
      </c>
      <c r="AI89">
        <f>VLOOKUP($C89,gex_iat!$C:$AI,25,0)</f>
        <v>2</v>
      </c>
      <c r="AJ89">
        <f>VLOOKUP($C89,gex_iat!$C:$AI,26,0)</f>
        <v>8</v>
      </c>
      <c r="AK89">
        <f>VLOOKUP($C89,gex_iat!$C:$AI,27,0)</f>
        <v>4</v>
      </c>
      <c r="AL89">
        <f>VLOOKUP($C89,gex_iat!$C:$AI,28,0)</f>
        <v>2</v>
      </c>
      <c r="AM89">
        <f>VLOOKUP($C89,gex_iat!$C:$AI,29,0)</f>
        <v>-1</v>
      </c>
      <c r="AN89">
        <f>VLOOKUP($C89,gex_iat!$C:$AI,30,0)</f>
        <v>0</v>
      </c>
      <c r="AO89">
        <f>VLOOKUP($C89,gex_iat!$C:$AI,31,0)</f>
        <v>2</v>
      </c>
      <c r="AP89">
        <f>VLOOKUP($C89,gex_iat!$C:$AI,32,0)</f>
        <v>-3</v>
      </c>
      <c r="AQ89">
        <f>VLOOKUP($C89,gex_iat!$C:$AJ,33,0)</f>
        <v>1</v>
      </c>
    </row>
    <row r="90" spans="1:44" x14ac:dyDescent="0.25">
      <c r="A90">
        <v>9</v>
      </c>
      <c r="B90">
        <v>2</v>
      </c>
      <c r="C90" t="s">
        <v>102</v>
      </c>
      <c r="D90" t="s">
        <v>36</v>
      </c>
      <c r="E90" t="s">
        <v>33</v>
      </c>
      <c r="F90">
        <v>43382</v>
      </c>
      <c r="G90">
        <v>13.17886</v>
      </c>
      <c r="H90">
        <v>13.6759</v>
      </c>
      <c r="I90">
        <v>21.485900000000001</v>
      </c>
      <c r="J90">
        <v>24.864940000000001</v>
      </c>
      <c r="K90">
        <v>41.616030000000002</v>
      </c>
      <c r="L90">
        <v>35.192689999999999</v>
      </c>
      <c r="M90">
        <f>VLOOKUP($C90,gex_iat!$C:$AI,3,0)</f>
        <v>-0.24039432901225699</v>
      </c>
      <c r="N90" t="str">
        <f>VLOOKUP($C90,gex_iat!$C:$AI,4,0)</f>
        <v>child</v>
      </c>
      <c r="O90" t="str">
        <f>VLOOKUP($C90,gex_iat!$C:$AI,5,0)</f>
        <v>non-affective</v>
      </c>
      <c r="P90">
        <f>VLOOKUP($C90,gex_iat!$C:$AI,6,0)</f>
        <v>20</v>
      </c>
      <c r="Q90">
        <f>VLOOKUP($C90,gex_iat!$C:$AI,7,0)</f>
        <v>4</v>
      </c>
      <c r="R90">
        <f>VLOOKUP($C90,gex_iat!$C:$AI,8,0)</f>
        <v>4</v>
      </c>
      <c r="S90">
        <f>VLOOKUP($C90,gex_iat!$C:$AI,9,0)</f>
        <v>1</v>
      </c>
      <c r="T90">
        <f>VLOOKUP($C90,gex_iat!$C:$AI,10,0)</f>
        <v>3</v>
      </c>
      <c r="U90">
        <f>VLOOKUP($C90,gex_iat!$C:$AI,11,0)</f>
        <v>2</v>
      </c>
      <c r="V90">
        <f>VLOOKUP($C90,gex_iat!$C:$AI,12,0)</f>
        <v>0</v>
      </c>
      <c r="W90">
        <f>VLOOKUP($C90,gex_iat!$C:$AI,13,0)</f>
        <v>-1</v>
      </c>
      <c r="X90">
        <f>VLOOKUP($C90,gex_iat!$C:$AI,14,0)</f>
        <v>1</v>
      </c>
      <c r="Y90">
        <f>VLOOKUP($C90,gex_iat!$C:$AI,15,0)</f>
        <v>-2</v>
      </c>
      <c r="Z90">
        <f>VLOOKUP($C90,gex_iat!$C:$AI,16,0)</f>
        <v>1</v>
      </c>
      <c r="AA90">
        <f>VLOOKUP($C90,gex_iat!$C:$AI,17,0)</f>
        <v>2</v>
      </c>
      <c r="AB90">
        <f>VLOOKUP($C90,gex_iat!$C:$AI,18,0)</f>
        <v>2</v>
      </c>
      <c r="AC90">
        <f>VLOOKUP($C90,gex_iat!$C:$AI,19,0)</f>
        <v>2</v>
      </c>
      <c r="AD90">
        <f>VLOOKUP($C90,gex_iat!$C:$AI,20,0)</f>
        <v>2</v>
      </c>
      <c r="AE90">
        <f>VLOOKUP($C90,gex_iat!$C:$AI,21,0)</f>
        <v>-3</v>
      </c>
      <c r="AF90">
        <f>VLOOKUP($C90,gex_iat!$C:$AI,22,0)</f>
        <v>-3</v>
      </c>
      <c r="AG90">
        <f>VLOOKUP($C90,gex_iat!$C:$AI,23,0)</f>
        <v>-3</v>
      </c>
      <c r="AH90">
        <f>VLOOKUP($C90,gex_iat!$C:$AI,24,0)</f>
        <v>3</v>
      </c>
      <c r="AI90">
        <f>VLOOKUP($C90,gex_iat!$C:$AI,25,0)</f>
        <v>2</v>
      </c>
      <c r="AJ90">
        <f>VLOOKUP($C90,gex_iat!$C:$AI,26,0)</f>
        <v>8</v>
      </c>
      <c r="AK90">
        <f>VLOOKUP($C90,gex_iat!$C:$AI,27,0)</f>
        <v>4</v>
      </c>
      <c r="AL90">
        <f>VLOOKUP($C90,gex_iat!$C:$AI,28,0)</f>
        <v>2</v>
      </c>
      <c r="AM90">
        <f>VLOOKUP($C90,gex_iat!$C:$AI,29,0)</f>
        <v>-1</v>
      </c>
      <c r="AN90">
        <f>VLOOKUP($C90,gex_iat!$C:$AI,30,0)</f>
        <v>0</v>
      </c>
      <c r="AO90">
        <f>VLOOKUP($C90,gex_iat!$C:$AI,31,0)</f>
        <v>2</v>
      </c>
      <c r="AP90">
        <f>VLOOKUP($C90,gex_iat!$C:$AI,32,0)</f>
        <v>-3</v>
      </c>
      <c r="AQ90">
        <f>VLOOKUP($C90,gex_iat!$C:$AJ,33,0)</f>
        <v>1</v>
      </c>
    </row>
    <row r="91" spans="1:44" x14ac:dyDescent="0.25">
      <c r="A91">
        <v>9</v>
      </c>
      <c r="B91">
        <v>2</v>
      </c>
      <c r="C91" t="s">
        <v>102</v>
      </c>
      <c r="D91" t="s">
        <v>36</v>
      </c>
      <c r="E91" t="s">
        <v>33</v>
      </c>
      <c r="F91">
        <v>43382</v>
      </c>
      <c r="G91">
        <v>12.422190000000001</v>
      </c>
      <c r="H91">
        <v>13.73748</v>
      </c>
      <c r="I91">
        <v>20.605989999999998</v>
      </c>
      <c r="J91">
        <v>25.712820000000001</v>
      </c>
      <c r="K91">
        <v>33.82667</v>
      </c>
      <c r="L91">
        <v>38.893360000000001</v>
      </c>
      <c r="M91">
        <f>VLOOKUP($C91,gex_iat!$C:$AI,3,0)</f>
        <v>-0.24039432901225699</v>
      </c>
      <c r="N91" t="str">
        <f>VLOOKUP($C91,gex_iat!$C:$AI,4,0)</f>
        <v>child</v>
      </c>
      <c r="O91" t="str">
        <f>VLOOKUP($C91,gex_iat!$C:$AI,5,0)</f>
        <v>non-affective</v>
      </c>
      <c r="P91">
        <f>VLOOKUP($C91,gex_iat!$C:$AI,6,0)</f>
        <v>20</v>
      </c>
      <c r="Q91">
        <f>VLOOKUP($C91,gex_iat!$C:$AI,7,0)</f>
        <v>4</v>
      </c>
      <c r="R91">
        <f>VLOOKUP($C91,gex_iat!$C:$AI,8,0)</f>
        <v>4</v>
      </c>
      <c r="S91">
        <f>VLOOKUP($C91,gex_iat!$C:$AI,9,0)</f>
        <v>1</v>
      </c>
      <c r="T91">
        <f>VLOOKUP($C91,gex_iat!$C:$AI,10,0)</f>
        <v>3</v>
      </c>
      <c r="U91">
        <f>VLOOKUP($C91,gex_iat!$C:$AI,11,0)</f>
        <v>2</v>
      </c>
      <c r="V91">
        <f>VLOOKUP($C91,gex_iat!$C:$AI,12,0)</f>
        <v>0</v>
      </c>
      <c r="W91">
        <f>VLOOKUP($C91,gex_iat!$C:$AI,13,0)</f>
        <v>-1</v>
      </c>
      <c r="X91">
        <f>VLOOKUP($C91,gex_iat!$C:$AI,14,0)</f>
        <v>1</v>
      </c>
      <c r="Y91">
        <f>VLOOKUP($C91,gex_iat!$C:$AI,15,0)</f>
        <v>-2</v>
      </c>
      <c r="Z91">
        <f>VLOOKUP($C91,gex_iat!$C:$AI,16,0)</f>
        <v>1</v>
      </c>
      <c r="AA91">
        <f>VLOOKUP($C91,gex_iat!$C:$AI,17,0)</f>
        <v>2</v>
      </c>
      <c r="AB91">
        <f>VLOOKUP($C91,gex_iat!$C:$AI,18,0)</f>
        <v>2</v>
      </c>
      <c r="AC91">
        <f>VLOOKUP($C91,gex_iat!$C:$AI,19,0)</f>
        <v>2</v>
      </c>
      <c r="AD91">
        <f>VLOOKUP($C91,gex_iat!$C:$AI,20,0)</f>
        <v>2</v>
      </c>
      <c r="AE91">
        <f>VLOOKUP($C91,gex_iat!$C:$AI,21,0)</f>
        <v>-3</v>
      </c>
      <c r="AF91">
        <f>VLOOKUP($C91,gex_iat!$C:$AI,22,0)</f>
        <v>-3</v>
      </c>
      <c r="AG91">
        <f>VLOOKUP($C91,gex_iat!$C:$AI,23,0)</f>
        <v>-3</v>
      </c>
      <c r="AH91">
        <f>VLOOKUP($C91,gex_iat!$C:$AI,24,0)</f>
        <v>3</v>
      </c>
      <c r="AI91">
        <f>VLOOKUP($C91,gex_iat!$C:$AI,25,0)</f>
        <v>2</v>
      </c>
      <c r="AJ91">
        <f>VLOOKUP($C91,gex_iat!$C:$AI,26,0)</f>
        <v>8</v>
      </c>
      <c r="AK91">
        <f>VLOOKUP($C91,gex_iat!$C:$AI,27,0)</f>
        <v>4</v>
      </c>
      <c r="AL91">
        <f>VLOOKUP($C91,gex_iat!$C:$AI,28,0)</f>
        <v>2</v>
      </c>
      <c r="AM91">
        <f>VLOOKUP($C91,gex_iat!$C:$AI,29,0)</f>
        <v>-1</v>
      </c>
      <c r="AN91">
        <f>VLOOKUP($C91,gex_iat!$C:$AI,30,0)</f>
        <v>0</v>
      </c>
      <c r="AO91">
        <f>VLOOKUP($C91,gex_iat!$C:$AI,31,0)</f>
        <v>2</v>
      </c>
      <c r="AP91">
        <f>VLOOKUP($C91,gex_iat!$C:$AI,32,0)</f>
        <v>-3</v>
      </c>
      <c r="AQ91">
        <f>VLOOKUP($C91,gex_iat!$C:$AJ,33,0)</f>
        <v>1</v>
      </c>
    </row>
    <row r="92" spans="1:44" x14ac:dyDescent="0.25">
      <c r="A92">
        <v>10</v>
      </c>
      <c r="B92">
        <v>1</v>
      </c>
      <c r="C92" t="s">
        <v>103</v>
      </c>
      <c r="D92" t="s">
        <v>36</v>
      </c>
      <c r="E92" t="s">
        <v>37</v>
      </c>
      <c r="F92">
        <v>43375</v>
      </c>
      <c r="G92">
        <v>15.43117</v>
      </c>
      <c r="H92">
        <v>10.060790000000001</v>
      </c>
      <c r="I92">
        <v>21.513850000000001</v>
      </c>
      <c r="J92">
        <v>25.538219999999999</v>
      </c>
      <c r="K92">
        <v>28.791640000000001</v>
      </c>
      <c r="L92">
        <v>40.454659999999997</v>
      </c>
      <c r="M92">
        <f>VLOOKUP($C92,gex_iat!$C:$AI,3,0)</f>
        <v>3.2019920074702099E-2</v>
      </c>
      <c r="N92" t="str">
        <f>VLOOKUP($C92,gex_iat!$C:$AI,4,0)</f>
        <v>child</v>
      </c>
      <c r="O92" t="str">
        <f>VLOOKUP($C92,gex_iat!$C:$AI,5,0)</f>
        <v>affective</v>
      </c>
      <c r="P92">
        <f>VLOOKUP($C92,gex_iat!$C:$AI,6,0)</f>
        <v>18</v>
      </c>
      <c r="Q92">
        <f>VLOOKUP($C92,gex_iat!$C:$AI,7,0)</f>
        <v>4</v>
      </c>
      <c r="R92">
        <f>VLOOKUP($C92,gex_iat!$C:$AI,8,0)</f>
        <v>3</v>
      </c>
      <c r="S92">
        <f>VLOOKUP($C92,gex_iat!$C:$AI,9,0)</f>
        <v>1</v>
      </c>
      <c r="T92">
        <f>VLOOKUP($C92,gex_iat!$C:$AI,10,0)</f>
        <v>1</v>
      </c>
      <c r="U92">
        <f>VLOOKUP($C92,gex_iat!$C:$AI,11,0)</f>
        <v>7</v>
      </c>
      <c r="V92">
        <f>VLOOKUP($C92,gex_iat!$C:$AI,12,0)</f>
        <v>0</v>
      </c>
      <c r="W92">
        <f>VLOOKUP($C92,gex_iat!$C:$AI,13,0)</f>
        <v>1</v>
      </c>
      <c r="X92">
        <f>VLOOKUP($C92,gex_iat!$C:$AI,14,0)</f>
        <v>1</v>
      </c>
      <c r="Y92">
        <f>VLOOKUP($C92,gex_iat!$C:$AI,15,0)</f>
        <v>-3</v>
      </c>
      <c r="Z92">
        <f>VLOOKUP($C92,gex_iat!$C:$AI,16,0)</f>
        <v>1</v>
      </c>
      <c r="AA92">
        <f>VLOOKUP($C92,gex_iat!$C:$AI,17,0)</f>
        <v>1</v>
      </c>
      <c r="AB92">
        <f>VLOOKUP($C92,gex_iat!$C:$AI,18,0)</f>
        <v>3</v>
      </c>
      <c r="AC92">
        <f>VLOOKUP($C92,gex_iat!$C:$AI,19,0)</f>
        <v>3</v>
      </c>
      <c r="AD92">
        <f>VLOOKUP($C92,gex_iat!$C:$AI,20,0)</f>
        <v>1</v>
      </c>
      <c r="AE92">
        <f>VLOOKUP($C92,gex_iat!$C:$AI,21,0)</f>
        <v>-3</v>
      </c>
      <c r="AF92">
        <f>VLOOKUP($C92,gex_iat!$C:$AI,22,0)</f>
        <v>-3</v>
      </c>
      <c r="AG92">
        <f>VLOOKUP($C92,gex_iat!$C:$AI,23,0)</f>
        <v>-3</v>
      </c>
      <c r="AH92">
        <f>VLOOKUP($C92,gex_iat!$C:$AI,24,0)</f>
        <v>0</v>
      </c>
      <c r="AI92">
        <f>VLOOKUP($C92,gex_iat!$C:$AI,25,0)</f>
        <v>-3</v>
      </c>
      <c r="AJ92">
        <f>VLOOKUP($C92,gex_iat!$C:$AI,26,0)</f>
        <v>3</v>
      </c>
      <c r="AK92">
        <f>VLOOKUP($C92,gex_iat!$C:$AI,27,0)</f>
        <v>7</v>
      </c>
      <c r="AL92">
        <f>VLOOKUP($C92,gex_iat!$C:$AI,28,0)</f>
        <v>1</v>
      </c>
      <c r="AM92">
        <f>VLOOKUP($C92,gex_iat!$C:$AI,29,0)</f>
        <v>1</v>
      </c>
      <c r="AN92">
        <f>VLOOKUP($C92,gex_iat!$C:$AI,30,0)</f>
        <v>-2</v>
      </c>
      <c r="AO92">
        <f>VLOOKUP($C92,gex_iat!$C:$AI,31,0)</f>
        <v>2</v>
      </c>
      <c r="AP92">
        <f>VLOOKUP($C92,gex_iat!$C:$AI,32,0)</f>
        <v>-3</v>
      </c>
      <c r="AQ92">
        <f>VLOOKUP($C92,gex_iat!$C:$AJ,33,0)</f>
        <v>1</v>
      </c>
      <c r="AR92" t="str">
        <f>VLOOKUP($C92,gex_iat!$C:$AK,34,0)</f>
        <v xml:space="preserve">se podría mejorar el aspecto físico de la mujer adulta. a cara asusta mucho. contacto fisico de la mujer virtual recuerda a las tipicas peliculas de sci-fi donde los robots destruyen la humanindad, y esto combinado con la cara de la mujer causa terror. </v>
      </c>
    </row>
    <row r="93" spans="1:44" x14ac:dyDescent="0.25">
      <c r="A93">
        <v>10</v>
      </c>
      <c r="B93">
        <v>1</v>
      </c>
      <c r="C93" t="s">
        <v>103</v>
      </c>
      <c r="D93" t="s">
        <v>36</v>
      </c>
      <c r="E93" t="s">
        <v>37</v>
      </c>
      <c r="F93">
        <v>43375</v>
      </c>
      <c r="G93">
        <v>16.15316</v>
      </c>
      <c r="H93">
        <v>19.199290000000001</v>
      </c>
      <c r="I93">
        <v>20.510300000000001</v>
      </c>
      <c r="J93">
        <v>31.96088</v>
      </c>
      <c r="K93">
        <v>36.189349999999997</v>
      </c>
      <c r="L93">
        <v>38.777700000000003</v>
      </c>
      <c r="M93">
        <f>VLOOKUP($C93,gex_iat!$C:$AI,3,0)</f>
        <v>3.2019920074702099E-2</v>
      </c>
      <c r="N93" t="str">
        <f>VLOOKUP($C93,gex_iat!$C:$AI,4,0)</f>
        <v>child</v>
      </c>
      <c r="O93" t="str">
        <f>VLOOKUP($C93,gex_iat!$C:$AI,5,0)</f>
        <v>affective</v>
      </c>
      <c r="P93">
        <f>VLOOKUP($C93,gex_iat!$C:$AI,6,0)</f>
        <v>18</v>
      </c>
      <c r="Q93">
        <f>VLOOKUP($C93,gex_iat!$C:$AI,7,0)</f>
        <v>4</v>
      </c>
      <c r="R93">
        <f>VLOOKUP($C93,gex_iat!$C:$AI,8,0)</f>
        <v>3</v>
      </c>
      <c r="S93">
        <f>VLOOKUP($C93,gex_iat!$C:$AI,9,0)</f>
        <v>1</v>
      </c>
      <c r="T93">
        <f>VLOOKUP($C93,gex_iat!$C:$AI,10,0)</f>
        <v>1</v>
      </c>
      <c r="U93">
        <f>VLOOKUP($C93,gex_iat!$C:$AI,11,0)</f>
        <v>7</v>
      </c>
      <c r="V93">
        <f>VLOOKUP($C93,gex_iat!$C:$AI,12,0)</f>
        <v>0</v>
      </c>
      <c r="W93">
        <f>VLOOKUP($C93,gex_iat!$C:$AI,13,0)</f>
        <v>1</v>
      </c>
      <c r="X93">
        <f>VLOOKUP($C93,gex_iat!$C:$AI,14,0)</f>
        <v>1</v>
      </c>
      <c r="Y93">
        <f>VLOOKUP($C93,gex_iat!$C:$AI,15,0)</f>
        <v>-3</v>
      </c>
      <c r="Z93">
        <f>VLOOKUP($C93,gex_iat!$C:$AI,16,0)</f>
        <v>1</v>
      </c>
      <c r="AA93">
        <f>VLOOKUP($C93,gex_iat!$C:$AI,17,0)</f>
        <v>1</v>
      </c>
      <c r="AB93">
        <f>VLOOKUP($C93,gex_iat!$C:$AI,18,0)</f>
        <v>3</v>
      </c>
      <c r="AC93">
        <f>VLOOKUP($C93,gex_iat!$C:$AI,19,0)</f>
        <v>3</v>
      </c>
      <c r="AD93">
        <f>VLOOKUP($C93,gex_iat!$C:$AI,20,0)</f>
        <v>1</v>
      </c>
      <c r="AE93">
        <f>VLOOKUP($C93,gex_iat!$C:$AI,21,0)</f>
        <v>-3</v>
      </c>
      <c r="AF93">
        <f>VLOOKUP($C93,gex_iat!$C:$AI,22,0)</f>
        <v>-3</v>
      </c>
      <c r="AG93">
        <f>VLOOKUP($C93,gex_iat!$C:$AI,23,0)</f>
        <v>-3</v>
      </c>
      <c r="AH93">
        <f>VLOOKUP($C93,gex_iat!$C:$AI,24,0)</f>
        <v>0</v>
      </c>
      <c r="AI93">
        <f>VLOOKUP($C93,gex_iat!$C:$AI,25,0)</f>
        <v>-3</v>
      </c>
      <c r="AJ93">
        <f>VLOOKUP($C93,gex_iat!$C:$AI,26,0)</f>
        <v>3</v>
      </c>
      <c r="AK93">
        <f>VLOOKUP($C93,gex_iat!$C:$AI,27,0)</f>
        <v>7</v>
      </c>
      <c r="AL93">
        <f>VLOOKUP($C93,gex_iat!$C:$AI,28,0)</f>
        <v>1</v>
      </c>
      <c r="AM93">
        <f>VLOOKUP($C93,gex_iat!$C:$AI,29,0)</f>
        <v>1</v>
      </c>
      <c r="AN93">
        <f>VLOOKUP($C93,gex_iat!$C:$AI,30,0)</f>
        <v>-2</v>
      </c>
      <c r="AO93">
        <f>VLOOKUP($C93,gex_iat!$C:$AI,31,0)</f>
        <v>2</v>
      </c>
      <c r="AP93">
        <f>VLOOKUP($C93,gex_iat!$C:$AI,32,0)</f>
        <v>-3</v>
      </c>
      <c r="AQ93">
        <f>VLOOKUP($C93,gex_iat!$C:$AJ,33,0)</f>
        <v>1</v>
      </c>
    </row>
    <row r="94" spans="1:44" x14ac:dyDescent="0.25">
      <c r="A94">
        <v>10</v>
      </c>
      <c r="B94">
        <v>1</v>
      </c>
      <c r="C94" t="s">
        <v>103</v>
      </c>
      <c r="D94" t="s">
        <v>36</v>
      </c>
      <c r="E94" t="s">
        <v>37</v>
      </c>
      <c r="F94">
        <v>43375</v>
      </c>
      <c r="G94">
        <v>13.41506</v>
      </c>
      <c r="H94">
        <v>14.44173</v>
      </c>
      <c r="I94">
        <v>21.997979999999998</v>
      </c>
      <c r="J94">
        <v>25.6295</v>
      </c>
      <c r="K94">
        <v>38.401730000000001</v>
      </c>
      <c r="L94">
        <v>38.140799999999999</v>
      </c>
      <c r="M94">
        <f>VLOOKUP($C94,gex_iat!$C:$AI,3,0)</f>
        <v>3.2019920074702099E-2</v>
      </c>
      <c r="N94" t="str">
        <f>VLOOKUP($C94,gex_iat!$C:$AI,4,0)</f>
        <v>child</v>
      </c>
      <c r="O94" t="str">
        <f>VLOOKUP($C94,gex_iat!$C:$AI,5,0)</f>
        <v>affective</v>
      </c>
      <c r="P94">
        <f>VLOOKUP($C94,gex_iat!$C:$AI,6,0)</f>
        <v>18</v>
      </c>
      <c r="Q94">
        <f>VLOOKUP($C94,gex_iat!$C:$AI,7,0)</f>
        <v>4</v>
      </c>
      <c r="R94">
        <f>VLOOKUP($C94,gex_iat!$C:$AI,8,0)</f>
        <v>3</v>
      </c>
      <c r="S94">
        <f>VLOOKUP($C94,gex_iat!$C:$AI,9,0)</f>
        <v>1</v>
      </c>
      <c r="T94">
        <f>VLOOKUP($C94,gex_iat!$C:$AI,10,0)</f>
        <v>1</v>
      </c>
      <c r="U94">
        <f>VLOOKUP($C94,gex_iat!$C:$AI,11,0)</f>
        <v>7</v>
      </c>
      <c r="V94">
        <f>VLOOKUP($C94,gex_iat!$C:$AI,12,0)</f>
        <v>0</v>
      </c>
      <c r="W94">
        <f>VLOOKUP($C94,gex_iat!$C:$AI,13,0)</f>
        <v>1</v>
      </c>
      <c r="X94">
        <f>VLOOKUP($C94,gex_iat!$C:$AI,14,0)</f>
        <v>1</v>
      </c>
      <c r="Y94">
        <f>VLOOKUP($C94,gex_iat!$C:$AI,15,0)</f>
        <v>-3</v>
      </c>
      <c r="Z94">
        <f>VLOOKUP($C94,gex_iat!$C:$AI,16,0)</f>
        <v>1</v>
      </c>
      <c r="AA94">
        <f>VLOOKUP($C94,gex_iat!$C:$AI,17,0)</f>
        <v>1</v>
      </c>
      <c r="AB94">
        <f>VLOOKUP($C94,gex_iat!$C:$AI,18,0)</f>
        <v>3</v>
      </c>
      <c r="AC94">
        <f>VLOOKUP($C94,gex_iat!$C:$AI,19,0)</f>
        <v>3</v>
      </c>
      <c r="AD94">
        <f>VLOOKUP($C94,gex_iat!$C:$AI,20,0)</f>
        <v>1</v>
      </c>
      <c r="AE94">
        <f>VLOOKUP($C94,gex_iat!$C:$AI,21,0)</f>
        <v>-3</v>
      </c>
      <c r="AF94">
        <f>VLOOKUP($C94,gex_iat!$C:$AI,22,0)</f>
        <v>-3</v>
      </c>
      <c r="AG94">
        <f>VLOOKUP($C94,gex_iat!$C:$AI,23,0)</f>
        <v>-3</v>
      </c>
      <c r="AH94">
        <f>VLOOKUP($C94,gex_iat!$C:$AI,24,0)</f>
        <v>0</v>
      </c>
      <c r="AI94">
        <f>VLOOKUP($C94,gex_iat!$C:$AI,25,0)</f>
        <v>-3</v>
      </c>
      <c r="AJ94">
        <f>VLOOKUP($C94,gex_iat!$C:$AI,26,0)</f>
        <v>3</v>
      </c>
      <c r="AK94">
        <f>VLOOKUP($C94,gex_iat!$C:$AI,27,0)</f>
        <v>7</v>
      </c>
      <c r="AL94">
        <f>VLOOKUP($C94,gex_iat!$C:$AI,28,0)</f>
        <v>1</v>
      </c>
      <c r="AM94">
        <f>VLOOKUP($C94,gex_iat!$C:$AI,29,0)</f>
        <v>1</v>
      </c>
      <c r="AN94">
        <f>VLOOKUP($C94,gex_iat!$C:$AI,30,0)</f>
        <v>-2</v>
      </c>
      <c r="AO94">
        <f>VLOOKUP($C94,gex_iat!$C:$AI,31,0)</f>
        <v>2</v>
      </c>
      <c r="AP94">
        <f>VLOOKUP($C94,gex_iat!$C:$AI,32,0)</f>
        <v>-3</v>
      </c>
      <c r="AQ94">
        <f>VLOOKUP($C94,gex_iat!$C:$AJ,33,0)</f>
        <v>1</v>
      </c>
    </row>
    <row r="95" spans="1:44" x14ac:dyDescent="0.25">
      <c r="A95">
        <v>10</v>
      </c>
      <c r="B95">
        <v>1</v>
      </c>
      <c r="C95" t="s">
        <v>103</v>
      </c>
      <c r="D95" t="s">
        <v>36</v>
      </c>
      <c r="E95" t="s">
        <v>37</v>
      </c>
      <c r="F95">
        <v>43375</v>
      </c>
      <c r="G95">
        <v>14.13311</v>
      </c>
      <c r="H95">
        <v>19.262440000000002</v>
      </c>
      <c r="I95">
        <v>33.737319999999997</v>
      </c>
      <c r="J95">
        <v>23.532579999999999</v>
      </c>
      <c r="K95">
        <v>46.573650000000001</v>
      </c>
      <c r="L95">
        <v>45.306159999999998</v>
      </c>
      <c r="M95">
        <f>VLOOKUP($C95,gex_iat!$C:$AI,3,0)</f>
        <v>3.2019920074702099E-2</v>
      </c>
      <c r="N95" t="str">
        <f>VLOOKUP($C95,gex_iat!$C:$AI,4,0)</f>
        <v>child</v>
      </c>
      <c r="O95" t="str">
        <f>VLOOKUP($C95,gex_iat!$C:$AI,5,0)</f>
        <v>affective</v>
      </c>
      <c r="P95">
        <f>VLOOKUP($C95,gex_iat!$C:$AI,6,0)</f>
        <v>18</v>
      </c>
      <c r="Q95">
        <f>VLOOKUP($C95,gex_iat!$C:$AI,7,0)</f>
        <v>4</v>
      </c>
      <c r="R95">
        <f>VLOOKUP($C95,gex_iat!$C:$AI,8,0)</f>
        <v>3</v>
      </c>
      <c r="S95">
        <f>VLOOKUP($C95,gex_iat!$C:$AI,9,0)</f>
        <v>1</v>
      </c>
      <c r="T95">
        <f>VLOOKUP($C95,gex_iat!$C:$AI,10,0)</f>
        <v>1</v>
      </c>
      <c r="U95">
        <f>VLOOKUP($C95,gex_iat!$C:$AI,11,0)</f>
        <v>7</v>
      </c>
      <c r="V95">
        <f>VLOOKUP($C95,gex_iat!$C:$AI,12,0)</f>
        <v>0</v>
      </c>
      <c r="W95">
        <f>VLOOKUP($C95,gex_iat!$C:$AI,13,0)</f>
        <v>1</v>
      </c>
      <c r="X95">
        <f>VLOOKUP($C95,gex_iat!$C:$AI,14,0)</f>
        <v>1</v>
      </c>
      <c r="Y95">
        <f>VLOOKUP($C95,gex_iat!$C:$AI,15,0)</f>
        <v>-3</v>
      </c>
      <c r="Z95">
        <f>VLOOKUP($C95,gex_iat!$C:$AI,16,0)</f>
        <v>1</v>
      </c>
      <c r="AA95">
        <f>VLOOKUP($C95,gex_iat!$C:$AI,17,0)</f>
        <v>1</v>
      </c>
      <c r="AB95">
        <f>VLOOKUP($C95,gex_iat!$C:$AI,18,0)</f>
        <v>3</v>
      </c>
      <c r="AC95">
        <f>VLOOKUP($C95,gex_iat!$C:$AI,19,0)</f>
        <v>3</v>
      </c>
      <c r="AD95">
        <f>VLOOKUP($C95,gex_iat!$C:$AI,20,0)</f>
        <v>1</v>
      </c>
      <c r="AE95">
        <f>VLOOKUP($C95,gex_iat!$C:$AI,21,0)</f>
        <v>-3</v>
      </c>
      <c r="AF95">
        <f>VLOOKUP($C95,gex_iat!$C:$AI,22,0)</f>
        <v>-3</v>
      </c>
      <c r="AG95">
        <f>VLOOKUP($C95,gex_iat!$C:$AI,23,0)</f>
        <v>-3</v>
      </c>
      <c r="AH95">
        <f>VLOOKUP($C95,gex_iat!$C:$AI,24,0)</f>
        <v>0</v>
      </c>
      <c r="AI95">
        <f>VLOOKUP($C95,gex_iat!$C:$AI,25,0)</f>
        <v>-3</v>
      </c>
      <c r="AJ95">
        <f>VLOOKUP($C95,gex_iat!$C:$AI,26,0)</f>
        <v>3</v>
      </c>
      <c r="AK95">
        <f>VLOOKUP($C95,gex_iat!$C:$AI,27,0)</f>
        <v>7</v>
      </c>
      <c r="AL95">
        <f>VLOOKUP($C95,gex_iat!$C:$AI,28,0)</f>
        <v>1</v>
      </c>
      <c r="AM95">
        <f>VLOOKUP($C95,gex_iat!$C:$AI,29,0)</f>
        <v>1</v>
      </c>
      <c r="AN95">
        <f>VLOOKUP($C95,gex_iat!$C:$AI,30,0)</f>
        <v>-2</v>
      </c>
      <c r="AO95">
        <f>VLOOKUP($C95,gex_iat!$C:$AI,31,0)</f>
        <v>2</v>
      </c>
      <c r="AP95">
        <f>VLOOKUP($C95,gex_iat!$C:$AI,32,0)</f>
        <v>-3</v>
      </c>
      <c r="AQ95">
        <f>VLOOKUP($C95,gex_iat!$C:$AJ,33,0)</f>
        <v>1</v>
      </c>
    </row>
    <row r="96" spans="1:44" x14ac:dyDescent="0.25">
      <c r="A96">
        <v>10</v>
      </c>
      <c r="B96">
        <v>1</v>
      </c>
      <c r="C96" t="s">
        <v>103</v>
      </c>
      <c r="D96" t="s">
        <v>36</v>
      </c>
      <c r="E96" t="s">
        <v>37</v>
      </c>
      <c r="F96">
        <v>43375</v>
      </c>
      <c r="G96">
        <v>17.769310000000001</v>
      </c>
      <c r="H96">
        <v>22.100909999999999</v>
      </c>
      <c r="I96">
        <v>31.084689999999998</v>
      </c>
      <c r="J96">
        <v>34.252659999999999</v>
      </c>
      <c r="K96">
        <v>45.66966</v>
      </c>
      <c r="L96">
        <v>42.586480000000002</v>
      </c>
      <c r="M96">
        <f>VLOOKUP($C96,gex_iat!$C:$AI,3,0)</f>
        <v>3.2019920074702099E-2</v>
      </c>
      <c r="N96" t="str">
        <f>VLOOKUP($C96,gex_iat!$C:$AI,4,0)</f>
        <v>child</v>
      </c>
      <c r="O96" t="str">
        <f>VLOOKUP($C96,gex_iat!$C:$AI,5,0)</f>
        <v>affective</v>
      </c>
      <c r="P96">
        <f>VLOOKUP($C96,gex_iat!$C:$AI,6,0)</f>
        <v>18</v>
      </c>
      <c r="Q96">
        <f>VLOOKUP($C96,gex_iat!$C:$AI,7,0)</f>
        <v>4</v>
      </c>
      <c r="R96">
        <f>VLOOKUP($C96,gex_iat!$C:$AI,8,0)</f>
        <v>3</v>
      </c>
      <c r="S96">
        <f>VLOOKUP($C96,gex_iat!$C:$AI,9,0)</f>
        <v>1</v>
      </c>
      <c r="T96">
        <f>VLOOKUP($C96,gex_iat!$C:$AI,10,0)</f>
        <v>1</v>
      </c>
      <c r="U96">
        <f>VLOOKUP($C96,gex_iat!$C:$AI,11,0)</f>
        <v>7</v>
      </c>
      <c r="V96">
        <f>VLOOKUP($C96,gex_iat!$C:$AI,12,0)</f>
        <v>0</v>
      </c>
      <c r="W96">
        <f>VLOOKUP($C96,gex_iat!$C:$AI,13,0)</f>
        <v>1</v>
      </c>
      <c r="X96">
        <f>VLOOKUP($C96,gex_iat!$C:$AI,14,0)</f>
        <v>1</v>
      </c>
      <c r="Y96">
        <f>VLOOKUP($C96,gex_iat!$C:$AI,15,0)</f>
        <v>-3</v>
      </c>
      <c r="Z96">
        <f>VLOOKUP($C96,gex_iat!$C:$AI,16,0)</f>
        <v>1</v>
      </c>
      <c r="AA96">
        <f>VLOOKUP($C96,gex_iat!$C:$AI,17,0)</f>
        <v>1</v>
      </c>
      <c r="AB96">
        <f>VLOOKUP($C96,gex_iat!$C:$AI,18,0)</f>
        <v>3</v>
      </c>
      <c r="AC96">
        <f>VLOOKUP($C96,gex_iat!$C:$AI,19,0)</f>
        <v>3</v>
      </c>
      <c r="AD96">
        <f>VLOOKUP($C96,gex_iat!$C:$AI,20,0)</f>
        <v>1</v>
      </c>
      <c r="AE96">
        <f>VLOOKUP($C96,gex_iat!$C:$AI,21,0)</f>
        <v>-3</v>
      </c>
      <c r="AF96">
        <f>VLOOKUP($C96,gex_iat!$C:$AI,22,0)</f>
        <v>-3</v>
      </c>
      <c r="AG96">
        <f>VLOOKUP($C96,gex_iat!$C:$AI,23,0)</f>
        <v>-3</v>
      </c>
      <c r="AH96">
        <f>VLOOKUP($C96,gex_iat!$C:$AI,24,0)</f>
        <v>0</v>
      </c>
      <c r="AI96">
        <f>VLOOKUP($C96,gex_iat!$C:$AI,25,0)</f>
        <v>-3</v>
      </c>
      <c r="AJ96">
        <f>VLOOKUP($C96,gex_iat!$C:$AI,26,0)</f>
        <v>3</v>
      </c>
      <c r="AK96">
        <f>VLOOKUP($C96,gex_iat!$C:$AI,27,0)</f>
        <v>7</v>
      </c>
      <c r="AL96">
        <f>VLOOKUP($C96,gex_iat!$C:$AI,28,0)</f>
        <v>1</v>
      </c>
      <c r="AM96">
        <f>VLOOKUP($C96,gex_iat!$C:$AI,29,0)</f>
        <v>1</v>
      </c>
      <c r="AN96">
        <f>VLOOKUP($C96,gex_iat!$C:$AI,30,0)</f>
        <v>-2</v>
      </c>
      <c r="AO96">
        <f>VLOOKUP($C96,gex_iat!$C:$AI,31,0)</f>
        <v>2</v>
      </c>
      <c r="AP96">
        <f>VLOOKUP($C96,gex_iat!$C:$AI,32,0)</f>
        <v>-3</v>
      </c>
      <c r="AQ96">
        <f>VLOOKUP($C96,gex_iat!$C:$AJ,33,0)</f>
        <v>1</v>
      </c>
    </row>
    <row r="97" spans="1:43" x14ac:dyDescent="0.25">
      <c r="A97">
        <v>10</v>
      </c>
      <c r="B97">
        <v>2</v>
      </c>
      <c r="C97" t="s">
        <v>104</v>
      </c>
      <c r="D97" t="s">
        <v>32</v>
      </c>
      <c r="E97" t="s">
        <v>33</v>
      </c>
      <c r="F97">
        <v>43382</v>
      </c>
      <c r="G97">
        <v>13.81931</v>
      </c>
      <c r="H97">
        <v>21.691369999999999</v>
      </c>
      <c r="I97">
        <v>22.087150000000001</v>
      </c>
      <c r="J97">
        <v>33.87435</v>
      </c>
      <c r="K97">
        <v>47.833269999999999</v>
      </c>
      <c r="L97">
        <v>47.65549</v>
      </c>
      <c r="M97">
        <f>VLOOKUP($C97,gex_iat!$C:$AI,3,0)</f>
        <v>0.18801134678175199</v>
      </c>
      <c r="N97" t="str">
        <f>VLOOKUP($C97,gex_iat!$C:$AI,4,0)</f>
        <v>adult</v>
      </c>
      <c r="O97" t="str">
        <f>VLOOKUP($C97,gex_iat!$C:$AI,5,0)</f>
        <v>non-affective</v>
      </c>
      <c r="P97">
        <f>VLOOKUP($C97,gex_iat!$C:$AI,6,0)</f>
        <v>18</v>
      </c>
      <c r="Q97">
        <f>VLOOKUP($C97,gex_iat!$C:$AI,7,0)</f>
        <v>4</v>
      </c>
      <c r="R97">
        <f>VLOOKUP($C97,gex_iat!$C:$AI,8,0)</f>
        <v>3</v>
      </c>
      <c r="S97">
        <f>VLOOKUP($C97,gex_iat!$C:$AI,9,0)</f>
        <v>1</v>
      </c>
      <c r="T97">
        <f>VLOOKUP($C97,gex_iat!$C:$AI,10,0)</f>
        <v>1</v>
      </c>
      <c r="U97">
        <f>VLOOKUP($C97,gex_iat!$C:$AI,11,0)</f>
        <v>7</v>
      </c>
      <c r="V97">
        <f>VLOOKUP($C97,gex_iat!$C:$AI,12,0)</f>
        <v>0</v>
      </c>
      <c r="W97">
        <f>VLOOKUP($C97,gex_iat!$C:$AI,13,0)</f>
        <v>1</v>
      </c>
      <c r="X97">
        <f>VLOOKUP($C97,gex_iat!$C:$AI,14,0)</f>
        <v>1</v>
      </c>
      <c r="Y97">
        <f>VLOOKUP($C97,gex_iat!$C:$AI,15,0)</f>
        <v>-2</v>
      </c>
      <c r="Z97">
        <f>VLOOKUP($C97,gex_iat!$C:$AI,16,0)</f>
        <v>1</v>
      </c>
      <c r="AA97">
        <f>VLOOKUP($C97,gex_iat!$C:$AI,17,0)</f>
        <v>2</v>
      </c>
      <c r="AB97">
        <f>VLOOKUP($C97,gex_iat!$C:$AI,18,0)</f>
        <v>2</v>
      </c>
      <c r="AC97">
        <f>VLOOKUP($C97,gex_iat!$C:$AI,19,0)</f>
        <v>3</v>
      </c>
      <c r="AD97">
        <f>VLOOKUP($C97,gex_iat!$C:$AI,20,0)</f>
        <v>0</v>
      </c>
      <c r="AE97">
        <f>VLOOKUP($C97,gex_iat!$C:$AI,21,0)</f>
        <v>-1</v>
      </c>
      <c r="AF97">
        <f>VLOOKUP($C97,gex_iat!$C:$AI,22,0)</f>
        <v>-1</v>
      </c>
      <c r="AG97">
        <f>VLOOKUP($C97,gex_iat!$C:$AI,23,0)</f>
        <v>-1</v>
      </c>
      <c r="AH97">
        <f>VLOOKUP($C97,gex_iat!$C:$AI,24,0)</f>
        <v>1</v>
      </c>
      <c r="AI97">
        <f>VLOOKUP($C97,gex_iat!$C:$AI,25,0)</f>
        <v>1</v>
      </c>
      <c r="AJ97">
        <f>VLOOKUP($C97,gex_iat!$C:$AI,26,0)</f>
        <v>7</v>
      </c>
      <c r="AK97">
        <f>VLOOKUP($C97,gex_iat!$C:$AI,27,0)</f>
        <v>2</v>
      </c>
      <c r="AL97">
        <f>VLOOKUP($C97,gex_iat!$C:$AI,28,0)</f>
        <v>4</v>
      </c>
      <c r="AM97">
        <f>VLOOKUP($C97,gex_iat!$C:$AI,29,0)</f>
        <v>-1</v>
      </c>
      <c r="AN97">
        <f>VLOOKUP($C97,gex_iat!$C:$AI,30,0)</f>
        <v>-1</v>
      </c>
      <c r="AO97">
        <f>VLOOKUP($C97,gex_iat!$C:$AI,31,0)</f>
        <v>-2</v>
      </c>
      <c r="AP97">
        <f>VLOOKUP($C97,gex_iat!$C:$AI,32,0)</f>
        <v>0</v>
      </c>
      <c r="AQ97">
        <f>VLOOKUP($C97,gex_iat!$C:$AJ,33,0)</f>
        <v>0</v>
      </c>
    </row>
    <row r="98" spans="1:43" x14ac:dyDescent="0.25">
      <c r="A98">
        <v>10</v>
      </c>
      <c r="B98">
        <v>2</v>
      </c>
      <c r="C98" t="s">
        <v>104</v>
      </c>
      <c r="D98" t="s">
        <v>32</v>
      </c>
      <c r="E98" t="s">
        <v>33</v>
      </c>
      <c r="F98">
        <v>43382</v>
      </c>
      <c r="G98">
        <v>12.32185</v>
      </c>
      <c r="H98">
        <v>22.482559999999999</v>
      </c>
      <c r="I98">
        <v>27.94154</v>
      </c>
      <c r="J98">
        <v>33.766120000000001</v>
      </c>
      <c r="K98">
        <v>44.690660000000001</v>
      </c>
      <c r="L98">
        <v>44.333910000000003</v>
      </c>
      <c r="M98">
        <f>VLOOKUP($C98,gex_iat!$C:$AI,3,0)</f>
        <v>0.18801134678175199</v>
      </c>
      <c r="N98" t="str">
        <f>VLOOKUP($C98,gex_iat!$C:$AI,4,0)</f>
        <v>adult</v>
      </c>
      <c r="O98" t="str">
        <f>VLOOKUP($C98,gex_iat!$C:$AI,5,0)</f>
        <v>non-affective</v>
      </c>
      <c r="P98">
        <f>VLOOKUP($C98,gex_iat!$C:$AI,6,0)</f>
        <v>18</v>
      </c>
      <c r="Q98">
        <f>VLOOKUP($C98,gex_iat!$C:$AI,7,0)</f>
        <v>4</v>
      </c>
      <c r="R98">
        <f>VLOOKUP($C98,gex_iat!$C:$AI,8,0)</f>
        <v>3</v>
      </c>
      <c r="S98">
        <f>VLOOKUP($C98,gex_iat!$C:$AI,9,0)</f>
        <v>1</v>
      </c>
      <c r="T98">
        <f>VLOOKUP($C98,gex_iat!$C:$AI,10,0)</f>
        <v>1</v>
      </c>
      <c r="U98">
        <f>VLOOKUP($C98,gex_iat!$C:$AI,11,0)</f>
        <v>7</v>
      </c>
      <c r="V98">
        <f>VLOOKUP($C98,gex_iat!$C:$AI,12,0)</f>
        <v>0</v>
      </c>
      <c r="W98">
        <f>VLOOKUP($C98,gex_iat!$C:$AI,13,0)</f>
        <v>1</v>
      </c>
      <c r="X98">
        <f>VLOOKUP($C98,gex_iat!$C:$AI,14,0)</f>
        <v>1</v>
      </c>
      <c r="Y98">
        <f>VLOOKUP($C98,gex_iat!$C:$AI,15,0)</f>
        <v>-2</v>
      </c>
      <c r="Z98">
        <f>VLOOKUP($C98,gex_iat!$C:$AI,16,0)</f>
        <v>1</v>
      </c>
      <c r="AA98">
        <f>VLOOKUP($C98,gex_iat!$C:$AI,17,0)</f>
        <v>2</v>
      </c>
      <c r="AB98">
        <f>VLOOKUP($C98,gex_iat!$C:$AI,18,0)</f>
        <v>2</v>
      </c>
      <c r="AC98">
        <f>VLOOKUP($C98,gex_iat!$C:$AI,19,0)</f>
        <v>3</v>
      </c>
      <c r="AD98">
        <f>VLOOKUP($C98,gex_iat!$C:$AI,20,0)</f>
        <v>0</v>
      </c>
      <c r="AE98">
        <f>VLOOKUP($C98,gex_iat!$C:$AI,21,0)</f>
        <v>-1</v>
      </c>
      <c r="AF98">
        <f>VLOOKUP($C98,gex_iat!$C:$AI,22,0)</f>
        <v>-1</v>
      </c>
      <c r="AG98">
        <f>VLOOKUP($C98,gex_iat!$C:$AI,23,0)</f>
        <v>-1</v>
      </c>
      <c r="AH98">
        <f>VLOOKUP($C98,gex_iat!$C:$AI,24,0)</f>
        <v>1</v>
      </c>
      <c r="AI98">
        <f>VLOOKUP($C98,gex_iat!$C:$AI,25,0)</f>
        <v>1</v>
      </c>
      <c r="AJ98">
        <f>VLOOKUP($C98,gex_iat!$C:$AI,26,0)</f>
        <v>7</v>
      </c>
      <c r="AK98">
        <f>VLOOKUP($C98,gex_iat!$C:$AI,27,0)</f>
        <v>2</v>
      </c>
      <c r="AL98">
        <f>VLOOKUP($C98,gex_iat!$C:$AI,28,0)</f>
        <v>4</v>
      </c>
      <c r="AM98">
        <f>VLOOKUP($C98,gex_iat!$C:$AI,29,0)</f>
        <v>-1</v>
      </c>
      <c r="AN98">
        <f>VLOOKUP($C98,gex_iat!$C:$AI,30,0)</f>
        <v>-1</v>
      </c>
      <c r="AO98">
        <f>VLOOKUP($C98,gex_iat!$C:$AI,31,0)</f>
        <v>-2</v>
      </c>
      <c r="AP98">
        <f>VLOOKUP($C98,gex_iat!$C:$AI,32,0)</f>
        <v>0</v>
      </c>
      <c r="AQ98">
        <f>VLOOKUP($C98,gex_iat!$C:$AJ,33,0)</f>
        <v>0</v>
      </c>
    </row>
    <row r="99" spans="1:43" x14ac:dyDescent="0.25">
      <c r="A99">
        <v>10</v>
      </c>
      <c r="B99">
        <v>2</v>
      </c>
      <c r="C99" t="s">
        <v>104</v>
      </c>
      <c r="D99" t="s">
        <v>32</v>
      </c>
      <c r="E99" t="s">
        <v>33</v>
      </c>
      <c r="F99">
        <v>43382</v>
      </c>
      <c r="G99">
        <v>17.51614</v>
      </c>
      <c r="H99">
        <v>18.939409999999999</v>
      </c>
      <c r="I99">
        <v>32.213470000000001</v>
      </c>
      <c r="J99">
        <v>32.664020000000001</v>
      </c>
      <c r="K99">
        <v>45.613399999999999</v>
      </c>
      <c r="L99">
        <v>44.582439999999998</v>
      </c>
      <c r="M99">
        <f>VLOOKUP($C99,gex_iat!$C:$AI,3,0)</f>
        <v>0.18801134678175199</v>
      </c>
      <c r="N99" t="str">
        <f>VLOOKUP($C99,gex_iat!$C:$AI,4,0)</f>
        <v>adult</v>
      </c>
      <c r="O99" t="str">
        <f>VLOOKUP($C99,gex_iat!$C:$AI,5,0)</f>
        <v>non-affective</v>
      </c>
      <c r="P99">
        <f>VLOOKUP($C99,gex_iat!$C:$AI,6,0)</f>
        <v>18</v>
      </c>
      <c r="Q99">
        <f>VLOOKUP($C99,gex_iat!$C:$AI,7,0)</f>
        <v>4</v>
      </c>
      <c r="R99">
        <f>VLOOKUP($C99,gex_iat!$C:$AI,8,0)</f>
        <v>3</v>
      </c>
      <c r="S99">
        <f>VLOOKUP($C99,gex_iat!$C:$AI,9,0)</f>
        <v>1</v>
      </c>
      <c r="T99">
        <f>VLOOKUP($C99,gex_iat!$C:$AI,10,0)</f>
        <v>1</v>
      </c>
      <c r="U99">
        <f>VLOOKUP($C99,gex_iat!$C:$AI,11,0)</f>
        <v>7</v>
      </c>
      <c r="V99">
        <f>VLOOKUP($C99,gex_iat!$C:$AI,12,0)</f>
        <v>0</v>
      </c>
      <c r="W99">
        <f>VLOOKUP($C99,gex_iat!$C:$AI,13,0)</f>
        <v>1</v>
      </c>
      <c r="X99">
        <f>VLOOKUP($C99,gex_iat!$C:$AI,14,0)</f>
        <v>1</v>
      </c>
      <c r="Y99">
        <f>VLOOKUP($C99,gex_iat!$C:$AI,15,0)</f>
        <v>-2</v>
      </c>
      <c r="Z99">
        <f>VLOOKUP($C99,gex_iat!$C:$AI,16,0)</f>
        <v>1</v>
      </c>
      <c r="AA99">
        <f>VLOOKUP($C99,gex_iat!$C:$AI,17,0)</f>
        <v>2</v>
      </c>
      <c r="AB99">
        <f>VLOOKUP($C99,gex_iat!$C:$AI,18,0)</f>
        <v>2</v>
      </c>
      <c r="AC99">
        <f>VLOOKUP($C99,gex_iat!$C:$AI,19,0)</f>
        <v>3</v>
      </c>
      <c r="AD99">
        <f>VLOOKUP($C99,gex_iat!$C:$AI,20,0)</f>
        <v>0</v>
      </c>
      <c r="AE99">
        <f>VLOOKUP($C99,gex_iat!$C:$AI,21,0)</f>
        <v>-1</v>
      </c>
      <c r="AF99">
        <f>VLOOKUP($C99,gex_iat!$C:$AI,22,0)</f>
        <v>-1</v>
      </c>
      <c r="AG99">
        <f>VLOOKUP($C99,gex_iat!$C:$AI,23,0)</f>
        <v>-1</v>
      </c>
      <c r="AH99">
        <f>VLOOKUP($C99,gex_iat!$C:$AI,24,0)</f>
        <v>1</v>
      </c>
      <c r="AI99">
        <f>VLOOKUP($C99,gex_iat!$C:$AI,25,0)</f>
        <v>1</v>
      </c>
      <c r="AJ99">
        <f>VLOOKUP($C99,gex_iat!$C:$AI,26,0)</f>
        <v>7</v>
      </c>
      <c r="AK99">
        <f>VLOOKUP($C99,gex_iat!$C:$AI,27,0)</f>
        <v>2</v>
      </c>
      <c r="AL99">
        <f>VLOOKUP($C99,gex_iat!$C:$AI,28,0)</f>
        <v>4</v>
      </c>
      <c r="AM99">
        <f>VLOOKUP($C99,gex_iat!$C:$AI,29,0)</f>
        <v>-1</v>
      </c>
      <c r="AN99">
        <f>VLOOKUP($C99,gex_iat!$C:$AI,30,0)</f>
        <v>-1</v>
      </c>
      <c r="AO99">
        <f>VLOOKUP($C99,gex_iat!$C:$AI,31,0)</f>
        <v>-2</v>
      </c>
      <c r="AP99">
        <f>VLOOKUP($C99,gex_iat!$C:$AI,32,0)</f>
        <v>0</v>
      </c>
      <c r="AQ99">
        <f>VLOOKUP($C99,gex_iat!$C:$AJ,33,0)</f>
        <v>0</v>
      </c>
    </row>
    <row r="100" spans="1:43" x14ac:dyDescent="0.25">
      <c r="A100">
        <v>10</v>
      </c>
      <c r="B100">
        <v>2</v>
      </c>
      <c r="C100" t="s">
        <v>104</v>
      </c>
      <c r="D100" t="s">
        <v>32</v>
      </c>
      <c r="E100" t="s">
        <v>33</v>
      </c>
      <c r="F100">
        <v>43382</v>
      </c>
      <c r="G100">
        <v>16.76125</v>
      </c>
      <c r="H100">
        <v>17.526140000000002</v>
      </c>
      <c r="I100">
        <v>29.76895</v>
      </c>
      <c r="J100">
        <v>33.802340000000001</v>
      </c>
      <c r="K100">
        <v>48.340780000000002</v>
      </c>
      <c r="L100">
        <v>45.955309999999997</v>
      </c>
      <c r="M100">
        <f>VLOOKUP($C100,gex_iat!$C:$AI,3,0)</f>
        <v>0.18801134678175199</v>
      </c>
      <c r="N100" t="str">
        <f>VLOOKUP($C100,gex_iat!$C:$AI,4,0)</f>
        <v>adult</v>
      </c>
      <c r="O100" t="str">
        <f>VLOOKUP($C100,gex_iat!$C:$AI,5,0)</f>
        <v>non-affective</v>
      </c>
      <c r="P100">
        <f>VLOOKUP($C100,gex_iat!$C:$AI,6,0)</f>
        <v>18</v>
      </c>
      <c r="Q100">
        <f>VLOOKUP($C100,gex_iat!$C:$AI,7,0)</f>
        <v>4</v>
      </c>
      <c r="R100">
        <f>VLOOKUP($C100,gex_iat!$C:$AI,8,0)</f>
        <v>3</v>
      </c>
      <c r="S100">
        <f>VLOOKUP($C100,gex_iat!$C:$AI,9,0)</f>
        <v>1</v>
      </c>
      <c r="T100">
        <f>VLOOKUP($C100,gex_iat!$C:$AI,10,0)</f>
        <v>1</v>
      </c>
      <c r="U100">
        <f>VLOOKUP($C100,gex_iat!$C:$AI,11,0)</f>
        <v>7</v>
      </c>
      <c r="V100">
        <f>VLOOKUP($C100,gex_iat!$C:$AI,12,0)</f>
        <v>0</v>
      </c>
      <c r="W100">
        <f>VLOOKUP($C100,gex_iat!$C:$AI,13,0)</f>
        <v>1</v>
      </c>
      <c r="X100">
        <f>VLOOKUP($C100,gex_iat!$C:$AI,14,0)</f>
        <v>1</v>
      </c>
      <c r="Y100">
        <f>VLOOKUP($C100,gex_iat!$C:$AI,15,0)</f>
        <v>-2</v>
      </c>
      <c r="Z100">
        <f>VLOOKUP($C100,gex_iat!$C:$AI,16,0)</f>
        <v>1</v>
      </c>
      <c r="AA100">
        <f>VLOOKUP($C100,gex_iat!$C:$AI,17,0)</f>
        <v>2</v>
      </c>
      <c r="AB100">
        <f>VLOOKUP($C100,gex_iat!$C:$AI,18,0)</f>
        <v>2</v>
      </c>
      <c r="AC100">
        <f>VLOOKUP($C100,gex_iat!$C:$AI,19,0)</f>
        <v>3</v>
      </c>
      <c r="AD100">
        <f>VLOOKUP($C100,gex_iat!$C:$AI,20,0)</f>
        <v>0</v>
      </c>
      <c r="AE100">
        <f>VLOOKUP($C100,gex_iat!$C:$AI,21,0)</f>
        <v>-1</v>
      </c>
      <c r="AF100">
        <f>VLOOKUP($C100,gex_iat!$C:$AI,22,0)</f>
        <v>-1</v>
      </c>
      <c r="AG100">
        <f>VLOOKUP($C100,gex_iat!$C:$AI,23,0)</f>
        <v>-1</v>
      </c>
      <c r="AH100">
        <f>VLOOKUP($C100,gex_iat!$C:$AI,24,0)</f>
        <v>1</v>
      </c>
      <c r="AI100">
        <f>VLOOKUP($C100,gex_iat!$C:$AI,25,0)</f>
        <v>1</v>
      </c>
      <c r="AJ100">
        <f>VLOOKUP($C100,gex_iat!$C:$AI,26,0)</f>
        <v>7</v>
      </c>
      <c r="AK100">
        <f>VLOOKUP($C100,gex_iat!$C:$AI,27,0)</f>
        <v>2</v>
      </c>
      <c r="AL100">
        <f>VLOOKUP($C100,gex_iat!$C:$AI,28,0)</f>
        <v>4</v>
      </c>
      <c r="AM100">
        <f>VLOOKUP($C100,gex_iat!$C:$AI,29,0)</f>
        <v>-1</v>
      </c>
      <c r="AN100">
        <f>VLOOKUP($C100,gex_iat!$C:$AI,30,0)</f>
        <v>-1</v>
      </c>
      <c r="AO100">
        <f>VLOOKUP($C100,gex_iat!$C:$AI,31,0)</f>
        <v>-2</v>
      </c>
      <c r="AP100">
        <f>VLOOKUP($C100,gex_iat!$C:$AI,32,0)</f>
        <v>0</v>
      </c>
      <c r="AQ100">
        <f>VLOOKUP($C100,gex_iat!$C:$AJ,33,0)</f>
        <v>0</v>
      </c>
    </row>
    <row r="101" spans="1:43" x14ac:dyDescent="0.25">
      <c r="A101">
        <v>10</v>
      </c>
      <c r="B101">
        <v>2</v>
      </c>
      <c r="C101" t="s">
        <v>104</v>
      </c>
      <c r="D101" t="s">
        <v>32</v>
      </c>
      <c r="E101" t="s">
        <v>33</v>
      </c>
      <c r="F101">
        <v>43382</v>
      </c>
      <c r="G101">
        <v>16.387339999999998</v>
      </c>
      <c r="H101">
        <v>18.085370000000001</v>
      </c>
      <c r="I101">
        <v>33.066960000000002</v>
      </c>
      <c r="J101">
        <v>37.227789999999999</v>
      </c>
      <c r="K101">
        <v>43.643540000000002</v>
      </c>
      <c r="L101">
        <v>45.759819999999998</v>
      </c>
      <c r="M101">
        <f>VLOOKUP($C101,gex_iat!$C:$AI,3,0)</f>
        <v>0.18801134678175199</v>
      </c>
      <c r="N101" t="str">
        <f>VLOOKUP($C101,gex_iat!$C:$AI,4,0)</f>
        <v>adult</v>
      </c>
      <c r="O101" t="str">
        <f>VLOOKUP($C101,gex_iat!$C:$AI,5,0)</f>
        <v>non-affective</v>
      </c>
      <c r="P101">
        <f>VLOOKUP($C101,gex_iat!$C:$AI,6,0)</f>
        <v>18</v>
      </c>
      <c r="Q101">
        <f>VLOOKUP($C101,gex_iat!$C:$AI,7,0)</f>
        <v>4</v>
      </c>
      <c r="R101">
        <f>VLOOKUP($C101,gex_iat!$C:$AI,8,0)</f>
        <v>3</v>
      </c>
      <c r="S101">
        <f>VLOOKUP($C101,gex_iat!$C:$AI,9,0)</f>
        <v>1</v>
      </c>
      <c r="T101">
        <f>VLOOKUP($C101,gex_iat!$C:$AI,10,0)</f>
        <v>1</v>
      </c>
      <c r="U101">
        <f>VLOOKUP($C101,gex_iat!$C:$AI,11,0)</f>
        <v>7</v>
      </c>
      <c r="V101">
        <f>VLOOKUP($C101,gex_iat!$C:$AI,12,0)</f>
        <v>0</v>
      </c>
      <c r="W101">
        <f>VLOOKUP($C101,gex_iat!$C:$AI,13,0)</f>
        <v>1</v>
      </c>
      <c r="X101">
        <f>VLOOKUP($C101,gex_iat!$C:$AI,14,0)</f>
        <v>1</v>
      </c>
      <c r="Y101">
        <f>VLOOKUP($C101,gex_iat!$C:$AI,15,0)</f>
        <v>-2</v>
      </c>
      <c r="Z101">
        <f>VLOOKUP($C101,gex_iat!$C:$AI,16,0)</f>
        <v>1</v>
      </c>
      <c r="AA101">
        <f>VLOOKUP($C101,gex_iat!$C:$AI,17,0)</f>
        <v>2</v>
      </c>
      <c r="AB101">
        <f>VLOOKUP($C101,gex_iat!$C:$AI,18,0)</f>
        <v>2</v>
      </c>
      <c r="AC101">
        <f>VLOOKUP($C101,gex_iat!$C:$AI,19,0)</f>
        <v>3</v>
      </c>
      <c r="AD101">
        <f>VLOOKUP($C101,gex_iat!$C:$AI,20,0)</f>
        <v>0</v>
      </c>
      <c r="AE101">
        <f>VLOOKUP($C101,gex_iat!$C:$AI,21,0)</f>
        <v>-1</v>
      </c>
      <c r="AF101">
        <f>VLOOKUP($C101,gex_iat!$C:$AI,22,0)</f>
        <v>-1</v>
      </c>
      <c r="AG101">
        <f>VLOOKUP($C101,gex_iat!$C:$AI,23,0)</f>
        <v>-1</v>
      </c>
      <c r="AH101">
        <f>VLOOKUP($C101,gex_iat!$C:$AI,24,0)</f>
        <v>1</v>
      </c>
      <c r="AI101">
        <f>VLOOKUP($C101,gex_iat!$C:$AI,25,0)</f>
        <v>1</v>
      </c>
      <c r="AJ101">
        <f>VLOOKUP($C101,gex_iat!$C:$AI,26,0)</f>
        <v>7</v>
      </c>
      <c r="AK101">
        <f>VLOOKUP($C101,gex_iat!$C:$AI,27,0)</f>
        <v>2</v>
      </c>
      <c r="AL101">
        <f>VLOOKUP($C101,gex_iat!$C:$AI,28,0)</f>
        <v>4</v>
      </c>
      <c r="AM101">
        <f>VLOOKUP($C101,gex_iat!$C:$AI,29,0)</f>
        <v>-1</v>
      </c>
      <c r="AN101">
        <f>VLOOKUP($C101,gex_iat!$C:$AI,30,0)</f>
        <v>-1</v>
      </c>
      <c r="AO101">
        <f>VLOOKUP($C101,gex_iat!$C:$AI,31,0)</f>
        <v>-2</v>
      </c>
      <c r="AP101">
        <f>VLOOKUP($C101,gex_iat!$C:$AI,32,0)</f>
        <v>0</v>
      </c>
      <c r="AQ101">
        <f>VLOOKUP($C101,gex_iat!$C:$AJ,33,0)</f>
        <v>0</v>
      </c>
    </row>
    <row r="102" spans="1:43" x14ac:dyDescent="0.25">
      <c r="A102">
        <v>11</v>
      </c>
      <c r="B102">
        <v>1</v>
      </c>
      <c r="C102" t="s">
        <v>105</v>
      </c>
      <c r="D102" t="s">
        <v>32</v>
      </c>
      <c r="E102" t="s">
        <v>33</v>
      </c>
      <c r="F102">
        <v>43377</v>
      </c>
      <c r="G102">
        <v>10.98536</v>
      </c>
      <c r="H102">
        <v>16.672910000000002</v>
      </c>
      <c r="I102">
        <v>18.973590000000002</v>
      </c>
      <c r="J102">
        <v>36.20966</v>
      </c>
      <c r="K102">
        <v>26.610869999999998</v>
      </c>
      <c r="L102">
        <v>42.355499999999999</v>
      </c>
      <c r="M102">
        <f>VLOOKUP($C102,gex_iat!$C:$AI,3,0)</f>
        <v>0.254538761539017</v>
      </c>
      <c r="N102" t="str">
        <f>VLOOKUP($C102,gex_iat!$C:$AI,4,0)</f>
        <v>adult</v>
      </c>
      <c r="O102" t="str">
        <f>VLOOKUP($C102,gex_iat!$C:$AI,5,0)</f>
        <v>non-affective</v>
      </c>
      <c r="P102">
        <f>VLOOKUP($C102,gex_iat!$C:$AI,6,0)</f>
        <v>20</v>
      </c>
      <c r="Q102">
        <f>VLOOKUP($C102,gex_iat!$C:$AI,7,0)</f>
        <v>4</v>
      </c>
      <c r="R102">
        <f>VLOOKUP($C102,gex_iat!$C:$AI,8,0)</f>
        <v>5</v>
      </c>
      <c r="S102">
        <f>VLOOKUP($C102,gex_iat!$C:$AI,9,0)</f>
        <v>1</v>
      </c>
      <c r="T102">
        <f>VLOOKUP($C102,gex_iat!$C:$AI,10,0)</f>
        <v>1</v>
      </c>
      <c r="U102">
        <f>VLOOKUP($C102,gex_iat!$C:$AI,11,0)</f>
        <v>7</v>
      </c>
      <c r="V102">
        <f>VLOOKUP($C102,gex_iat!$C:$AI,12,0)</f>
        <v>1</v>
      </c>
      <c r="W102">
        <f>VLOOKUP($C102,gex_iat!$C:$AI,13,0)</f>
        <v>1</v>
      </c>
      <c r="X102">
        <f>VLOOKUP($C102,gex_iat!$C:$AI,14,0)</f>
        <v>2</v>
      </c>
      <c r="Y102">
        <f>VLOOKUP($C102,gex_iat!$C:$AI,15,0)</f>
        <v>1</v>
      </c>
      <c r="Z102">
        <f>VLOOKUP($C102,gex_iat!$C:$AI,16,0)</f>
        <v>3</v>
      </c>
      <c r="AA102">
        <f>VLOOKUP($C102,gex_iat!$C:$AI,17,0)</f>
        <v>3</v>
      </c>
      <c r="AB102">
        <f>VLOOKUP($C102,gex_iat!$C:$AI,18,0)</f>
        <v>1</v>
      </c>
      <c r="AC102">
        <f>VLOOKUP($C102,gex_iat!$C:$AI,19,0)</f>
        <v>2</v>
      </c>
      <c r="AD102">
        <f>VLOOKUP($C102,gex_iat!$C:$AI,20,0)</f>
        <v>1</v>
      </c>
      <c r="AE102">
        <f>VLOOKUP($C102,gex_iat!$C:$AI,21,0)</f>
        <v>-2</v>
      </c>
      <c r="AF102">
        <f>VLOOKUP($C102,gex_iat!$C:$AI,22,0)</f>
        <v>-2</v>
      </c>
      <c r="AG102">
        <f>VLOOKUP($C102,gex_iat!$C:$AI,23,0)</f>
        <v>0</v>
      </c>
      <c r="AH102">
        <f>VLOOKUP($C102,gex_iat!$C:$AI,24,0)</f>
        <v>2</v>
      </c>
      <c r="AI102">
        <f>VLOOKUP($C102,gex_iat!$C:$AI,25,0)</f>
        <v>-2</v>
      </c>
      <c r="AJ102">
        <f>VLOOKUP($C102,gex_iat!$C:$AI,26,0)</f>
        <v>6</v>
      </c>
      <c r="AK102">
        <f>VLOOKUP($C102,gex_iat!$C:$AI,27,0)</f>
        <v>6</v>
      </c>
      <c r="AL102">
        <f>VLOOKUP($C102,gex_iat!$C:$AI,28,0)</f>
        <v>4</v>
      </c>
      <c r="AM102">
        <f>VLOOKUP($C102,gex_iat!$C:$AI,29,0)</f>
        <v>-3</v>
      </c>
      <c r="AN102">
        <f>VLOOKUP($C102,gex_iat!$C:$AI,30,0)</f>
        <v>3</v>
      </c>
      <c r="AO102">
        <f>VLOOKUP($C102,gex_iat!$C:$AI,31,0)</f>
        <v>-2</v>
      </c>
      <c r="AP102">
        <f>VLOOKUP($C102,gex_iat!$C:$AI,32,0)</f>
        <v>1</v>
      </c>
      <c r="AQ102">
        <f>VLOOKUP($C102,gex_iat!$C:$AJ,33,0)</f>
        <v>-3</v>
      </c>
    </row>
    <row r="103" spans="1:43" x14ac:dyDescent="0.25">
      <c r="A103">
        <v>11</v>
      </c>
      <c r="B103">
        <v>1</v>
      </c>
      <c r="C103" t="s">
        <v>105</v>
      </c>
      <c r="D103" t="s">
        <v>32</v>
      </c>
      <c r="E103" t="s">
        <v>33</v>
      </c>
      <c r="F103">
        <v>43377</v>
      </c>
      <c r="G103">
        <v>12.055070000000001</v>
      </c>
      <c r="H103">
        <v>15.31828</v>
      </c>
      <c r="I103">
        <v>20.675850000000001</v>
      </c>
      <c r="J103">
        <v>29.206720000000001</v>
      </c>
      <c r="K103">
        <v>27.211870000000001</v>
      </c>
      <c r="L103">
        <v>43.222630000000002</v>
      </c>
      <c r="M103">
        <f>VLOOKUP($C103,gex_iat!$C:$AI,3,0)</f>
        <v>0.254538761539017</v>
      </c>
      <c r="N103" t="str">
        <f>VLOOKUP($C103,gex_iat!$C:$AI,4,0)</f>
        <v>adult</v>
      </c>
      <c r="O103" t="str">
        <f>VLOOKUP($C103,gex_iat!$C:$AI,5,0)</f>
        <v>non-affective</v>
      </c>
      <c r="P103">
        <f>VLOOKUP($C103,gex_iat!$C:$AI,6,0)</f>
        <v>20</v>
      </c>
      <c r="Q103">
        <f>VLOOKUP($C103,gex_iat!$C:$AI,7,0)</f>
        <v>4</v>
      </c>
      <c r="R103">
        <f>VLOOKUP($C103,gex_iat!$C:$AI,8,0)</f>
        <v>5</v>
      </c>
      <c r="S103">
        <f>VLOOKUP($C103,gex_iat!$C:$AI,9,0)</f>
        <v>1</v>
      </c>
      <c r="T103">
        <f>VLOOKUP($C103,gex_iat!$C:$AI,10,0)</f>
        <v>1</v>
      </c>
      <c r="U103">
        <f>VLOOKUP($C103,gex_iat!$C:$AI,11,0)</f>
        <v>7</v>
      </c>
      <c r="V103">
        <f>VLOOKUP($C103,gex_iat!$C:$AI,12,0)</f>
        <v>1</v>
      </c>
      <c r="W103">
        <f>VLOOKUP($C103,gex_iat!$C:$AI,13,0)</f>
        <v>1</v>
      </c>
      <c r="X103">
        <f>VLOOKUP($C103,gex_iat!$C:$AI,14,0)</f>
        <v>2</v>
      </c>
      <c r="Y103">
        <f>VLOOKUP($C103,gex_iat!$C:$AI,15,0)</f>
        <v>1</v>
      </c>
      <c r="Z103">
        <f>VLOOKUP($C103,gex_iat!$C:$AI,16,0)</f>
        <v>3</v>
      </c>
      <c r="AA103">
        <f>VLOOKUP($C103,gex_iat!$C:$AI,17,0)</f>
        <v>3</v>
      </c>
      <c r="AB103">
        <f>VLOOKUP($C103,gex_iat!$C:$AI,18,0)</f>
        <v>1</v>
      </c>
      <c r="AC103">
        <f>VLOOKUP($C103,gex_iat!$C:$AI,19,0)</f>
        <v>2</v>
      </c>
      <c r="AD103">
        <f>VLOOKUP($C103,gex_iat!$C:$AI,20,0)</f>
        <v>1</v>
      </c>
      <c r="AE103">
        <f>VLOOKUP($C103,gex_iat!$C:$AI,21,0)</f>
        <v>-2</v>
      </c>
      <c r="AF103">
        <f>VLOOKUP($C103,gex_iat!$C:$AI,22,0)</f>
        <v>-2</v>
      </c>
      <c r="AG103">
        <f>VLOOKUP($C103,gex_iat!$C:$AI,23,0)</f>
        <v>0</v>
      </c>
      <c r="AH103">
        <f>VLOOKUP($C103,gex_iat!$C:$AI,24,0)</f>
        <v>2</v>
      </c>
      <c r="AI103">
        <f>VLOOKUP($C103,gex_iat!$C:$AI,25,0)</f>
        <v>-2</v>
      </c>
      <c r="AJ103">
        <f>VLOOKUP($C103,gex_iat!$C:$AI,26,0)</f>
        <v>6</v>
      </c>
      <c r="AK103">
        <f>VLOOKUP($C103,gex_iat!$C:$AI,27,0)</f>
        <v>6</v>
      </c>
      <c r="AL103">
        <f>VLOOKUP($C103,gex_iat!$C:$AI,28,0)</f>
        <v>4</v>
      </c>
      <c r="AM103">
        <f>VLOOKUP($C103,gex_iat!$C:$AI,29,0)</f>
        <v>-3</v>
      </c>
      <c r="AN103">
        <f>VLOOKUP($C103,gex_iat!$C:$AI,30,0)</f>
        <v>3</v>
      </c>
      <c r="AO103">
        <f>VLOOKUP($C103,gex_iat!$C:$AI,31,0)</f>
        <v>-2</v>
      </c>
      <c r="AP103">
        <f>VLOOKUP($C103,gex_iat!$C:$AI,32,0)</f>
        <v>1</v>
      </c>
      <c r="AQ103">
        <f>VLOOKUP($C103,gex_iat!$C:$AJ,33,0)</f>
        <v>-3</v>
      </c>
    </row>
    <row r="104" spans="1:43" x14ac:dyDescent="0.25">
      <c r="A104">
        <v>11</v>
      </c>
      <c r="B104">
        <v>1</v>
      </c>
      <c r="C104" t="s">
        <v>105</v>
      </c>
      <c r="D104" t="s">
        <v>32</v>
      </c>
      <c r="E104" t="s">
        <v>33</v>
      </c>
      <c r="F104">
        <v>43377</v>
      </c>
      <c r="G104">
        <v>11.40903</v>
      </c>
      <c r="H104">
        <v>16.847840000000001</v>
      </c>
      <c r="I104">
        <v>21.952670000000001</v>
      </c>
      <c r="J104">
        <v>27.822230000000001</v>
      </c>
      <c r="K104">
        <v>35.984450000000002</v>
      </c>
      <c r="L104">
        <v>42.62218</v>
      </c>
      <c r="M104">
        <f>VLOOKUP($C104,gex_iat!$C:$AI,3,0)</f>
        <v>0.254538761539017</v>
      </c>
      <c r="N104" t="str">
        <f>VLOOKUP($C104,gex_iat!$C:$AI,4,0)</f>
        <v>adult</v>
      </c>
      <c r="O104" t="str">
        <f>VLOOKUP($C104,gex_iat!$C:$AI,5,0)</f>
        <v>non-affective</v>
      </c>
      <c r="P104">
        <f>VLOOKUP($C104,gex_iat!$C:$AI,6,0)</f>
        <v>20</v>
      </c>
      <c r="Q104">
        <f>VLOOKUP($C104,gex_iat!$C:$AI,7,0)</f>
        <v>4</v>
      </c>
      <c r="R104">
        <f>VLOOKUP($C104,gex_iat!$C:$AI,8,0)</f>
        <v>5</v>
      </c>
      <c r="S104">
        <f>VLOOKUP($C104,gex_iat!$C:$AI,9,0)</f>
        <v>1</v>
      </c>
      <c r="T104">
        <f>VLOOKUP($C104,gex_iat!$C:$AI,10,0)</f>
        <v>1</v>
      </c>
      <c r="U104">
        <f>VLOOKUP($C104,gex_iat!$C:$AI,11,0)</f>
        <v>7</v>
      </c>
      <c r="V104">
        <f>VLOOKUP($C104,gex_iat!$C:$AI,12,0)</f>
        <v>1</v>
      </c>
      <c r="W104">
        <f>VLOOKUP($C104,gex_iat!$C:$AI,13,0)</f>
        <v>1</v>
      </c>
      <c r="X104">
        <f>VLOOKUP($C104,gex_iat!$C:$AI,14,0)</f>
        <v>2</v>
      </c>
      <c r="Y104">
        <f>VLOOKUP($C104,gex_iat!$C:$AI,15,0)</f>
        <v>1</v>
      </c>
      <c r="Z104">
        <f>VLOOKUP($C104,gex_iat!$C:$AI,16,0)</f>
        <v>3</v>
      </c>
      <c r="AA104">
        <f>VLOOKUP($C104,gex_iat!$C:$AI,17,0)</f>
        <v>3</v>
      </c>
      <c r="AB104">
        <f>VLOOKUP($C104,gex_iat!$C:$AI,18,0)</f>
        <v>1</v>
      </c>
      <c r="AC104">
        <f>VLOOKUP($C104,gex_iat!$C:$AI,19,0)</f>
        <v>2</v>
      </c>
      <c r="AD104">
        <f>VLOOKUP($C104,gex_iat!$C:$AI,20,0)</f>
        <v>1</v>
      </c>
      <c r="AE104">
        <f>VLOOKUP($C104,gex_iat!$C:$AI,21,0)</f>
        <v>-2</v>
      </c>
      <c r="AF104">
        <f>VLOOKUP($C104,gex_iat!$C:$AI,22,0)</f>
        <v>-2</v>
      </c>
      <c r="AG104">
        <f>VLOOKUP($C104,gex_iat!$C:$AI,23,0)</f>
        <v>0</v>
      </c>
      <c r="AH104">
        <f>VLOOKUP($C104,gex_iat!$C:$AI,24,0)</f>
        <v>2</v>
      </c>
      <c r="AI104">
        <f>VLOOKUP($C104,gex_iat!$C:$AI,25,0)</f>
        <v>-2</v>
      </c>
      <c r="AJ104">
        <f>VLOOKUP($C104,gex_iat!$C:$AI,26,0)</f>
        <v>6</v>
      </c>
      <c r="AK104">
        <f>VLOOKUP($C104,gex_iat!$C:$AI,27,0)</f>
        <v>6</v>
      </c>
      <c r="AL104">
        <f>VLOOKUP($C104,gex_iat!$C:$AI,28,0)</f>
        <v>4</v>
      </c>
      <c r="AM104">
        <f>VLOOKUP($C104,gex_iat!$C:$AI,29,0)</f>
        <v>-3</v>
      </c>
      <c r="AN104">
        <f>VLOOKUP($C104,gex_iat!$C:$AI,30,0)</f>
        <v>3</v>
      </c>
      <c r="AO104">
        <f>VLOOKUP($C104,gex_iat!$C:$AI,31,0)</f>
        <v>-2</v>
      </c>
      <c r="AP104">
        <f>VLOOKUP($C104,gex_iat!$C:$AI,32,0)</f>
        <v>1</v>
      </c>
      <c r="AQ104">
        <f>VLOOKUP($C104,gex_iat!$C:$AJ,33,0)</f>
        <v>-3</v>
      </c>
    </row>
    <row r="105" spans="1:43" x14ac:dyDescent="0.25">
      <c r="A105">
        <v>11</v>
      </c>
      <c r="B105">
        <v>1</v>
      </c>
      <c r="C105" t="s">
        <v>105</v>
      </c>
      <c r="D105" t="s">
        <v>32</v>
      </c>
      <c r="E105" t="s">
        <v>33</v>
      </c>
      <c r="F105">
        <v>43377</v>
      </c>
      <c r="G105">
        <v>10.052070000000001</v>
      </c>
      <c r="H105">
        <v>16.484310000000001</v>
      </c>
      <c r="I105">
        <v>25.63862</v>
      </c>
      <c r="J105">
        <v>29.192740000000001</v>
      </c>
      <c r="K105">
        <v>34.94173</v>
      </c>
      <c r="L105">
        <v>41.273510000000002</v>
      </c>
      <c r="M105">
        <f>VLOOKUP($C105,gex_iat!$C:$AI,3,0)</f>
        <v>0.254538761539017</v>
      </c>
      <c r="N105" t="str">
        <f>VLOOKUP($C105,gex_iat!$C:$AI,4,0)</f>
        <v>adult</v>
      </c>
      <c r="O105" t="str">
        <f>VLOOKUP($C105,gex_iat!$C:$AI,5,0)</f>
        <v>non-affective</v>
      </c>
      <c r="P105">
        <f>VLOOKUP($C105,gex_iat!$C:$AI,6,0)</f>
        <v>20</v>
      </c>
      <c r="Q105">
        <f>VLOOKUP($C105,gex_iat!$C:$AI,7,0)</f>
        <v>4</v>
      </c>
      <c r="R105">
        <f>VLOOKUP($C105,gex_iat!$C:$AI,8,0)</f>
        <v>5</v>
      </c>
      <c r="S105">
        <f>VLOOKUP($C105,gex_iat!$C:$AI,9,0)</f>
        <v>1</v>
      </c>
      <c r="T105">
        <f>VLOOKUP($C105,gex_iat!$C:$AI,10,0)</f>
        <v>1</v>
      </c>
      <c r="U105">
        <f>VLOOKUP($C105,gex_iat!$C:$AI,11,0)</f>
        <v>7</v>
      </c>
      <c r="V105">
        <f>VLOOKUP($C105,gex_iat!$C:$AI,12,0)</f>
        <v>1</v>
      </c>
      <c r="W105">
        <f>VLOOKUP($C105,gex_iat!$C:$AI,13,0)</f>
        <v>1</v>
      </c>
      <c r="X105">
        <f>VLOOKUP($C105,gex_iat!$C:$AI,14,0)</f>
        <v>2</v>
      </c>
      <c r="Y105">
        <f>VLOOKUP($C105,gex_iat!$C:$AI,15,0)</f>
        <v>1</v>
      </c>
      <c r="Z105">
        <f>VLOOKUP($C105,gex_iat!$C:$AI,16,0)</f>
        <v>3</v>
      </c>
      <c r="AA105">
        <f>VLOOKUP($C105,gex_iat!$C:$AI,17,0)</f>
        <v>3</v>
      </c>
      <c r="AB105">
        <f>VLOOKUP($C105,gex_iat!$C:$AI,18,0)</f>
        <v>1</v>
      </c>
      <c r="AC105">
        <f>VLOOKUP($C105,gex_iat!$C:$AI,19,0)</f>
        <v>2</v>
      </c>
      <c r="AD105">
        <f>VLOOKUP($C105,gex_iat!$C:$AI,20,0)</f>
        <v>1</v>
      </c>
      <c r="AE105">
        <f>VLOOKUP($C105,gex_iat!$C:$AI,21,0)</f>
        <v>-2</v>
      </c>
      <c r="AF105">
        <f>VLOOKUP($C105,gex_iat!$C:$AI,22,0)</f>
        <v>-2</v>
      </c>
      <c r="AG105">
        <f>VLOOKUP($C105,gex_iat!$C:$AI,23,0)</f>
        <v>0</v>
      </c>
      <c r="AH105">
        <f>VLOOKUP($C105,gex_iat!$C:$AI,24,0)</f>
        <v>2</v>
      </c>
      <c r="AI105">
        <f>VLOOKUP($C105,gex_iat!$C:$AI,25,0)</f>
        <v>-2</v>
      </c>
      <c r="AJ105">
        <f>VLOOKUP($C105,gex_iat!$C:$AI,26,0)</f>
        <v>6</v>
      </c>
      <c r="AK105">
        <f>VLOOKUP($C105,gex_iat!$C:$AI,27,0)</f>
        <v>6</v>
      </c>
      <c r="AL105">
        <f>VLOOKUP($C105,gex_iat!$C:$AI,28,0)</f>
        <v>4</v>
      </c>
      <c r="AM105">
        <f>VLOOKUP($C105,gex_iat!$C:$AI,29,0)</f>
        <v>-3</v>
      </c>
      <c r="AN105">
        <f>VLOOKUP($C105,gex_iat!$C:$AI,30,0)</f>
        <v>3</v>
      </c>
      <c r="AO105">
        <f>VLOOKUP($C105,gex_iat!$C:$AI,31,0)</f>
        <v>-2</v>
      </c>
      <c r="AP105">
        <f>VLOOKUP($C105,gex_iat!$C:$AI,32,0)</f>
        <v>1</v>
      </c>
      <c r="AQ105">
        <f>VLOOKUP($C105,gex_iat!$C:$AJ,33,0)</f>
        <v>-3</v>
      </c>
    </row>
    <row r="106" spans="1:43" x14ac:dyDescent="0.25">
      <c r="A106">
        <v>11</v>
      </c>
      <c r="B106">
        <v>1</v>
      </c>
      <c r="C106" t="s">
        <v>105</v>
      </c>
      <c r="D106" t="s">
        <v>32</v>
      </c>
      <c r="E106" t="s">
        <v>33</v>
      </c>
      <c r="F106">
        <v>43377</v>
      </c>
      <c r="G106">
        <v>9.7184939999999997</v>
      </c>
      <c r="H106">
        <v>16.990849999999998</v>
      </c>
      <c r="I106">
        <v>27.184069999999998</v>
      </c>
      <c r="J106">
        <v>29.75778</v>
      </c>
      <c r="K106">
        <v>41.935420000000001</v>
      </c>
      <c r="L106">
        <v>44.388280000000002</v>
      </c>
      <c r="M106">
        <f>VLOOKUP($C106,gex_iat!$C:$AI,3,0)</f>
        <v>0.254538761539017</v>
      </c>
      <c r="N106" t="str">
        <f>VLOOKUP($C106,gex_iat!$C:$AI,4,0)</f>
        <v>adult</v>
      </c>
      <c r="O106" t="str">
        <f>VLOOKUP($C106,gex_iat!$C:$AI,5,0)</f>
        <v>non-affective</v>
      </c>
      <c r="P106">
        <f>VLOOKUP($C106,gex_iat!$C:$AI,6,0)</f>
        <v>20</v>
      </c>
      <c r="Q106">
        <f>VLOOKUP($C106,gex_iat!$C:$AI,7,0)</f>
        <v>4</v>
      </c>
      <c r="R106">
        <f>VLOOKUP($C106,gex_iat!$C:$AI,8,0)</f>
        <v>5</v>
      </c>
      <c r="S106">
        <f>VLOOKUP($C106,gex_iat!$C:$AI,9,0)</f>
        <v>1</v>
      </c>
      <c r="T106">
        <f>VLOOKUP($C106,gex_iat!$C:$AI,10,0)</f>
        <v>1</v>
      </c>
      <c r="U106">
        <f>VLOOKUP($C106,gex_iat!$C:$AI,11,0)</f>
        <v>7</v>
      </c>
      <c r="V106">
        <f>VLOOKUP($C106,gex_iat!$C:$AI,12,0)</f>
        <v>1</v>
      </c>
      <c r="W106">
        <f>VLOOKUP($C106,gex_iat!$C:$AI,13,0)</f>
        <v>1</v>
      </c>
      <c r="X106">
        <f>VLOOKUP($C106,gex_iat!$C:$AI,14,0)</f>
        <v>2</v>
      </c>
      <c r="Y106">
        <f>VLOOKUP($C106,gex_iat!$C:$AI,15,0)</f>
        <v>1</v>
      </c>
      <c r="Z106">
        <f>VLOOKUP($C106,gex_iat!$C:$AI,16,0)</f>
        <v>3</v>
      </c>
      <c r="AA106">
        <f>VLOOKUP($C106,gex_iat!$C:$AI,17,0)</f>
        <v>3</v>
      </c>
      <c r="AB106">
        <f>VLOOKUP($C106,gex_iat!$C:$AI,18,0)</f>
        <v>1</v>
      </c>
      <c r="AC106">
        <f>VLOOKUP($C106,gex_iat!$C:$AI,19,0)</f>
        <v>2</v>
      </c>
      <c r="AD106">
        <f>VLOOKUP($C106,gex_iat!$C:$AI,20,0)</f>
        <v>1</v>
      </c>
      <c r="AE106">
        <f>VLOOKUP($C106,gex_iat!$C:$AI,21,0)</f>
        <v>-2</v>
      </c>
      <c r="AF106">
        <f>VLOOKUP($C106,gex_iat!$C:$AI,22,0)</f>
        <v>-2</v>
      </c>
      <c r="AG106">
        <f>VLOOKUP($C106,gex_iat!$C:$AI,23,0)</f>
        <v>0</v>
      </c>
      <c r="AH106">
        <f>VLOOKUP($C106,gex_iat!$C:$AI,24,0)</f>
        <v>2</v>
      </c>
      <c r="AI106">
        <f>VLOOKUP($C106,gex_iat!$C:$AI,25,0)</f>
        <v>-2</v>
      </c>
      <c r="AJ106">
        <f>VLOOKUP($C106,gex_iat!$C:$AI,26,0)</f>
        <v>6</v>
      </c>
      <c r="AK106">
        <f>VLOOKUP($C106,gex_iat!$C:$AI,27,0)</f>
        <v>6</v>
      </c>
      <c r="AL106">
        <f>VLOOKUP($C106,gex_iat!$C:$AI,28,0)</f>
        <v>4</v>
      </c>
      <c r="AM106">
        <f>VLOOKUP($C106,gex_iat!$C:$AI,29,0)</f>
        <v>-3</v>
      </c>
      <c r="AN106">
        <f>VLOOKUP($C106,gex_iat!$C:$AI,30,0)</f>
        <v>3</v>
      </c>
      <c r="AO106">
        <f>VLOOKUP($C106,gex_iat!$C:$AI,31,0)</f>
        <v>-2</v>
      </c>
      <c r="AP106">
        <f>VLOOKUP($C106,gex_iat!$C:$AI,32,0)</f>
        <v>1</v>
      </c>
      <c r="AQ106">
        <f>VLOOKUP($C106,gex_iat!$C:$AJ,33,0)</f>
        <v>-3</v>
      </c>
    </row>
    <row r="107" spans="1:43" x14ac:dyDescent="0.25">
      <c r="A107">
        <v>11</v>
      </c>
      <c r="B107">
        <v>2</v>
      </c>
      <c r="C107" t="s">
        <v>106</v>
      </c>
      <c r="D107" t="s">
        <v>36</v>
      </c>
      <c r="E107" t="s">
        <v>33</v>
      </c>
      <c r="F107">
        <v>43382</v>
      </c>
      <c r="G107">
        <v>12.574590000000001</v>
      </c>
      <c r="H107">
        <v>15.436199999999999</v>
      </c>
      <c r="I107">
        <v>23.239750000000001</v>
      </c>
      <c r="J107">
        <v>23.459869999999999</v>
      </c>
      <c r="K107">
        <v>33.802419999999998</v>
      </c>
      <c r="L107">
        <v>37.684840000000001</v>
      </c>
      <c r="M107">
        <f>VLOOKUP($C107,gex_iat!$C:$AI,3,0)</f>
        <v>0.21321857014102999</v>
      </c>
      <c r="N107" t="str">
        <f>VLOOKUP($C107,gex_iat!$C:$AI,4,0)</f>
        <v>child</v>
      </c>
      <c r="O107" t="str">
        <f>VLOOKUP($C107,gex_iat!$C:$AI,5,0)</f>
        <v>non-affective</v>
      </c>
      <c r="P107">
        <f>VLOOKUP($C107,gex_iat!$C:$AI,6,0)</f>
        <v>20</v>
      </c>
      <c r="Q107">
        <f>VLOOKUP($C107,gex_iat!$C:$AI,7,0)</f>
        <v>4</v>
      </c>
      <c r="R107">
        <f>VLOOKUP($C107,gex_iat!$C:$AI,8,0)</f>
        <v>5</v>
      </c>
      <c r="S107">
        <f>VLOOKUP($C107,gex_iat!$C:$AI,9,0)</f>
        <v>1</v>
      </c>
      <c r="T107">
        <f>VLOOKUP($C107,gex_iat!$C:$AI,10,0)</f>
        <v>1</v>
      </c>
      <c r="U107">
        <f>VLOOKUP($C107,gex_iat!$C:$AI,11,0)</f>
        <v>7</v>
      </c>
      <c r="V107">
        <f>VLOOKUP($C107,gex_iat!$C:$AI,12,0)</f>
        <v>1</v>
      </c>
      <c r="W107">
        <f>VLOOKUP($C107,gex_iat!$C:$AI,13,0)</f>
        <v>-1</v>
      </c>
      <c r="X107">
        <f>VLOOKUP($C107,gex_iat!$C:$AI,14,0)</f>
        <v>-1</v>
      </c>
      <c r="Y107">
        <f>VLOOKUP($C107,gex_iat!$C:$AI,15,0)</f>
        <v>-2</v>
      </c>
      <c r="Z107">
        <f>VLOOKUP($C107,gex_iat!$C:$AI,16,0)</f>
        <v>1</v>
      </c>
      <c r="AA107">
        <f>VLOOKUP($C107,gex_iat!$C:$AI,17,0)</f>
        <v>2</v>
      </c>
      <c r="AB107">
        <f>VLOOKUP($C107,gex_iat!$C:$AI,18,0)</f>
        <v>2</v>
      </c>
      <c r="AC107">
        <f>VLOOKUP($C107,gex_iat!$C:$AI,19,0)</f>
        <v>3</v>
      </c>
      <c r="AD107">
        <f>VLOOKUP($C107,gex_iat!$C:$AI,20,0)</f>
        <v>3</v>
      </c>
      <c r="AE107">
        <f>VLOOKUP($C107,gex_iat!$C:$AI,21,0)</f>
        <v>-3</v>
      </c>
      <c r="AF107">
        <f>VLOOKUP($C107,gex_iat!$C:$AI,22,0)</f>
        <v>-3</v>
      </c>
      <c r="AG107">
        <f>VLOOKUP($C107,gex_iat!$C:$AI,23,0)</f>
        <v>-3</v>
      </c>
      <c r="AH107">
        <f>VLOOKUP($C107,gex_iat!$C:$AI,24,0)</f>
        <v>1</v>
      </c>
      <c r="AI107">
        <f>VLOOKUP($C107,gex_iat!$C:$AI,25,0)</f>
        <v>1</v>
      </c>
      <c r="AJ107">
        <f>VLOOKUP($C107,gex_iat!$C:$AI,26,0)</f>
        <v>6</v>
      </c>
      <c r="AK107">
        <f>VLOOKUP($C107,gex_iat!$C:$AI,27,0)</f>
        <v>2</v>
      </c>
      <c r="AL107">
        <f>VLOOKUP($C107,gex_iat!$C:$AI,28,0)</f>
        <v>1</v>
      </c>
      <c r="AM107">
        <f>VLOOKUP($C107,gex_iat!$C:$AI,29,0)</f>
        <v>1</v>
      </c>
      <c r="AN107">
        <f>VLOOKUP($C107,gex_iat!$C:$AI,30,0)</f>
        <v>-2</v>
      </c>
      <c r="AO107">
        <f>VLOOKUP($C107,gex_iat!$C:$AI,31,0)</f>
        <v>1</v>
      </c>
      <c r="AP107">
        <f>VLOOKUP($C107,gex_iat!$C:$AI,32,0)</f>
        <v>-3</v>
      </c>
      <c r="AQ107">
        <f>VLOOKUP($C107,gex_iat!$C:$AJ,33,0)</f>
        <v>1</v>
      </c>
    </row>
    <row r="108" spans="1:43" x14ac:dyDescent="0.25">
      <c r="A108">
        <v>11</v>
      </c>
      <c r="B108">
        <v>2</v>
      </c>
      <c r="C108" t="s">
        <v>106</v>
      </c>
      <c r="D108" t="s">
        <v>36</v>
      </c>
      <c r="E108" t="s">
        <v>33</v>
      </c>
      <c r="F108">
        <v>43382</v>
      </c>
      <c r="G108">
        <v>14.01315</v>
      </c>
      <c r="H108">
        <v>14.52094</v>
      </c>
      <c r="I108">
        <v>23.938379999999999</v>
      </c>
      <c r="J108">
        <v>22.979980000000001</v>
      </c>
      <c r="K108">
        <v>33.019509999999997</v>
      </c>
      <c r="L108">
        <v>44.004750000000001</v>
      </c>
      <c r="M108">
        <f>VLOOKUP($C108,gex_iat!$C:$AI,3,0)</f>
        <v>0.21321857014102999</v>
      </c>
      <c r="N108" t="str">
        <f>VLOOKUP($C108,gex_iat!$C:$AI,4,0)</f>
        <v>child</v>
      </c>
      <c r="O108" t="str">
        <f>VLOOKUP($C108,gex_iat!$C:$AI,5,0)</f>
        <v>non-affective</v>
      </c>
      <c r="P108">
        <f>VLOOKUP($C108,gex_iat!$C:$AI,6,0)</f>
        <v>20</v>
      </c>
      <c r="Q108">
        <f>VLOOKUP($C108,gex_iat!$C:$AI,7,0)</f>
        <v>4</v>
      </c>
      <c r="R108">
        <f>VLOOKUP($C108,gex_iat!$C:$AI,8,0)</f>
        <v>5</v>
      </c>
      <c r="S108">
        <f>VLOOKUP($C108,gex_iat!$C:$AI,9,0)</f>
        <v>1</v>
      </c>
      <c r="T108">
        <f>VLOOKUP($C108,gex_iat!$C:$AI,10,0)</f>
        <v>1</v>
      </c>
      <c r="U108">
        <f>VLOOKUP($C108,gex_iat!$C:$AI,11,0)</f>
        <v>7</v>
      </c>
      <c r="V108">
        <f>VLOOKUP($C108,gex_iat!$C:$AI,12,0)</f>
        <v>1</v>
      </c>
      <c r="W108">
        <f>VLOOKUP($C108,gex_iat!$C:$AI,13,0)</f>
        <v>-1</v>
      </c>
      <c r="X108">
        <f>VLOOKUP($C108,gex_iat!$C:$AI,14,0)</f>
        <v>-1</v>
      </c>
      <c r="Y108">
        <f>VLOOKUP($C108,gex_iat!$C:$AI,15,0)</f>
        <v>-2</v>
      </c>
      <c r="Z108">
        <f>VLOOKUP($C108,gex_iat!$C:$AI,16,0)</f>
        <v>1</v>
      </c>
      <c r="AA108">
        <f>VLOOKUP($C108,gex_iat!$C:$AI,17,0)</f>
        <v>2</v>
      </c>
      <c r="AB108">
        <f>VLOOKUP($C108,gex_iat!$C:$AI,18,0)</f>
        <v>2</v>
      </c>
      <c r="AC108">
        <f>VLOOKUP($C108,gex_iat!$C:$AI,19,0)</f>
        <v>3</v>
      </c>
      <c r="AD108">
        <f>VLOOKUP($C108,gex_iat!$C:$AI,20,0)</f>
        <v>3</v>
      </c>
      <c r="AE108">
        <f>VLOOKUP($C108,gex_iat!$C:$AI,21,0)</f>
        <v>-3</v>
      </c>
      <c r="AF108">
        <f>VLOOKUP($C108,gex_iat!$C:$AI,22,0)</f>
        <v>-3</v>
      </c>
      <c r="AG108">
        <f>VLOOKUP($C108,gex_iat!$C:$AI,23,0)</f>
        <v>-3</v>
      </c>
      <c r="AH108">
        <f>VLOOKUP($C108,gex_iat!$C:$AI,24,0)</f>
        <v>1</v>
      </c>
      <c r="AI108">
        <f>VLOOKUP($C108,gex_iat!$C:$AI,25,0)</f>
        <v>1</v>
      </c>
      <c r="AJ108">
        <f>VLOOKUP($C108,gex_iat!$C:$AI,26,0)</f>
        <v>6</v>
      </c>
      <c r="AK108">
        <f>VLOOKUP($C108,gex_iat!$C:$AI,27,0)</f>
        <v>2</v>
      </c>
      <c r="AL108">
        <f>VLOOKUP($C108,gex_iat!$C:$AI,28,0)</f>
        <v>1</v>
      </c>
      <c r="AM108">
        <f>VLOOKUP($C108,gex_iat!$C:$AI,29,0)</f>
        <v>1</v>
      </c>
      <c r="AN108">
        <f>VLOOKUP($C108,gex_iat!$C:$AI,30,0)</f>
        <v>-2</v>
      </c>
      <c r="AO108">
        <f>VLOOKUP($C108,gex_iat!$C:$AI,31,0)</f>
        <v>1</v>
      </c>
      <c r="AP108">
        <f>VLOOKUP($C108,gex_iat!$C:$AI,32,0)</f>
        <v>-3</v>
      </c>
      <c r="AQ108">
        <f>VLOOKUP($C108,gex_iat!$C:$AJ,33,0)</f>
        <v>1</v>
      </c>
    </row>
    <row r="109" spans="1:43" x14ac:dyDescent="0.25">
      <c r="A109">
        <v>11</v>
      </c>
      <c r="B109">
        <v>2</v>
      </c>
      <c r="C109" t="s">
        <v>106</v>
      </c>
      <c r="D109" t="s">
        <v>36</v>
      </c>
      <c r="E109" t="s">
        <v>33</v>
      </c>
      <c r="F109">
        <v>43382</v>
      </c>
      <c r="G109">
        <v>12.410740000000001</v>
      </c>
      <c r="H109">
        <v>16.04045</v>
      </c>
      <c r="I109">
        <v>25.5547</v>
      </c>
      <c r="J109">
        <v>26.482690000000002</v>
      </c>
      <c r="K109">
        <v>36.440440000000002</v>
      </c>
      <c r="L109">
        <v>37.811390000000003</v>
      </c>
      <c r="M109">
        <f>VLOOKUP($C109,gex_iat!$C:$AI,3,0)</f>
        <v>0.21321857014102999</v>
      </c>
      <c r="N109" t="str">
        <f>VLOOKUP($C109,gex_iat!$C:$AI,4,0)</f>
        <v>child</v>
      </c>
      <c r="O109" t="str">
        <f>VLOOKUP($C109,gex_iat!$C:$AI,5,0)</f>
        <v>non-affective</v>
      </c>
      <c r="P109">
        <f>VLOOKUP($C109,gex_iat!$C:$AI,6,0)</f>
        <v>20</v>
      </c>
      <c r="Q109">
        <f>VLOOKUP($C109,gex_iat!$C:$AI,7,0)</f>
        <v>4</v>
      </c>
      <c r="R109">
        <f>VLOOKUP($C109,gex_iat!$C:$AI,8,0)</f>
        <v>5</v>
      </c>
      <c r="S109">
        <f>VLOOKUP($C109,gex_iat!$C:$AI,9,0)</f>
        <v>1</v>
      </c>
      <c r="T109">
        <f>VLOOKUP($C109,gex_iat!$C:$AI,10,0)</f>
        <v>1</v>
      </c>
      <c r="U109">
        <f>VLOOKUP($C109,gex_iat!$C:$AI,11,0)</f>
        <v>7</v>
      </c>
      <c r="V109">
        <f>VLOOKUP($C109,gex_iat!$C:$AI,12,0)</f>
        <v>1</v>
      </c>
      <c r="W109">
        <f>VLOOKUP($C109,gex_iat!$C:$AI,13,0)</f>
        <v>-1</v>
      </c>
      <c r="X109">
        <f>VLOOKUP($C109,gex_iat!$C:$AI,14,0)</f>
        <v>-1</v>
      </c>
      <c r="Y109">
        <f>VLOOKUP($C109,gex_iat!$C:$AI,15,0)</f>
        <v>-2</v>
      </c>
      <c r="Z109">
        <f>VLOOKUP($C109,gex_iat!$C:$AI,16,0)</f>
        <v>1</v>
      </c>
      <c r="AA109">
        <f>VLOOKUP($C109,gex_iat!$C:$AI,17,0)</f>
        <v>2</v>
      </c>
      <c r="AB109">
        <f>VLOOKUP($C109,gex_iat!$C:$AI,18,0)</f>
        <v>2</v>
      </c>
      <c r="AC109">
        <f>VLOOKUP($C109,gex_iat!$C:$AI,19,0)</f>
        <v>3</v>
      </c>
      <c r="AD109">
        <f>VLOOKUP($C109,gex_iat!$C:$AI,20,0)</f>
        <v>3</v>
      </c>
      <c r="AE109">
        <f>VLOOKUP($C109,gex_iat!$C:$AI,21,0)</f>
        <v>-3</v>
      </c>
      <c r="AF109">
        <f>VLOOKUP($C109,gex_iat!$C:$AI,22,0)</f>
        <v>-3</v>
      </c>
      <c r="AG109">
        <f>VLOOKUP($C109,gex_iat!$C:$AI,23,0)</f>
        <v>-3</v>
      </c>
      <c r="AH109">
        <f>VLOOKUP($C109,gex_iat!$C:$AI,24,0)</f>
        <v>1</v>
      </c>
      <c r="AI109">
        <f>VLOOKUP($C109,gex_iat!$C:$AI,25,0)</f>
        <v>1</v>
      </c>
      <c r="AJ109">
        <f>VLOOKUP($C109,gex_iat!$C:$AI,26,0)</f>
        <v>6</v>
      </c>
      <c r="AK109">
        <f>VLOOKUP($C109,gex_iat!$C:$AI,27,0)</f>
        <v>2</v>
      </c>
      <c r="AL109">
        <f>VLOOKUP($C109,gex_iat!$C:$AI,28,0)</f>
        <v>1</v>
      </c>
      <c r="AM109">
        <f>VLOOKUP($C109,gex_iat!$C:$AI,29,0)</f>
        <v>1</v>
      </c>
      <c r="AN109">
        <f>VLOOKUP($C109,gex_iat!$C:$AI,30,0)</f>
        <v>-2</v>
      </c>
      <c r="AO109">
        <f>VLOOKUP($C109,gex_iat!$C:$AI,31,0)</f>
        <v>1</v>
      </c>
      <c r="AP109">
        <f>VLOOKUP($C109,gex_iat!$C:$AI,32,0)</f>
        <v>-3</v>
      </c>
      <c r="AQ109">
        <f>VLOOKUP($C109,gex_iat!$C:$AJ,33,0)</f>
        <v>1</v>
      </c>
    </row>
    <row r="110" spans="1:43" x14ac:dyDescent="0.25">
      <c r="A110">
        <v>11</v>
      </c>
      <c r="B110">
        <v>2</v>
      </c>
      <c r="C110" t="s">
        <v>106</v>
      </c>
      <c r="D110" t="s">
        <v>36</v>
      </c>
      <c r="E110" t="s">
        <v>33</v>
      </c>
      <c r="F110">
        <v>43382</v>
      </c>
      <c r="G110">
        <v>12.63377</v>
      </c>
      <c r="H110">
        <v>16.835260000000002</v>
      </c>
      <c r="I110">
        <v>21.169170000000001</v>
      </c>
      <c r="J110">
        <v>30.664090000000002</v>
      </c>
      <c r="K110">
        <v>34.613419999999998</v>
      </c>
      <c r="L110">
        <v>34.814720000000001</v>
      </c>
      <c r="M110">
        <f>VLOOKUP($C110,gex_iat!$C:$AI,3,0)</f>
        <v>0.21321857014102999</v>
      </c>
      <c r="N110" t="str">
        <f>VLOOKUP($C110,gex_iat!$C:$AI,4,0)</f>
        <v>child</v>
      </c>
      <c r="O110" t="str">
        <f>VLOOKUP($C110,gex_iat!$C:$AI,5,0)</f>
        <v>non-affective</v>
      </c>
      <c r="P110">
        <f>VLOOKUP($C110,gex_iat!$C:$AI,6,0)</f>
        <v>20</v>
      </c>
      <c r="Q110">
        <f>VLOOKUP($C110,gex_iat!$C:$AI,7,0)</f>
        <v>4</v>
      </c>
      <c r="R110">
        <f>VLOOKUP($C110,gex_iat!$C:$AI,8,0)</f>
        <v>5</v>
      </c>
      <c r="S110">
        <f>VLOOKUP($C110,gex_iat!$C:$AI,9,0)</f>
        <v>1</v>
      </c>
      <c r="T110">
        <f>VLOOKUP($C110,gex_iat!$C:$AI,10,0)</f>
        <v>1</v>
      </c>
      <c r="U110">
        <f>VLOOKUP($C110,gex_iat!$C:$AI,11,0)</f>
        <v>7</v>
      </c>
      <c r="V110">
        <f>VLOOKUP($C110,gex_iat!$C:$AI,12,0)</f>
        <v>1</v>
      </c>
      <c r="W110">
        <f>VLOOKUP($C110,gex_iat!$C:$AI,13,0)</f>
        <v>-1</v>
      </c>
      <c r="X110">
        <f>VLOOKUP($C110,gex_iat!$C:$AI,14,0)</f>
        <v>-1</v>
      </c>
      <c r="Y110">
        <f>VLOOKUP($C110,gex_iat!$C:$AI,15,0)</f>
        <v>-2</v>
      </c>
      <c r="Z110">
        <f>VLOOKUP($C110,gex_iat!$C:$AI,16,0)</f>
        <v>1</v>
      </c>
      <c r="AA110">
        <f>VLOOKUP($C110,gex_iat!$C:$AI,17,0)</f>
        <v>2</v>
      </c>
      <c r="AB110">
        <f>VLOOKUP($C110,gex_iat!$C:$AI,18,0)</f>
        <v>2</v>
      </c>
      <c r="AC110">
        <f>VLOOKUP($C110,gex_iat!$C:$AI,19,0)</f>
        <v>3</v>
      </c>
      <c r="AD110">
        <f>VLOOKUP($C110,gex_iat!$C:$AI,20,0)</f>
        <v>3</v>
      </c>
      <c r="AE110">
        <f>VLOOKUP($C110,gex_iat!$C:$AI,21,0)</f>
        <v>-3</v>
      </c>
      <c r="AF110">
        <f>VLOOKUP($C110,gex_iat!$C:$AI,22,0)</f>
        <v>-3</v>
      </c>
      <c r="AG110">
        <f>VLOOKUP($C110,gex_iat!$C:$AI,23,0)</f>
        <v>-3</v>
      </c>
      <c r="AH110">
        <f>VLOOKUP($C110,gex_iat!$C:$AI,24,0)</f>
        <v>1</v>
      </c>
      <c r="AI110">
        <f>VLOOKUP($C110,gex_iat!$C:$AI,25,0)</f>
        <v>1</v>
      </c>
      <c r="AJ110">
        <f>VLOOKUP($C110,gex_iat!$C:$AI,26,0)</f>
        <v>6</v>
      </c>
      <c r="AK110">
        <f>VLOOKUP($C110,gex_iat!$C:$AI,27,0)</f>
        <v>2</v>
      </c>
      <c r="AL110">
        <f>VLOOKUP($C110,gex_iat!$C:$AI,28,0)</f>
        <v>1</v>
      </c>
      <c r="AM110">
        <f>VLOOKUP($C110,gex_iat!$C:$AI,29,0)</f>
        <v>1</v>
      </c>
      <c r="AN110">
        <f>VLOOKUP($C110,gex_iat!$C:$AI,30,0)</f>
        <v>-2</v>
      </c>
      <c r="AO110">
        <f>VLOOKUP($C110,gex_iat!$C:$AI,31,0)</f>
        <v>1</v>
      </c>
      <c r="AP110">
        <f>VLOOKUP($C110,gex_iat!$C:$AI,32,0)</f>
        <v>-3</v>
      </c>
      <c r="AQ110">
        <f>VLOOKUP($C110,gex_iat!$C:$AJ,33,0)</f>
        <v>1</v>
      </c>
    </row>
    <row r="111" spans="1:43" x14ac:dyDescent="0.25">
      <c r="A111">
        <v>11</v>
      </c>
      <c r="B111">
        <v>2</v>
      </c>
      <c r="C111" t="s">
        <v>106</v>
      </c>
      <c r="D111" t="s">
        <v>36</v>
      </c>
      <c r="E111" t="s">
        <v>33</v>
      </c>
      <c r="F111">
        <v>43382</v>
      </c>
      <c r="G111">
        <v>14.03683</v>
      </c>
      <c r="H111">
        <v>15.26558</v>
      </c>
      <c r="I111">
        <v>24.286709999999999</v>
      </c>
      <c r="J111">
        <v>24.953610000000001</v>
      </c>
      <c r="K111">
        <v>36.118769999999998</v>
      </c>
      <c r="L111">
        <v>33.898940000000003</v>
      </c>
      <c r="M111">
        <f>VLOOKUP($C111,gex_iat!$C:$AI,3,0)</f>
        <v>0.21321857014102999</v>
      </c>
      <c r="N111" t="str">
        <f>VLOOKUP($C111,gex_iat!$C:$AI,4,0)</f>
        <v>child</v>
      </c>
      <c r="O111" t="str">
        <f>VLOOKUP($C111,gex_iat!$C:$AI,5,0)</f>
        <v>non-affective</v>
      </c>
      <c r="P111">
        <f>VLOOKUP($C111,gex_iat!$C:$AI,6,0)</f>
        <v>20</v>
      </c>
      <c r="Q111">
        <f>VLOOKUP($C111,gex_iat!$C:$AI,7,0)</f>
        <v>4</v>
      </c>
      <c r="R111">
        <f>VLOOKUP($C111,gex_iat!$C:$AI,8,0)</f>
        <v>5</v>
      </c>
      <c r="S111">
        <f>VLOOKUP($C111,gex_iat!$C:$AI,9,0)</f>
        <v>1</v>
      </c>
      <c r="T111">
        <f>VLOOKUP($C111,gex_iat!$C:$AI,10,0)</f>
        <v>1</v>
      </c>
      <c r="U111">
        <f>VLOOKUP($C111,gex_iat!$C:$AI,11,0)</f>
        <v>7</v>
      </c>
      <c r="V111">
        <f>VLOOKUP($C111,gex_iat!$C:$AI,12,0)</f>
        <v>1</v>
      </c>
      <c r="W111">
        <f>VLOOKUP($C111,gex_iat!$C:$AI,13,0)</f>
        <v>-1</v>
      </c>
      <c r="X111">
        <f>VLOOKUP($C111,gex_iat!$C:$AI,14,0)</f>
        <v>-1</v>
      </c>
      <c r="Y111">
        <f>VLOOKUP($C111,gex_iat!$C:$AI,15,0)</f>
        <v>-2</v>
      </c>
      <c r="Z111">
        <f>VLOOKUP($C111,gex_iat!$C:$AI,16,0)</f>
        <v>1</v>
      </c>
      <c r="AA111">
        <f>VLOOKUP($C111,gex_iat!$C:$AI,17,0)</f>
        <v>2</v>
      </c>
      <c r="AB111">
        <f>VLOOKUP($C111,gex_iat!$C:$AI,18,0)</f>
        <v>2</v>
      </c>
      <c r="AC111">
        <f>VLOOKUP($C111,gex_iat!$C:$AI,19,0)</f>
        <v>3</v>
      </c>
      <c r="AD111">
        <f>VLOOKUP($C111,gex_iat!$C:$AI,20,0)</f>
        <v>3</v>
      </c>
      <c r="AE111">
        <f>VLOOKUP($C111,gex_iat!$C:$AI,21,0)</f>
        <v>-3</v>
      </c>
      <c r="AF111">
        <f>VLOOKUP($C111,gex_iat!$C:$AI,22,0)</f>
        <v>-3</v>
      </c>
      <c r="AG111">
        <f>VLOOKUP($C111,gex_iat!$C:$AI,23,0)</f>
        <v>-3</v>
      </c>
      <c r="AH111">
        <f>VLOOKUP($C111,gex_iat!$C:$AI,24,0)</f>
        <v>1</v>
      </c>
      <c r="AI111">
        <f>VLOOKUP($C111,gex_iat!$C:$AI,25,0)</f>
        <v>1</v>
      </c>
      <c r="AJ111">
        <f>VLOOKUP($C111,gex_iat!$C:$AI,26,0)</f>
        <v>6</v>
      </c>
      <c r="AK111">
        <f>VLOOKUP($C111,gex_iat!$C:$AI,27,0)</f>
        <v>2</v>
      </c>
      <c r="AL111">
        <f>VLOOKUP($C111,gex_iat!$C:$AI,28,0)</f>
        <v>1</v>
      </c>
      <c r="AM111">
        <f>VLOOKUP($C111,gex_iat!$C:$AI,29,0)</f>
        <v>1</v>
      </c>
      <c r="AN111">
        <f>VLOOKUP($C111,gex_iat!$C:$AI,30,0)</f>
        <v>-2</v>
      </c>
      <c r="AO111">
        <f>VLOOKUP($C111,gex_iat!$C:$AI,31,0)</f>
        <v>1</v>
      </c>
      <c r="AP111">
        <f>VLOOKUP($C111,gex_iat!$C:$AI,32,0)</f>
        <v>-3</v>
      </c>
      <c r="AQ111">
        <f>VLOOKUP($C111,gex_iat!$C:$AJ,33,0)</f>
        <v>1</v>
      </c>
    </row>
  </sheetData>
  <sortState ref="A1:AW111">
    <sortCondition ref="A1:A111"/>
    <sortCondition ref="B1:B1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11"/>
  <sheetViews>
    <sheetView workbookViewId="0">
      <selection sqref="A1:K1048576"/>
    </sheetView>
  </sheetViews>
  <sheetFormatPr defaultRowHeight="15" x14ac:dyDescent="0.25"/>
  <cols>
    <col min="1" max="1" width="9.140625" style="2"/>
    <col min="3" max="3" width="13.140625" bestFit="1" customWidth="1"/>
    <col min="12" max="12" width="10.28515625" bestFit="1" customWidth="1"/>
  </cols>
  <sheetData>
    <row r="1" spans="1:39" s="12" customFormat="1" ht="15.75" thickBot="1" x14ac:dyDescent="0.3">
      <c r="A1" s="24" t="s">
        <v>44</v>
      </c>
      <c r="B1" s="4" t="s">
        <v>50</v>
      </c>
      <c r="C1" s="4" t="s">
        <v>51</v>
      </c>
      <c r="D1" s="4" t="s">
        <v>1</v>
      </c>
      <c r="E1" s="4" t="s">
        <v>0</v>
      </c>
      <c r="F1" s="10" t="s">
        <v>75</v>
      </c>
      <c r="G1" s="10" t="s">
        <v>76</v>
      </c>
      <c r="H1" s="11" t="s">
        <v>77</v>
      </c>
      <c r="I1" s="11" t="s">
        <v>78</v>
      </c>
      <c r="J1" s="10" t="s">
        <v>79</v>
      </c>
      <c r="K1" s="10" t="s">
        <v>80</v>
      </c>
      <c r="L1" s="21" t="s">
        <v>74</v>
      </c>
      <c r="M1" s="5" t="s">
        <v>2</v>
      </c>
      <c r="N1" s="6" t="s">
        <v>52</v>
      </c>
      <c r="O1" s="7" t="s">
        <v>53</v>
      </c>
      <c r="P1" s="7" t="s">
        <v>54</v>
      </c>
      <c r="Q1" s="7" t="s">
        <v>5</v>
      </c>
      <c r="R1" s="7" t="s">
        <v>6</v>
      </c>
      <c r="S1" s="7" t="s">
        <v>55</v>
      </c>
      <c r="T1" s="7" t="s">
        <v>56</v>
      </c>
      <c r="U1" s="8" t="s">
        <v>49</v>
      </c>
      <c r="V1" s="9" t="s">
        <v>57</v>
      </c>
      <c r="W1" s="9" t="s">
        <v>58</v>
      </c>
      <c r="X1" s="9" t="s">
        <v>59</v>
      </c>
      <c r="Y1" s="9" t="s">
        <v>60</v>
      </c>
      <c r="Z1" s="9" t="s">
        <v>61</v>
      </c>
      <c r="AA1" s="9" t="s">
        <v>62</v>
      </c>
      <c r="AB1" s="9" t="s">
        <v>63</v>
      </c>
      <c r="AC1" s="9" t="s">
        <v>64</v>
      </c>
      <c r="AD1" s="9" t="s">
        <v>65</v>
      </c>
      <c r="AE1" s="9" t="s">
        <v>66</v>
      </c>
      <c r="AF1" s="9" t="s">
        <v>67</v>
      </c>
      <c r="AG1" s="9" t="s">
        <v>68</v>
      </c>
      <c r="AH1" s="9" t="s">
        <v>69</v>
      </c>
      <c r="AI1" s="9" t="s">
        <v>70</v>
      </c>
      <c r="AJ1" s="9" t="s">
        <v>71</v>
      </c>
      <c r="AK1" s="9" t="s">
        <v>72</v>
      </c>
      <c r="AL1" s="9" t="s">
        <v>73</v>
      </c>
      <c r="AM1" s="9" t="s">
        <v>74</v>
      </c>
    </row>
    <row r="2" spans="1:39" x14ac:dyDescent="0.25">
      <c r="A2" s="2">
        <v>1</v>
      </c>
      <c r="B2" t="s">
        <v>32</v>
      </c>
      <c r="C2" t="s">
        <v>33</v>
      </c>
      <c r="D2" s="15">
        <v>1</v>
      </c>
      <c r="E2" s="13">
        <v>43360</v>
      </c>
      <c r="F2">
        <v>15.48288</v>
      </c>
      <c r="H2">
        <v>25.656549999999999</v>
      </c>
      <c r="I2">
        <v>35.818449999999999</v>
      </c>
      <c r="J2">
        <v>47.391399999999997</v>
      </c>
      <c r="K2">
        <v>58.92727</v>
      </c>
    </row>
    <row r="3" spans="1:39" x14ac:dyDescent="0.25">
      <c r="A3" s="2">
        <v>1</v>
      </c>
      <c r="B3" t="s">
        <v>32</v>
      </c>
      <c r="C3" t="s">
        <v>33</v>
      </c>
      <c r="D3" s="15">
        <v>1</v>
      </c>
      <c r="E3" s="13">
        <v>43360</v>
      </c>
      <c r="F3">
        <v>23.730119999999999</v>
      </c>
      <c r="G3">
        <v>26.882639999999999</v>
      </c>
      <c r="H3">
        <v>31.779710000000001</v>
      </c>
      <c r="I3">
        <v>38.011679999999998</v>
      </c>
      <c r="J3">
        <v>54.522449999999999</v>
      </c>
      <c r="K3">
        <v>64.474720000000005</v>
      </c>
    </row>
    <row r="4" spans="1:39" x14ac:dyDescent="0.25">
      <c r="A4" s="2">
        <v>1</v>
      </c>
      <c r="B4" t="s">
        <v>32</v>
      </c>
      <c r="C4" t="s">
        <v>33</v>
      </c>
      <c r="D4" s="15">
        <v>1</v>
      </c>
      <c r="E4" s="13">
        <v>43360</v>
      </c>
      <c r="F4">
        <v>22.100680000000001</v>
      </c>
      <c r="G4">
        <v>28.138919999999999</v>
      </c>
      <c r="H4">
        <v>48.827269999999999</v>
      </c>
      <c r="I4">
        <v>43.771810000000002</v>
      </c>
      <c r="J4">
        <v>44.735100000000003</v>
      </c>
      <c r="K4">
        <v>64.149460000000005</v>
      </c>
    </row>
    <row r="5" spans="1:39" x14ac:dyDescent="0.25">
      <c r="A5" s="2">
        <v>1</v>
      </c>
      <c r="B5" t="s">
        <v>32</v>
      </c>
      <c r="C5" t="s">
        <v>33</v>
      </c>
      <c r="D5" s="15">
        <v>1</v>
      </c>
      <c r="E5" s="13">
        <v>43360</v>
      </c>
      <c r="F5">
        <v>19.890879999999999</v>
      </c>
      <c r="G5">
        <v>25.349039999999999</v>
      </c>
      <c r="H5">
        <v>36.309699999999999</v>
      </c>
      <c r="I5">
        <v>35.198059999999998</v>
      </c>
      <c r="J5">
        <v>47.62086</v>
      </c>
      <c r="K5">
        <v>53.164499999999997</v>
      </c>
    </row>
    <row r="6" spans="1:39" x14ac:dyDescent="0.25">
      <c r="A6" s="2">
        <v>1</v>
      </c>
      <c r="B6" t="s">
        <v>32</v>
      </c>
      <c r="C6" t="s">
        <v>33</v>
      </c>
      <c r="D6" s="15">
        <v>1</v>
      </c>
      <c r="E6" s="13">
        <v>43360</v>
      </c>
      <c r="F6">
        <v>20.951049999999999</v>
      </c>
      <c r="G6">
        <v>21.388179999999998</v>
      </c>
      <c r="H6">
        <v>32.236629999999998</v>
      </c>
      <c r="I6">
        <v>37.695650000000001</v>
      </c>
      <c r="J6">
        <v>60.617199999999997</v>
      </c>
      <c r="K6">
        <v>64.711659999999995</v>
      </c>
    </row>
    <row r="7" spans="1:39" x14ac:dyDescent="0.25">
      <c r="A7" s="18">
        <v>1</v>
      </c>
      <c r="B7" s="15" t="s">
        <v>36</v>
      </c>
      <c r="C7" s="15" t="s">
        <v>33</v>
      </c>
      <c r="D7" s="15">
        <v>2</v>
      </c>
      <c r="E7" s="16">
        <v>43369</v>
      </c>
      <c r="F7" s="15">
        <v>18.745719999999999</v>
      </c>
      <c r="G7" s="15">
        <v>24.531279999999999</v>
      </c>
      <c r="H7" s="15">
        <v>31.73441</v>
      </c>
      <c r="I7" s="15">
        <v>31.740279999999998</v>
      </c>
      <c r="J7" s="15">
        <v>46.865349999999999</v>
      </c>
      <c r="K7" s="15">
        <v>42.675699999999999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 spans="1:39" x14ac:dyDescent="0.25">
      <c r="A8" s="18">
        <v>1</v>
      </c>
      <c r="B8" s="15" t="s">
        <v>36</v>
      </c>
      <c r="C8" s="15" t="s">
        <v>33</v>
      </c>
      <c r="D8" s="15">
        <v>2</v>
      </c>
      <c r="E8" s="16">
        <v>43369</v>
      </c>
      <c r="F8" s="15">
        <v>19.771429999999999</v>
      </c>
      <c r="G8" s="15">
        <v>20.495570000000001</v>
      </c>
      <c r="H8" s="15">
        <v>34.890320000000003</v>
      </c>
      <c r="I8" s="15">
        <v>34.312080000000002</v>
      </c>
      <c r="J8" s="15">
        <v>37.292290000000001</v>
      </c>
      <c r="K8" s="15">
        <v>40.111809999999998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</row>
    <row r="9" spans="1:39" x14ac:dyDescent="0.25">
      <c r="A9" s="18">
        <v>1</v>
      </c>
      <c r="B9" s="15" t="s">
        <v>36</v>
      </c>
      <c r="C9" s="15" t="s">
        <v>33</v>
      </c>
      <c r="D9">
        <v>2</v>
      </c>
      <c r="E9" s="16">
        <v>43369</v>
      </c>
      <c r="F9">
        <v>16.828479999999999</v>
      </c>
      <c r="G9">
        <v>20.745429999999999</v>
      </c>
      <c r="H9">
        <v>24.59216</v>
      </c>
      <c r="I9">
        <v>33.949420000000003</v>
      </c>
      <c r="J9">
        <v>40.431530000000002</v>
      </c>
      <c r="K9">
        <v>42.833840000000002</v>
      </c>
      <c r="L9" s="19"/>
    </row>
    <row r="10" spans="1:39" x14ac:dyDescent="0.25">
      <c r="A10" s="18">
        <v>1</v>
      </c>
      <c r="B10" s="15" t="s">
        <v>36</v>
      </c>
      <c r="C10" s="15" t="s">
        <v>33</v>
      </c>
      <c r="D10">
        <v>2</v>
      </c>
      <c r="E10" s="16">
        <v>43369</v>
      </c>
      <c r="F10">
        <v>17.24755</v>
      </c>
      <c r="G10">
        <v>19.267109999999999</v>
      </c>
      <c r="H10">
        <v>32.802019999999999</v>
      </c>
      <c r="I10">
        <v>30.099699999999999</v>
      </c>
      <c r="J10">
        <v>39.47522</v>
      </c>
      <c r="K10">
        <v>38.613860000000003</v>
      </c>
    </row>
    <row r="11" spans="1:39" x14ac:dyDescent="0.25">
      <c r="A11" s="18">
        <v>1</v>
      </c>
      <c r="B11" s="15" t="s">
        <v>36</v>
      </c>
      <c r="C11" s="15" t="s">
        <v>33</v>
      </c>
      <c r="D11">
        <v>2</v>
      </c>
      <c r="E11" s="16">
        <v>43369</v>
      </c>
      <c r="F11">
        <v>15.22479</v>
      </c>
      <c r="G11">
        <v>19.21546</v>
      </c>
      <c r="H11">
        <v>28.732019999999999</v>
      </c>
      <c r="I11">
        <v>34.86054</v>
      </c>
      <c r="J11">
        <v>42.147889999999997</v>
      </c>
      <c r="K11">
        <v>32.678570000000001</v>
      </c>
    </row>
    <row r="12" spans="1:39" x14ac:dyDescent="0.25">
      <c r="A12" s="2">
        <v>2</v>
      </c>
      <c r="B12" t="s">
        <v>32</v>
      </c>
      <c r="C12" t="s">
        <v>33</v>
      </c>
      <c r="D12" s="15">
        <v>1</v>
      </c>
      <c r="E12" s="13">
        <v>43361</v>
      </c>
      <c r="F12">
        <v>13.011649999999999</v>
      </c>
      <c r="G12">
        <v>11.6648</v>
      </c>
      <c r="H12">
        <v>29.569230000000001</v>
      </c>
      <c r="I12">
        <v>24.48997</v>
      </c>
      <c r="J12">
        <v>26.232659999999999</v>
      </c>
      <c r="K12">
        <v>34.408230000000003</v>
      </c>
    </row>
    <row r="13" spans="1:39" x14ac:dyDescent="0.25">
      <c r="A13" s="2">
        <v>2</v>
      </c>
      <c r="B13" t="s">
        <v>32</v>
      </c>
      <c r="C13" t="s">
        <v>33</v>
      </c>
      <c r="D13" s="15">
        <v>1</v>
      </c>
      <c r="E13" s="13">
        <v>43361</v>
      </c>
      <c r="F13">
        <v>16.894469999999998</v>
      </c>
      <c r="G13">
        <v>18.457190000000001</v>
      </c>
      <c r="H13">
        <v>23.479299999999999</v>
      </c>
      <c r="I13">
        <v>29.22824</v>
      </c>
      <c r="J13">
        <v>27.655290000000001</v>
      </c>
      <c r="K13">
        <v>42.931220000000003</v>
      </c>
    </row>
    <row r="14" spans="1:39" x14ac:dyDescent="0.25">
      <c r="A14" s="2">
        <v>2</v>
      </c>
      <c r="B14" t="s">
        <v>32</v>
      </c>
      <c r="C14" t="s">
        <v>33</v>
      </c>
      <c r="D14" s="15">
        <v>1</v>
      </c>
      <c r="E14" s="13">
        <v>43361</v>
      </c>
      <c r="F14">
        <v>12.582459999999999</v>
      </c>
      <c r="G14">
        <v>18.2225</v>
      </c>
      <c r="H14">
        <v>19.69697</v>
      </c>
      <c r="I14">
        <v>37.466430000000003</v>
      </c>
      <c r="J14">
        <v>28.56034</v>
      </c>
      <c r="K14">
        <v>37.382289999999998</v>
      </c>
    </row>
    <row r="15" spans="1:39" x14ac:dyDescent="0.25">
      <c r="A15" s="2">
        <v>2</v>
      </c>
      <c r="B15" t="s">
        <v>32</v>
      </c>
      <c r="C15" t="s">
        <v>33</v>
      </c>
      <c r="D15" s="15">
        <v>1</v>
      </c>
      <c r="E15" s="13">
        <v>43361</v>
      </c>
      <c r="F15">
        <v>11.09286</v>
      </c>
      <c r="G15">
        <v>16.037859999999998</v>
      </c>
      <c r="H15">
        <v>25.565370000000001</v>
      </c>
      <c r="I15">
        <v>28.577020000000001</v>
      </c>
      <c r="J15">
        <v>33.359740000000002</v>
      </c>
      <c r="K15">
        <v>43.9313</v>
      </c>
    </row>
    <row r="16" spans="1:39" x14ac:dyDescent="0.25">
      <c r="A16" s="2">
        <v>2</v>
      </c>
      <c r="B16" t="s">
        <v>32</v>
      </c>
      <c r="C16" t="s">
        <v>33</v>
      </c>
      <c r="D16" s="15">
        <v>1</v>
      </c>
      <c r="E16" s="13">
        <v>43361</v>
      </c>
      <c r="F16">
        <v>14.85886</v>
      </c>
      <c r="G16">
        <v>15.972099999999999</v>
      </c>
      <c r="H16">
        <v>25.456330000000001</v>
      </c>
      <c r="I16">
        <v>34.331580000000002</v>
      </c>
      <c r="J16">
        <v>33.323950000000004</v>
      </c>
      <c r="K16">
        <v>34.356650000000002</v>
      </c>
    </row>
    <row r="17" spans="1:12" x14ac:dyDescent="0.25">
      <c r="A17" s="2">
        <v>2</v>
      </c>
      <c r="B17" t="s">
        <v>36</v>
      </c>
      <c r="C17" t="s">
        <v>33</v>
      </c>
      <c r="D17">
        <v>2</v>
      </c>
      <c r="E17" s="13">
        <v>43369</v>
      </c>
      <c r="F17">
        <v>15.30904</v>
      </c>
      <c r="H17">
        <v>23.473990000000001</v>
      </c>
      <c r="J17">
        <v>27.358149999999998</v>
      </c>
    </row>
    <row r="18" spans="1:12" x14ac:dyDescent="0.25">
      <c r="A18" s="2">
        <v>2</v>
      </c>
      <c r="B18" t="s">
        <v>36</v>
      </c>
      <c r="C18" t="s">
        <v>33</v>
      </c>
      <c r="D18">
        <v>2</v>
      </c>
      <c r="E18" s="13">
        <v>43369</v>
      </c>
      <c r="F18">
        <v>11.73535</v>
      </c>
      <c r="H18">
        <v>19.240089999999999</v>
      </c>
      <c r="J18">
        <v>26.654620000000001</v>
      </c>
      <c r="L18" s="20" t="s">
        <v>82</v>
      </c>
    </row>
    <row r="19" spans="1:12" x14ac:dyDescent="0.25">
      <c r="A19" s="2">
        <v>2</v>
      </c>
      <c r="B19" t="s">
        <v>36</v>
      </c>
      <c r="C19" t="s">
        <v>33</v>
      </c>
      <c r="D19">
        <v>2</v>
      </c>
      <c r="E19" s="13">
        <v>43369</v>
      </c>
      <c r="F19">
        <v>12.978199999999999</v>
      </c>
      <c r="H19">
        <v>24.470330000000001</v>
      </c>
      <c r="J19">
        <v>25.816770000000002</v>
      </c>
      <c r="L19" s="20"/>
    </row>
    <row r="20" spans="1:12" x14ac:dyDescent="0.25">
      <c r="A20" s="2">
        <v>2</v>
      </c>
      <c r="B20" t="s">
        <v>36</v>
      </c>
      <c r="C20" t="s">
        <v>33</v>
      </c>
      <c r="D20">
        <v>2</v>
      </c>
      <c r="E20" s="13">
        <v>43369</v>
      </c>
      <c r="F20">
        <v>19.26118</v>
      </c>
      <c r="H20">
        <v>24.975190000000001</v>
      </c>
      <c r="J20">
        <v>38.935699999999997</v>
      </c>
    </row>
    <row r="21" spans="1:12" x14ac:dyDescent="0.25">
      <c r="A21" s="2">
        <v>2</v>
      </c>
      <c r="B21" t="s">
        <v>36</v>
      </c>
      <c r="C21" t="s">
        <v>33</v>
      </c>
      <c r="D21">
        <v>2</v>
      </c>
      <c r="E21" s="13">
        <v>43369</v>
      </c>
      <c r="F21">
        <v>16.16553</v>
      </c>
      <c r="H21">
        <v>24.07103</v>
      </c>
      <c r="J21">
        <v>33.492820000000002</v>
      </c>
    </row>
    <row r="22" spans="1:12" x14ac:dyDescent="0.25">
      <c r="A22" s="2">
        <v>3</v>
      </c>
      <c r="B22" t="s">
        <v>36</v>
      </c>
      <c r="C22" t="s">
        <v>33</v>
      </c>
      <c r="D22">
        <v>1</v>
      </c>
      <c r="E22" s="13">
        <v>43368</v>
      </c>
      <c r="F22">
        <v>18.98818</v>
      </c>
      <c r="G22">
        <v>15.322789999999999</v>
      </c>
      <c r="H22">
        <v>31.872589999999999</v>
      </c>
      <c r="I22">
        <v>27.553830000000001</v>
      </c>
      <c r="J22">
        <v>40.028970000000001</v>
      </c>
      <c r="K22">
        <v>39.333159999999999</v>
      </c>
      <c r="L22" s="20"/>
    </row>
    <row r="23" spans="1:12" x14ac:dyDescent="0.25">
      <c r="A23" s="2">
        <v>3</v>
      </c>
      <c r="B23" t="s">
        <v>36</v>
      </c>
      <c r="C23" t="s">
        <v>33</v>
      </c>
      <c r="D23">
        <v>1</v>
      </c>
      <c r="E23" s="13">
        <v>43368</v>
      </c>
      <c r="F23">
        <v>17.931550000000001</v>
      </c>
      <c r="G23">
        <v>19.214089999999999</v>
      </c>
      <c r="H23">
        <v>28.547969999999999</v>
      </c>
      <c r="I23">
        <v>27.214289999999998</v>
      </c>
      <c r="J23">
        <v>39.365940000000002</v>
      </c>
      <c r="K23">
        <v>36.474119999999999</v>
      </c>
    </row>
    <row r="24" spans="1:12" x14ac:dyDescent="0.25">
      <c r="A24" s="2">
        <v>3</v>
      </c>
      <c r="B24" t="s">
        <v>36</v>
      </c>
      <c r="C24" t="s">
        <v>33</v>
      </c>
      <c r="D24">
        <v>1</v>
      </c>
      <c r="E24" s="13">
        <v>43368</v>
      </c>
      <c r="F24">
        <v>21.556450000000002</v>
      </c>
      <c r="G24">
        <v>18.051649999999999</v>
      </c>
      <c r="H24">
        <v>26.70336</v>
      </c>
      <c r="I24">
        <v>28.133929999999999</v>
      </c>
      <c r="J24">
        <v>44.526730000000001</v>
      </c>
      <c r="K24">
        <v>39.475540000000002</v>
      </c>
    </row>
    <row r="25" spans="1:12" x14ac:dyDescent="0.25">
      <c r="A25" s="2">
        <v>3</v>
      </c>
      <c r="B25" t="s">
        <v>36</v>
      </c>
      <c r="C25" t="s">
        <v>33</v>
      </c>
      <c r="D25">
        <v>1</v>
      </c>
      <c r="E25" s="13">
        <v>43368</v>
      </c>
      <c r="F25">
        <v>17.954550000000001</v>
      </c>
      <c r="G25">
        <v>16.674299999999999</v>
      </c>
      <c r="H25">
        <v>28.999610000000001</v>
      </c>
      <c r="I25">
        <v>20.386510000000001</v>
      </c>
      <c r="J25">
        <v>46.554200000000002</v>
      </c>
      <c r="K25">
        <v>38.878239999999998</v>
      </c>
    </row>
    <row r="26" spans="1:12" x14ac:dyDescent="0.25">
      <c r="A26" s="2">
        <v>3</v>
      </c>
      <c r="B26" t="s">
        <v>36</v>
      </c>
      <c r="C26" t="s">
        <v>33</v>
      </c>
      <c r="D26">
        <v>1</v>
      </c>
      <c r="E26" s="13">
        <v>43368</v>
      </c>
      <c r="F26">
        <v>22.626280000000001</v>
      </c>
      <c r="G26">
        <v>19.614249999999998</v>
      </c>
      <c r="H26">
        <v>30.75581</v>
      </c>
      <c r="I26">
        <v>29.408850000000001</v>
      </c>
      <c r="J26">
        <v>46.267420000000001</v>
      </c>
      <c r="K26">
        <v>40.630009999999999</v>
      </c>
    </row>
    <row r="27" spans="1:12" x14ac:dyDescent="0.25">
      <c r="A27" s="2">
        <v>3</v>
      </c>
      <c r="B27" t="s">
        <v>32</v>
      </c>
      <c r="C27" t="s">
        <v>37</v>
      </c>
      <c r="D27">
        <v>2</v>
      </c>
      <c r="E27" s="13">
        <v>43375</v>
      </c>
      <c r="F27">
        <v>18.98818</v>
      </c>
      <c r="G27">
        <v>22.963509999999999</v>
      </c>
      <c r="H27">
        <v>31.872589999999999</v>
      </c>
      <c r="I27">
        <v>38.456470000000003</v>
      </c>
      <c r="J27">
        <v>40.028970000000001</v>
      </c>
      <c r="K27">
        <v>49.962940000000003</v>
      </c>
      <c r="L27" s="20"/>
    </row>
    <row r="28" spans="1:12" x14ac:dyDescent="0.25">
      <c r="A28" s="2">
        <v>3</v>
      </c>
      <c r="B28" t="s">
        <v>32</v>
      </c>
      <c r="C28" t="s">
        <v>37</v>
      </c>
      <c r="D28">
        <v>2</v>
      </c>
      <c r="E28" s="13">
        <v>43375</v>
      </c>
      <c r="F28">
        <v>17.931550000000001</v>
      </c>
      <c r="G28">
        <v>24.044889999999999</v>
      </c>
      <c r="H28">
        <v>28.547969999999999</v>
      </c>
      <c r="I28">
        <v>31.448260000000001</v>
      </c>
      <c r="J28">
        <v>39.365940000000002</v>
      </c>
      <c r="K28">
        <v>46.484520000000003</v>
      </c>
    </row>
    <row r="29" spans="1:12" x14ac:dyDescent="0.25">
      <c r="A29" s="2">
        <v>3</v>
      </c>
      <c r="B29" t="s">
        <v>32</v>
      </c>
      <c r="C29" t="s">
        <v>37</v>
      </c>
      <c r="D29">
        <v>2</v>
      </c>
      <c r="E29" s="13">
        <v>43375</v>
      </c>
      <c r="F29">
        <v>21.556450000000002</v>
      </c>
      <c r="G29">
        <v>25.450109999999999</v>
      </c>
      <c r="H29">
        <v>26.70336</v>
      </c>
      <c r="I29">
        <v>35.468400000000003</v>
      </c>
      <c r="J29">
        <v>44.526730000000001</v>
      </c>
      <c r="K29">
        <v>53.411639999999998</v>
      </c>
    </row>
    <row r="30" spans="1:12" x14ac:dyDescent="0.25">
      <c r="A30" s="2">
        <v>3</v>
      </c>
      <c r="B30" t="s">
        <v>32</v>
      </c>
      <c r="C30" t="s">
        <v>37</v>
      </c>
      <c r="D30">
        <v>2</v>
      </c>
      <c r="E30" s="13">
        <v>43375</v>
      </c>
      <c r="F30">
        <v>17.954550000000001</v>
      </c>
      <c r="G30">
        <v>28.51408</v>
      </c>
      <c r="H30">
        <v>28.999610000000001</v>
      </c>
      <c r="I30">
        <v>36.189590000000003</v>
      </c>
      <c r="J30">
        <v>46.554200000000002</v>
      </c>
      <c r="K30">
        <v>46.804659999999998</v>
      </c>
    </row>
    <row r="31" spans="1:12" x14ac:dyDescent="0.25">
      <c r="A31" s="2">
        <v>3</v>
      </c>
      <c r="B31" t="s">
        <v>32</v>
      </c>
      <c r="C31" t="s">
        <v>37</v>
      </c>
      <c r="D31">
        <v>2</v>
      </c>
      <c r="E31" s="13">
        <v>43375</v>
      </c>
      <c r="F31">
        <v>22.626280000000001</v>
      </c>
      <c r="G31">
        <v>26.282530000000001</v>
      </c>
      <c r="H31">
        <v>30.75581</v>
      </c>
      <c r="I31">
        <v>36.329509999999999</v>
      </c>
      <c r="J31">
        <v>46.267420000000001</v>
      </c>
      <c r="K31">
        <v>45.421500000000002</v>
      </c>
    </row>
    <row r="32" spans="1:12" x14ac:dyDescent="0.25">
      <c r="A32" s="2">
        <v>4</v>
      </c>
      <c r="B32" t="s">
        <v>32</v>
      </c>
      <c r="C32" t="s">
        <v>37</v>
      </c>
      <c r="D32">
        <v>1</v>
      </c>
      <c r="E32" s="13">
        <v>43369</v>
      </c>
      <c r="F32">
        <v>19.795500000000001</v>
      </c>
      <c r="G32">
        <v>19.322929999999999</v>
      </c>
      <c r="H32">
        <v>28.62745</v>
      </c>
      <c r="I32">
        <v>29.425219999999999</v>
      </c>
      <c r="J32">
        <v>37.863280000000003</v>
      </c>
      <c r="K32">
        <v>43.533200000000001</v>
      </c>
    </row>
    <row r="33" spans="1:39" x14ac:dyDescent="0.25">
      <c r="A33" s="2">
        <v>4</v>
      </c>
      <c r="B33" t="s">
        <v>32</v>
      </c>
      <c r="C33" t="s">
        <v>37</v>
      </c>
      <c r="D33">
        <v>1</v>
      </c>
      <c r="E33" s="13">
        <v>43369</v>
      </c>
      <c r="F33">
        <v>18.003810000000001</v>
      </c>
      <c r="G33">
        <v>19.644290000000002</v>
      </c>
      <c r="H33">
        <v>30.52496</v>
      </c>
      <c r="I33">
        <v>29.084</v>
      </c>
      <c r="J33">
        <v>42.978920000000002</v>
      </c>
      <c r="K33">
        <v>41.214790000000001</v>
      </c>
    </row>
    <row r="34" spans="1:39" x14ac:dyDescent="0.25">
      <c r="A34" s="2">
        <v>4</v>
      </c>
      <c r="B34" t="s">
        <v>32</v>
      </c>
      <c r="C34" t="s">
        <v>37</v>
      </c>
      <c r="D34">
        <v>1</v>
      </c>
      <c r="E34" s="13">
        <v>43369</v>
      </c>
      <c r="F34">
        <v>17.268280000000001</v>
      </c>
      <c r="G34">
        <v>22.598490000000002</v>
      </c>
      <c r="H34">
        <v>29.914390000000001</v>
      </c>
      <c r="I34">
        <v>31.868939999999998</v>
      </c>
      <c r="J34">
        <v>37.125990000000002</v>
      </c>
      <c r="K34">
        <v>43.804259999999999</v>
      </c>
    </row>
    <row r="35" spans="1:39" x14ac:dyDescent="0.25">
      <c r="A35" s="2">
        <v>4</v>
      </c>
      <c r="B35" t="s">
        <v>32</v>
      </c>
      <c r="C35" t="s">
        <v>37</v>
      </c>
      <c r="D35">
        <v>1</v>
      </c>
      <c r="E35" s="13">
        <v>43369</v>
      </c>
      <c r="F35">
        <v>15.765470000000001</v>
      </c>
      <c r="G35">
        <v>21.57443</v>
      </c>
      <c r="H35">
        <v>22.507110000000001</v>
      </c>
      <c r="I35">
        <v>30.710619999999999</v>
      </c>
      <c r="J35">
        <v>32.753059999999998</v>
      </c>
      <c r="K35">
        <v>37.395249999999997</v>
      </c>
    </row>
    <row r="36" spans="1:39" x14ac:dyDescent="0.25">
      <c r="A36" s="2">
        <v>4</v>
      </c>
      <c r="B36" t="s">
        <v>32</v>
      </c>
      <c r="C36" t="s">
        <v>37</v>
      </c>
      <c r="D36">
        <v>1</v>
      </c>
      <c r="E36" s="13">
        <v>43369</v>
      </c>
      <c r="F36">
        <v>19.124700000000001</v>
      </c>
      <c r="G36">
        <v>18.554459999999999</v>
      </c>
      <c r="H36">
        <v>26.168310000000002</v>
      </c>
      <c r="I36">
        <v>29.31025</v>
      </c>
      <c r="J36">
        <v>36.490310000000001</v>
      </c>
      <c r="K36">
        <v>43.299970000000002</v>
      </c>
    </row>
    <row r="37" spans="1:39" x14ac:dyDescent="0.25">
      <c r="A37" s="2">
        <v>4</v>
      </c>
      <c r="B37" t="s">
        <v>36</v>
      </c>
      <c r="C37" t="s">
        <v>37</v>
      </c>
      <c r="D37">
        <v>2</v>
      </c>
      <c r="E37" s="13">
        <v>43376</v>
      </c>
      <c r="F37">
        <v>12.98686</v>
      </c>
      <c r="G37">
        <v>14.039070000000001</v>
      </c>
      <c r="H37">
        <v>24.55547</v>
      </c>
      <c r="I37">
        <v>22.205570000000002</v>
      </c>
      <c r="J37">
        <v>31.46463</v>
      </c>
      <c r="K37">
        <v>28.531580000000002</v>
      </c>
    </row>
    <row r="38" spans="1:39" x14ac:dyDescent="0.25">
      <c r="A38" s="2">
        <v>4</v>
      </c>
      <c r="B38" t="s">
        <v>36</v>
      </c>
      <c r="C38" t="s">
        <v>37</v>
      </c>
      <c r="D38">
        <v>2</v>
      </c>
      <c r="E38" s="13">
        <v>43376</v>
      </c>
      <c r="F38">
        <v>14.450620000000001</v>
      </c>
      <c r="G38">
        <v>13.05302</v>
      </c>
      <c r="H38">
        <v>22.144549999999999</v>
      </c>
      <c r="I38">
        <v>25.276779999999999</v>
      </c>
      <c r="J38">
        <v>29.644079999999999</v>
      </c>
      <c r="K38">
        <v>31.267790000000002</v>
      </c>
    </row>
    <row r="39" spans="1:39" x14ac:dyDescent="0.25">
      <c r="A39" s="2">
        <v>4</v>
      </c>
      <c r="B39" t="s">
        <v>36</v>
      </c>
      <c r="C39" t="s">
        <v>37</v>
      </c>
      <c r="D39">
        <v>2</v>
      </c>
      <c r="E39" s="13">
        <v>43376</v>
      </c>
      <c r="F39">
        <v>13.680999999999999</v>
      </c>
      <c r="G39">
        <v>16.030200000000001</v>
      </c>
      <c r="H39">
        <v>22.92539</v>
      </c>
      <c r="I39">
        <v>27.717390000000002</v>
      </c>
      <c r="J39">
        <v>29.964600000000001</v>
      </c>
      <c r="K39">
        <v>35.770319999999998</v>
      </c>
    </row>
    <row r="40" spans="1:39" x14ac:dyDescent="0.25">
      <c r="A40" s="2">
        <v>4</v>
      </c>
      <c r="B40" t="s">
        <v>36</v>
      </c>
      <c r="C40" t="s">
        <v>37</v>
      </c>
      <c r="D40">
        <v>2</v>
      </c>
      <c r="E40" s="13">
        <v>43376</v>
      </c>
      <c r="F40">
        <v>13.82497</v>
      </c>
      <c r="G40">
        <v>17.933039999999998</v>
      </c>
      <c r="H40">
        <v>20.44191</v>
      </c>
      <c r="I40">
        <v>22.940290000000001</v>
      </c>
      <c r="J40">
        <v>26.296029999999998</v>
      </c>
      <c r="K40">
        <v>39.401240000000001</v>
      </c>
    </row>
    <row r="41" spans="1:39" x14ac:dyDescent="0.25">
      <c r="A41" s="2">
        <v>4</v>
      </c>
      <c r="B41" t="s">
        <v>36</v>
      </c>
      <c r="C41" t="s">
        <v>37</v>
      </c>
      <c r="D41">
        <v>2</v>
      </c>
      <c r="E41" s="13">
        <v>43376</v>
      </c>
      <c r="F41">
        <v>15.23615</v>
      </c>
      <c r="G41">
        <v>17.987570000000002</v>
      </c>
      <c r="H41">
        <v>25.7866</v>
      </c>
      <c r="I41">
        <v>27.884640000000001</v>
      </c>
      <c r="J41">
        <v>36.891539999999999</v>
      </c>
      <c r="K41">
        <v>38.513109999999998</v>
      </c>
    </row>
    <row r="42" spans="1:39" s="19" customFormat="1" x14ac:dyDescent="0.25">
      <c r="A42" s="2">
        <v>5</v>
      </c>
      <c r="B42" t="s">
        <v>36</v>
      </c>
      <c r="C42" t="s">
        <v>37</v>
      </c>
      <c r="D42">
        <v>1</v>
      </c>
      <c r="E42" s="13">
        <v>43369</v>
      </c>
      <c r="F42">
        <v>18.52196</v>
      </c>
      <c r="G42">
        <v>17.732479999999999</v>
      </c>
      <c r="H42">
        <v>24.996880000000001</v>
      </c>
      <c r="I42">
        <v>27.31831</v>
      </c>
      <c r="J42">
        <v>31.889099999999999</v>
      </c>
      <c r="K42">
        <v>36.643149999999999</v>
      </c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19" customFormat="1" x14ac:dyDescent="0.25">
      <c r="A43" s="2">
        <v>5</v>
      </c>
      <c r="B43" t="s">
        <v>36</v>
      </c>
      <c r="C43" t="s">
        <v>37</v>
      </c>
      <c r="D43">
        <v>1</v>
      </c>
      <c r="E43" s="13">
        <v>43369</v>
      </c>
      <c r="F43" s="14">
        <v>14.05416</v>
      </c>
      <c r="G43">
        <v>22.36026</v>
      </c>
      <c r="H43">
        <v>29.980340000000002</v>
      </c>
      <c r="I43">
        <v>28.454820000000002</v>
      </c>
      <c r="J43">
        <v>33.765090000000001</v>
      </c>
      <c r="K43">
        <v>37.690100000000001</v>
      </c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19" customFormat="1" x14ac:dyDescent="0.25">
      <c r="A44" s="2">
        <v>5</v>
      </c>
      <c r="B44" t="s">
        <v>36</v>
      </c>
      <c r="C44" t="s">
        <v>37</v>
      </c>
      <c r="D44">
        <v>1</v>
      </c>
      <c r="E44" s="13">
        <v>43369</v>
      </c>
      <c r="F44">
        <v>18.836069999999999</v>
      </c>
      <c r="G44">
        <v>24.40879</v>
      </c>
      <c r="H44">
        <v>25.5733</v>
      </c>
      <c r="I44">
        <v>27.943580000000001</v>
      </c>
      <c r="J44">
        <v>39.559449999999998</v>
      </c>
      <c r="K44">
        <v>39.485370000000003</v>
      </c>
      <c r="L44" s="20" t="s">
        <v>81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19" customFormat="1" x14ac:dyDescent="0.25">
      <c r="A45" s="2">
        <v>5</v>
      </c>
      <c r="B45" t="s">
        <v>36</v>
      </c>
      <c r="C45" t="s">
        <v>37</v>
      </c>
      <c r="D45">
        <v>1</v>
      </c>
      <c r="E45" s="13">
        <v>43369</v>
      </c>
      <c r="F45">
        <v>20.420970000000001</v>
      </c>
      <c r="G45">
        <v>24.67079</v>
      </c>
      <c r="H45">
        <v>23.91395</v>
      </c>
      <c r="I45">
        <v>30.210460000000001</v>
      </c>
      <c r="J45">
        <v>34.0501</v>
      </c>
      <c r="K45">
        <v>37.474319999999999</v>
      </c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19" customFormat="1" x14ac:dyDescent="0.25">
      <c r="A46" s="2">
        <v>5</v>
      </c>
      <c r="B46" t="s">
        <v>36</v>
      </c>
      <c r="C46" t="s">
        <v>37</v>
      </c>
      <c r="D46">
        <v>1</v>
      </c>
      <c r="E46" s="13">
        <v>43369</v>
      </c>
      <c r="F46">
        <v>20.502569999999999</v>
      </c>
      <c r="G46">
        <v>23.517600000000002</v>
      </c>
      <c r="H46">
        <v>21.46519</v>
      </c>
      <c r="I46">
        <v>28.33175</v>
      </c>
      <c r="J46">
        <v>30.359449999999999</v>
      </c>
      <c r="K46">
        <v>36.550849999999997</v>
      </c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15" customFormat="1" x14ac:dyDescent="0.25">
      <c r="A47" s="2">
        <v>5</v>
      </c>
      <c r="B47" t="s">
        <v>32</v>
      </c>
      <c r="C47" t="s">
        <v>37</v>
      </c>
      <c r="D47">
        <v>2</v>
      </c>
      <c r="E47" s="13">
        <v>43376</v>
      </c>
      <c r="F47">
        <v>18.52196</v>
      </c>
      <c r="G47">
        <v>19.61401</v>
      </c>
      <c r="H47">
        <v>24.996880000000001</v>
      </c>
      <c r="I47">
        <v>31.81887</v>
      </c>
      <c r="J47">
        <v>31.889099999999999</v>
      </c>
      <c r="K47">
        <v>42.838290000000001</v>
      </c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15" customFormat="1" x14ac:dyDescent="0.25">
      <c r="A48" s="2">
        <v>5</v>
      </c>
      <c r="B48" t="s">
        <v>32</v>
      </c>
      <c r="C48" t="s">
        <v>37</v>
      </c>
      <c r="D48">
        <v>2</v>
      </c>
      <c r="E48" s="13">
        <v>43376</v>
      </c>
      <c r="F48" s="14">
        <v>14.05416</v>
      </c>
      <c r="G48">
        <v>24.427489999999999</v>
      </c>
      <c r="H48">
        <v>29.980340000000002</v>
      </c>
      <c r="I48">
        <v>30.910060000000001</v>
      </c>
      <c r="J48">
        <v>33.765090000000001</v>
      </c>
      <c r="K48">
        <v>44.724730000000001</v>
      </c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15" customFormat="1" x14ac:dyDescent="0.25">
      <c r="A49" s="2">
        <v>5</v>
      </c>
      <c r="B49" t="s">
        <v>32</v>
      </c>
      <c r="C49" t="s">
        <v>37</v>
      </c>
      <c r="D49">
        <v>2</v>
      </c>
      <c r="E49" s="13">
        <v>43376</v>
      </c>
      <c r="F49">
        <v>18.836069999999999</v>
      </c>
      <c r="G49">
        <v>22.617560000000001</v>
      </c>
      <c r="H49">
        <v>25.5733</v>
      </c>
      <c r="I49">
        <v>30.514559999999999</v>
      </c>
      <c r="J49">
        <v>39.559449999999998</v>
      </c>
      <c r="K49">
        <v>37.833640000000003</v>
      </c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15" customFormat="1" x14ac:dyDescent="0.25">
      <c r="A50" s="2">
        <v>5</v>
      </c>
      <c r="B50" t="s">
        <v>32</v>
      </c>
      <c r="C50" t="s">
        <v>37</v>
      </c>
      <c r="D50">
        <v>2</v>
      </c>
      <c r="E50" s="13">
        <v>43376</v>
      </c>
      <c r="F50">
        <v>20.420970000000001</v>
      </c>
      <c r="G50">
        <v>22.51266</v>
      </c>
      <c r="H50">
        <v>23.91395</v>
      </c>
      <c r="I50">
        <v>33.457630000000002</v>
      </c>
      <c r="J50">
        <v>34.0501</v>
      </c>
      <c r="K50">
        <v>41.843969999999999</v>
      </c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15" customFormat="1" x14ac:dyDescent="0.25">
      <c r="A51" s="2">
        <v>5</v>
      </c>
      <c r="B51" t="s">
        <v>32</v>
      </c>
      <c r="C51" t="s">
        <v>37</v>
      </c>
      <c r="D51">
        <v>2</v>
      </c>
      <c r="E51" s="13">
        <v>43376</v>
      </c>
      <c r="F51">
        <v>20.502569999999999</v>
      </c>
      <c r="G51">
        <v>20.983619999999998</v>
      </c>
      <c r="H51">
        <v>21.46519</v>
      </c>
      <c r="I51">
        <v>30.996079999999999</v>
      </c>
      <c r="J51">
        <v>30.359449999999999</v>
      </c>
      <c r="K51">
        <v>34.609830000000002</v>
      </c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15" customFormat="1" x14ac:dyDescent="0.25">
      <c r="A52" s="2">
        <v>6</v>
      </c>
      <c r="B52" t="s">
        <v>32</v>
      </c>
      <c r="C52" t="s">
        <v>37</v>
      </c>
      <c r="D52">
        <v>1</v>
      </c>
      <c r="E52" s="13">
        <v>43370</v>
      </c>
      <c r="F52">
        <v>16.902460000000001</v>
      </c>
      <c r="G52">
        <v>19.756920000000001</v>
      </c>
      <c r="H52">
        <v>26.06353</v>
      </c>
      <c r="I52">
        <v>27.037600000000001</v>
      </c>
      <c r="J52">
        <v>34.123429999999999</v>
      </c>
      <c r="K52">
        <v>32.717570000000002</v>
      </c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15" customFormat="1" x14ac:dyDescent="0.25">
      <c r="A53" s="2">
        <v>6</v>
      </c>
      <c r="B53" t="s">
        <v>32</v>
      </c>
      <c r="C53" t="s">
        <v>37</v>
      </c>
      <c r="D53">
        <v>1</v>
      </c>
      <c r="E53" s="13">
        <v>43370</v>
      </c>
      <c r="F53">
        <v>17.519500000000001</v>
      </c>
      <c r="G53">
        <v>19.37745</v>
      </c>
      <c r="H53">
        <v>26.46611</v>
      </c>
      <c r="I53">
        <v>28.130320000000001</v>
      </c>
      <c r="J53">
        <v>30.88721</v>
      </c>
      <c r="K53">
        <v>34.231909999999999</v>
      </c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x14ac:dyDescent="0.25">
      <c r="A54" s="2">
        <v>6</v>
      </c>
      <c r="B54" t="s">
        <v>32</v>
      </c>
      <c r="C54" t="s">
        <v>37</v>
      </c>
      <c r="D54">
        <v>1</v>
      </c>
      <c r="E54" s="13">
        <v>43370</v>
      </c>
      <c r="F54">
        <v>17.279879999999999</v>
      </c>
      <c r="G54">
        <v>22.286110000000001</v>
      </c>
      <c r="H54">
        <v>20.85154</v>
      </c>
      <c r="I54">
        <v>28.170030000000001</v>
      </c>
      <c r="J54">
        <v>25.225570000000001</v>
      </c>
      <c r="K54">
        <v>31.81108</v>
      </c>
    </row>
    <row r="55" spans="1:39" x14ac:dyDescent="0.25">
      <c r="A55" s="2">
        <v>6</v>
      </c>
      <c r="B55" t="s">
        <v>32</v>
      </c>
      <c r="C55" t="s">
        <v>37</v>
      </c>
      <c r="D55">
        <v>1</v>
      </c>
      <c r="E55" s="13">
        <v>43370</v>
      </c>
      <c r="F55">
        <v>13.264670000000001</v>
      </c>
      <c r="G55">
        <v>20.327459999999999</v>
      </c>
      <c r="H55">
        <v>21.461130000000001</v>
      </c>
      <c r="I55">
        <v>25.910119999999999</v>
      </c>
      <c r="J55">
        <v>27.688960000000002</v>
      </c>
      <c r="K55">
        <v>29.537220000000001</v>
      </c>
    </row>
    <row r="56" spans="1:39" x14ac:dyDescent="0.25">
      <c r="A56" s="2">
        <v>6</v>
      </c>
      <c r="B56" t="s">
        <v>32</v>
      </c>
      <c r="C56" t="s">
        <v>37</v>
      </c>
      <c r="D56">
        <v>1</v>
      </c>
      <c r="E56" s="13">
        <v>43370</v>
      </c>
      <c r="F56">
        <v>15.13011</v>
      </c>
      <c r="G56">
        <v>20.486160000000002</v>
      </c>
      <c r="H56">
        <v>22.01736</v>
      </c>
      <c r="I56">
        <v>25.689789999999999</v>
      </c>
      <c r="J56">
        <v>24.04655</v>
      </c>
      <c r="K56">
        <v>32.799610000000001</v>
      </c>
    </row>
    <row r="57" spans="1:39" x14ac:dyDescent="0.25">
      <c r="A57" s="2">
        <v>6</v>
      </c>
      <c r="B57" t="s">
        <v>36</v>
      </c>
      <c r="C57" t="s">
        <v>37</v>
      </c>
      <c r="D57">
        <v>2</v>
      </c>
      <c r="E57" s="13">
        <v>43377</v>
      </c>
      <c r="F57">
        <v>13.600490000000001</v>
      </c>
      <c r="G57">
        <v>16.362590000000001</v>
      </c>
      <c r="H57">
        <v>24.655930000000001</v>
      </c>
      <c r="I57">
        <v>24.69652</v>
      </c>
      <c r="J57">
        <v>29.139389999999999</v>
      </c>
      <c r="K57">
        <v>36.904780000000002</v>
      </c>
    </row>
    <row r="58" spans="1:39" x14ac:dyDescent="0.25">
      <c r="A58" s="2">
        <v>6</v>
      </c>
      <c r="B58" t="s">
        <v>36</v>
      </c>
      <c r="C58" t="s">
        <v>37</v>
      </c>
      <c r="D58">
        <v>2</v>
      </c>
      <c r="E58" s="13">
        <v>43377</v>
      </c>
      <c r="F58">
        <v>17.40765</v>
      </c>
      <c r="G58">
        <v>16.71583</v>
      </c>
      <c r="H58">
        <v>25.56166</v>
      </c>
      <c r="I58">
        <v>23.770700000000001</v>
      </c>
      <c r="J58">
        <v>31.178419999999999</v>
      </c>
      <c r="K58">
        <v>31.92961</v>
      </c>
    </row>
    <row r="59" spans="1:39" x14ac:dyDescent="0.25">
      <c r="A59" s="2">
        <v>6</v>
      </c>
      <c r="B59" t="s">
        <v>36</v>
      </c>
      <c r="C59" t="s">
        <v>37</v>
      </c>
      <c r="D59">
        <v>2</v>
      </c>
      <c r="E59" s="13">
        <v>43377</v>
      </c>
      <c r="F59">
        <v>15.295909999999999</v>
      </c>
      <c r="G59">
        <v>15.46001</v>
      </c>
      <c r="H59">
        <v>23.487269999999999</v>
      </c>
      <c r="I59">
        <v>21.70928</v>
      </c>
      <c r="J59">
        <v>31.751609999999999</v>
      </c>
      <c r="K59">
        <v>29.609290000000001</v>
      </c>
    </row>
    <row r="60" spans="1:39" x14ac:dyDescent="0.25">
      <c r="A60" s="2">
        <v>6</v>
      </c>
      <c r="B60" t="s">
        <v>36</v>
      </c>
      <c r="C60" t="s">
        <v>37</v>
      </c>
      <c r="D60">
        <v>2</v>
      </c>
      <c r="E60" s="13">
        <v>43377</v>
      </c>
      <c r="F60">
        <v>16.981660000000002</v>
      </c>
      <c r="G60">
        <v>13.424519999999999</v>
      </c>
      <c r="H60">
        <v>20.507059999999999</v>
      </c>
      <c r="I60">
        <v>23.018160000000002</v>
      </c>
      <c r="J60">
        <v>30.148399999999999</v>
      </c>
      <c r="K60">
        <v>28.167110000000001</v>
      </c>
    </row>
    <row r="61" spans="1:39" x14ac:dyDescent="0.25">
      <c r="A61" s="2">
        <v>6</v>
      </c>
      <c r="B61" t="s">
        <v>36</v>
      </c>
      <c r="C61" t="s">
        <v>37</v>
      </c>
      <c r="D61">
        <v>2</v>
      </c>
      <c r="E61" s="13">
        <v>43377</v>
      </c>
      <c r="F61">
        <v>15.152699999999999</v>
      </c>
      <c r="G61">
        <v>16.745470000000001</v>
      </c>
      <c r="H61">
        <v>21.884409999999999</v>
      </c>
      <c r="I61">
        <v>23.70382</v>
      </c>
      <c r="J61">
        <v>27.547699999999999</v>
      </c>
      <c r="K61">
        <v>28.3337</v>
      </c>
    </row>
    <row r="62" spans="1:39" x14ac:dyDescent="0.25">
      <c r="A62" s="2">
        <v>7</v>
      </c>
      <c r="B62" t="s">
        <v>36</v>
      </c>
      <c r="C62" t="s">
        <v>33</v>
      </c>
      <c r="D62">
        <v>1</v>
      </c>
      <c r="E62" s="13">
        <v>43371</v>
      </c>
      <c r="F62">
        <v>11.07282</v>
      </c>
      <c r="G62">
        <v>13.86904</v>
      </c>
      <c r="H62">
        <v>23.144860000000001</v>
      </c>
      <c r="I62">
        <v>24.596710000000002</v>
      </c>
      <c r="J62">
        <v>33.057009999999998</v>
      </c>
      <c r="K62">
        <v>33.979950000000002</v>
      </c>
    </row>
    <row r="63" spans="1:39" x14ac:dyDescent="0.25">
      <c r="A63" s="2">
        <v>7</v>
      </c>
      <c r="B63" t="s">
        <v>36</v>
      </c>
      <c r="C63" t="s">
        <v>33</v>
      </c>
      <c r="D63">
        <v>1</v>
      </c>
      <c r="E63" s="13">
        <v>43371</v>
      </c>
      <c r="F63">
        <v>13.85514</v>
      </c>
      <c r="G63">
        <v>15.39034</v>
      </c>
      <c r="H63">
        <v>20.459160000000001</v>
      </c>
      <c r="I63">
        <v>21.8005</v>
      </c>
      <c r="J63">
        <v>33.139470000000003</v>
      </c>
      <c r="K63">
        <v>41.106560000000002</v>
      </c>
    </row>
    <row r="64" spans="1:39" x14ac:dyDescent="0.25">
      <c r="A64" s="2">
        <v>7</v>
      </c>
      <c r="B64" t="s">
        <v>36</v>
      </c>
      <c r="C64" t="s">
        <v>33</v>
      </c>
      <c r="D64">
        <v>1</v>
      </c>
      <c r="E64" s="13">
        <v>43371</v>
      </c>
      <c r="F64">
        <v>12.33</v>
      </c>
      <c r="G64">
        <v>14.875249999999999</v>
      </c>
      <c r="H64">
        <v>22.489450000000001</v>
      </c>
      <c r="I64">
        <v>27.766400000000001</v>
      </c>
      <c r="J64">
        <v>31.769880000000001</v>
      </c>
      <c r="K64">
        <v>46.950609999999998</v>
      </c>
    </row>
    <row r="65" spans="1:39" x14ac:dyDescent="0.25">
      <c r="A65" s="2">
        <v>7</v>
      </c>
      <c r="B65" t="s">
        <v>36</v>
      </c>
      <c r="C65" t="s">
        <v>33</v>
      </c>
      <c r="D65">
        <v>1</v>
      </c>
      <c r="E65" s="13">
        <v>43371</v>
      </c>
      <c r="F65">
        <v>12.13556</v>
      </c>
      <c r="G65">
        <v>20.37068</v>
      </c>
      <c r="H65">
        <v>21.75413</v>
      </c>
      <c r="I65">
        <v>26.84825</v>
      </c>
      <c r="J65">
        <v>30.963799999999999</v>
      </c>
      <c r="K65">
        <v>38.327150000000003</v>
      </c>
    </row>
    <row r="66" spans="1:39" x14ac:dyDescent="0.25">
      <c r="A66" s="2">
        <v>7</v>
      </c>
      <c r="B66" t="s">
        <v>36</v>
      </c>
      <c r="C66" t="s">
        <v>33</v>
      </c>
      <c r="D66">
        <v>1</v>
      </c>
      <c r="E66" s="13">
        <v>43371</v>
      </c>
      <c r="F66">
        <v>11.271610000000001</v>
      </c>
      <c r="G66">
        <v>13.4383</v>
      </c>
      <c r="H66">
        <v>27.681979999999999</v>
      </c>
      <c r="I66">
        <v>27.320630000000001</v>
      </c>
      <c r="J66">
        <v>40.827219999999997</v>
      </c>
      <c r="K66">
        <v>43.850540000000002</v>
      </c>
    </row>
    <row r="67" spans="1:39" x14ac:dyDescent="0.25">
      <c r="A67" s="18">
        <v>7</v>
      </c>
      <c r="B67" s="18" t="s">
        <v>32</v>
      </c>
      <c r="C67" s="18" t="s">
        <v>33</v>
      </c>
      <c r="D67" s="18">
        <v>2</v>
      </c>
      <c r="E67" s="22">
        <v>43378</v>
      </c>
      <c r="F67" s="2">
        <v>11.07282</v>
      </c>
      <c r="G67" s="18">
        <v>18.28349</v>
      </c>
      <c r="H67" s="2">
        <v>23.144860000000001</v>
      </c>
      <c r="I67" s="18">
        <v>25.23836</v>
      </c>
      <c r="J67" s="2">
        <v>33.057009999999998</v>
      </c>
      <c r="K67" s="18">
        <v>39.31908</v>
      </c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</row>
    <row r="68" spans="1:39" x14ac:dyDescent="0.25">
      <c r="A68" s="18">
        <v>7</v>
      </c>
      <c r="B68" s="18" t="s">
        <v>32</v>
      </c>
      <c r="C68" s="18" t="s">
        <v>33</v>
      </c>
      <c r="D68" s="18">
        <v>2</v>
      </c>
      <c r="E68" s="22">
        <v>43378</v>
      </c>
      <c r="F68" s="2">
        <v>13.85514</v>
      </c>
      <c r="G68" s="18">
        <v>16.06636</v>
      </c>
      <c r="H68" s="2">
        <v>20.459160000000001</v>
      </c>
      <c r="I68" s="18">
        <v>22.984580000000001</v>
      </c>
      <c r="J68" s="2">
        <v>33.139470000000003</v>
      </c>
      <c r="K68" s="18">
        <v>36.48845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</row>
    <row r="69" spans="1:39" x14ac:dyDescent="0.25">
      <c r="A69" s="18">
        <v>7</v>
      </c>
      <c r="B69" s="18" t="s">
        <v>32</v>
      </c>
      <c r="C69" s="18" t="s">
        <v>33</v>
      </c>
      <c r="D69" s="18">
        <v>2</v>
      </c>
      <c r="E69" s="22">
        <v>43378</v>
      </c>
      <c r="F69" s="2">
        <v>12.33</v>
      </c>
      <c r="G69" s="18">
        <v>17.603179999999998</v>
      </c>
      <c r="H69" s="2">
        <v>22.489450000000001</v>
      </c>
      <c r="I69" s="18">
        <v>26.809950000000001</v>
      </c>
      <c r="J69" s="2">
        <v>31.769880000000001</v>
      </c>
      <c r="K69" s="18">
        <v>33.14629</v>
      </c>
      <c r="L69" s="19" t="s">
        <v>83</v>
      </c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</row>
    <row r="70" spans="1:39" x14ac:dyDescent="0.25">
      <c r="A70" s="18">
        <v>7</v>
      </c>
      <c r="B70" s="18" t="s">
        <v>32</v>
      </c>
      <c r="C70" s="18" t="s">
        <v>33</v>
      </c>
      <c r="D70" s="18">
        <v>2</v>
      </c>
      <c r="E70" s="22">
        <v>43378</v>
      </c>
      <c r="F70" s="2">
        <v>12.13556</v>
      </c>
      <c r="G70" s="18">
        <v>16.349219999999999</v>
      </c>
      <c r="H70" s="2">
        <v>21.75413</v>
      </c>
      <c r="I70" s="18">
        <v>26.127759999999999</v>
      </c>
      <c r="J70" s="2">
        <v>30.963799999999999</v>
      </c>
      <c r="K70" s="18">
        <v>38.227170000000001</v>
      </c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</row>
    <row r="71" spans="1:39" x14ac:dyDescent="0.25">
      <c r="A71" s="18">
        <v>7</v>
      </c>
      <c r="B71" s="18" t="s">
        <v>32</v>
      </c>
      <c r="C71" s="18" t="s">
        <v>33</v>
      </c>
      <c r="D71" s="18">
        <v>2</v>
      </c>
      <c r="E71" s="22">
        <v>43378</v>
      </c>
      <c r="F71" s="2">
        <v>11.271610000000001</v>
      </c>
      <c r="G71" s="18">
        <v>16.23828</v>
      </c>
      <c r="H71" s="2">
        <v>27.681979999999999</v>
      </c>
      <c r="I71" s="18">
        <v>25.776420000000002</v>
      </c>
      <c r="J71" s="2">
        <v>40.827219999999997</v>
      </c>
      <c r="K71" s="18">
        <v>40.698300000000003</v>
      </c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</row>
    <row r="72" spans="1:39" x14ac:dyDescent="0.25">
      <c r="A72" s="2">
        <v>8</v>
      </c>
      <c r="B72" s="2" t="s">
        <v>36</v>
      </c>
      <c r="C72" s="2" t="s">
        <v>37</v>
      </c>
      <c r="D72" s="18">
        <v>1</v>
      </c>
      <c r="E72" s="23">
        <v>43371</v>
      </c>
      <c r="F72" s="2">
        <v>17.75742</v>
      </c>
      <c r="G72" s="2">
        <v>21.59667</v>
      </c>
      <c r="H72" s="2">
        <v>33.771419999999999</v>
      </c>
      <c r="I72" s="2">
        <v>30.66835</v>
      </c>
      <c r="J72" s="2">
        <v>41.535440000000001</v>
      </c>
      <c r="K72" s="2">
        <v>38.369979999999998</v>
      </c>
    </row>
    <row r="73" spans="1:39" x14ac:dyDescent="0.25">
      <c r="A73" s="2">
        <v>8</v>
      </c>
      <c r="B73" t="s">
        <v>36</v>
      </c>
      <c r="C73" t="s">
        <v>37</v>
      </c>
      <c r="D73" s="18">
        <v>1</v>
      </c>
      <c r="E73" s="13">
        <v>43371</v>
      </c>
      <c r="F73">
        <v>19.241499999999998</v>
      </c>
      <c r="G73">
        <v>19.387720000000002</v>
      </c>
      <c r="H73">
        <v>27.42043</v>
      </c>
      <c r="I73">
        <v>28.627079999999999</v>
      </c>
      <c r="J73">
        <v>36.532049999999998</v>
      </c>
      <c r="K73">
        <v>39.196379999999998</v>
      </c>
    </row>
    <row r="74" spans="1:39" x14ac:dyDescent="0.25">
      <c r="A74" s="2">
        <v>8</v>
      </c>
      <c r="B74" t="s">
        <v>36</v>
      </c>
      <c r="C74" t="s">
        <v>37</v>
      </c>
      <c r="D74" s="18">
        <v>1</v>
      </c>
      <c r="E74" s="13">
        <v>43371</v>
      </c>
      <c r="F74">
        <v>22.231940000000002</v>
      </c>
      <c r="G74">
        <v>15.234360000000001</v>
      </c>
      <c r="H74">
        <v>35.361559999999997</v>
      </c>
      <c r="I74">
        <v>24.633669999999999</v>
      </c>
      <c r="J74">
        <v>40.883980000000001</v>
      </c>
      <c r="K74">
        <v>42.445459999999997</v>
      </c>
    </row>
    <row r="75" spans="1:39" x14ac:dyDescent="0.25">
      <c r="A75" s="2">
        <v>8</v>
      </c>
      <c r="B75" t="s">
        <v>36</v>
      </c>
      <c r="C75" t="s">
        <v>37</v>
      </c>
      <c r="D75" s="18">
        <v>1</v>
      </c>
      <c r="E75" s="13">
        <v>43371</v>
      </c>
      <c r="F75">
        <v>25.813839999999999</v>
      </c>
      <c r="G75">
        <v>21.333379999999998</v>
      </c>
      <c r="H75">
        <v>29.19511</v>
      </c>
      <c r="I75">
        <v>26.80939</v>
      </c>
      <c r="J75">
        <v>40.133319999999998</v>
      </c>
      <c r="K75">
        <v>35.377670000000002</v>
      </c>
    </row>
    <row r="76" spans="1:39" x14ac:dyDescent="0.25">
      <c r="A76" s="2">
        <v>8</v>
      </c>
      <c r="B76" t="s">
        <v>36</v>
      </c>
      <c r="C76" t="s">
        <v>37</v>
      </c>
      <c r="D76" s="18">
        <v>1</v>
      </c>
      <c r="E76" s="13">
        <v>43371</v>
      </c>
      <c r="F76">
        <v>13.363</v>
      </c>
      <c r="G76">
        <v>20.488199999999999</v>
      </c>
      <c r="H76">
        <v>22.697420000000001</v>
      </c>
      <c r="I76">
        <v>25.202780000000001</v>
      </c>
      <c r="J76">
        <v>37.392290000000003</v>
      </c>
      <c r="K76">
        <v>29.71453</v>
      </c>
    </row>
    <row r="77" spans="1:39" x14ac:dyDescent="0.25">
      <c r="A77" s="2">
        <v>8</v>
      </c>
      <c r="B77" t="s">
        <v>32</v>
      </c>
      <c r="C77" t="s">
        <v>37</v>
      </c>
      <c r="D77" s="18">
        <v>2</v>
      </c>
      <c r="E77" s="13">
        <v>43377</v>
      </c>
      <c r="F77">
        <v>16.599730000000001</v>
      </c>
      <c r="G77">
        <v>20.550730000000001</v>
      </c>
      <c r="H77">
        <v>24.492360000000001</v>
      </c>
      <c r="I77">
        <v>30.512789999999999</v>
      </c>
      <c r="J77">
        <v>38.557749999999999</v>
      </c>
      <c r="K77">
        <v>36.961939999999998</v>
      </c>
    </row>
    <row r="78" spans="1:39" x14ac:dyDescent="0.25">
      <c r="A78" s="2">
        <v>8</v>
      </c>
      <c r="B78" t="s">
        <v>32</v>
      </c>
      <c r="C78" t="s">
        <v>37</v>
      </c>
      <c r="D78" s="18">
        <v>2</v>
      </c>
      <c r="E78" s="13">
        <v>43377</v>
      </c>
      <c r="F78">
        <v>20.116969999999998</v>
      </c>
      <c r="G78">
        <v>17.900379999999998</v>
      </c>
      <c r="H78">
        <v>24.87782</v>
      </c>
      <c r="I78">
        <v>28.837309999999999</v>
      </c>
      <c r="J78">
        <v>32.509779999999999</v>
      </c>
      <c r="K78">
        <v>43.951009999999997</v>
      </c>
    </row>
    <row r="79" spans="1:39" x14ac:dyDescent="0.25">
      <c r="A79" s="2">
        <v>8</v>
      </c>
      <c r="B79" t="s">
        <v>32</v>
      </c>
      <c r="C79" t="s">
        <v>37</v>
      </c>
      <c r="D79" s="18">
        <v>2</v>
      </c>
      <c r="E79" s="13">
        <v>43377</v>
      </c>
      <c r="F79">
        <v>20.521170000000001</v>
      </c>
      <c r="G79">
        <v>16.156030000000001</v>
      </c>
      <c r="H79">
        <v>24.815270000000002</v>
      </c>
      <c r="I79">
        <v>29.536059999999999</v>
      </c>
      <c r="J79">
        <v>37.47974</v>
      </c>
      <c r="K79">
        <v>40.724139999999998</v>
      </c>
    </row>
    <row r="80" spans="1:39" x14ac:dyDescent="0.25">
      <c r="A80" s="2">
        <v>8</v>
      </c>
      <c r="B80" t="s">
        <v>32</v>
      </c>
      <c r="C80" t="s">
        <v>37</v>
      </c>
      <c r="D80" s="18">
        <v>2</v>
      </c>
      <c r="E80" s="13">
        <v>43377</v>
      </c>
      <c r="F80">
        <v>16.635149999999999</v>
      </c>
      <c r="G80">
        <v>25.498090000000001</v>
      </c>
      <c r="H80">
        <v>20.17117</v>
      </c>
      <c r="I80">
        <v>35.925750000000001</v>
      </c>
      <c r="J80">
        <v>31.483799999999999</v>
      </c>
      <c r="K80">
        <v>41.07591</v>
      </c>
    </row>
    <row r="81" spans="1:11" x14ac:dyDescent="0.25">
      <c r="A81" s="2">
        <v>8</v>
      </c>
      <c r="B81" t="s">
        <v>32</v>
      </c>
      <c r="C81" t="s">
        <v>37</v>
      </c>
      <c r="D81" s="18">
        <v>2</v>
      </c>
      <c r="E81" s="13">
        <v>43377</v>
      </c>
      <c r="F81">
        <v>20.758500000000002</v>
      </c>
      <c r="G81">
        <v>22.146799999999999</v>
      </c>
      <c r="H81">
        <v>25.890370000000001</v>
      </c>
      <c r="I81">
        <v>36.866720000000001</v>
      </c>
      <c r="J81">
        <v>31.899069999999998</v>
      </c>
      <c r="K81">
        <v>37.115389999999998</v>
      </c>
    </row>
    <row r="82" spans="1:11" x14ac:dyDescent="0.25">
      <c r="A82" s="2">
        <v>9</v>
      </c>
      <c r="B82" t="s">
        <v>32</v>
      </c>
      <c r="C82" t="s">
        <v>33</v>
      </c>
      <c r="D82">
        <v>1</v>
      </c>
      <c r="E82" s="13">
        <v>43375</v>
      </c>
      <c r="F82">
        <v>13.971170000000001</v>
      </c>
      <c r="G82">
        <v>12.768219999999999</v>
      </c>
      <c r="H82">
        <v>22.571459999999998</v>
      </c>
      <c r="I82">
        <v>22.74605</v>
      </c>
      <c r="J82">
        <v>33.769240000000003</v>
      </c>
      <c r="K82">
        <v>27.923300000000001</v>
      </c>
    </row>
    <row r="83" spans="1:11" x14ac:dyDescent="0.25">
      <c r="A83" s="2">
        <v>9</v>
      </c>
      <c r="B83" t="s">
        <v>32</v>
      </c>
      <c r="C83" t="s">
        <v>33</v>
      </c>
      <c r="D83">
        <v>1</v>
      </c>
      <c r="E83" s="13">
        <v>43375</v>
      </c>
      <c r="F83">
        <v>13.134919999999999</v>
      </c>
      <c r="G83">
        <v>15.72573</v>
      </c>
      <c r="H83">
        <v>21.440899999999999</v>
      </c>
      <c r="I83">
        <v>24.396380000000001</v>
      </c>
      <c r="J83">
        <v>31.920339999999999</v>
      </c>
      <c r="K83">
        <v>26.013390000000001</v>
      </c>
    </row>
    <row r="84" spans="1:11" x14ac:dyDescent="0.25">
      <c r="A84" s="2">
        <v>9</v>
      </c>
      <c r="B84" t="s">
        <v>32</v>
      </c>
      <c r="C84" t="s">
        <v>33</v>
      </c>
      <c r="D84">
        <v>1</v>
      </c>
      <c r="E84" s="13">
        <v>43375</v>
      </c>
      <c r="F84">
        <v>13.391299999999999</v>
      </c>
      <c r="G84">
        <v>11.13456</v>
      </c>
      <c r="H84">
        <v>19.208950000000002</v>
      </c>
      <c r="I84">
        <v>19.741160000000001</v>
      </c>
      <c r="J84">
        <v>24.967300000000002</v>
      </c>
      <c r="K84">
        <v>44.652909999999999</v>
      </c>
    </row>
    <row r="85" spans="1:11" x14ac:dyDescent="0.25">
      <c r="A85" s="2">
        <v>9</v>
      </c>
      <c r="B85" t="s">
        <v>32</v>
      </c>
      <c r="C85" t="s">
        <v>33</v>
      </c>
      <c r="D85">
        <v>1</v>
      </c>
      <c r="E85" s="13">
        <v>43375</v>
      </c>
      <c r="F85">
        <v>12.47744</v>
      </c>
      <c r="G85">
        <v>15.961029999999999</v>
      </c>
      <c r="H85">
        <v>25.524830000000001</v>
      </c>
      <c r="I85">
        <v>24.376460000000002</v>
      </c>
      <c r="J85">
        <v>35.93618</v>
      </c>
      <c r="K85">
        <v>43.907470000000004</v>
      </c>
    </row>
    <row r="86" spans="1:11" x14ac:dyDescent="0.25">
      <c r="A86" s="2">
        <v>9</v>
      </c>
      <c r="B86" t="s">
        <v>32</v>
      </c>
      <c r="C86" t="s">
        <v>33</v>
      </c>
      <c r="D86">
        <v>1</v>
      </c>
      <c r="E86" s="13">
        <v>43375</v>
      </c>
      <c r="F86">
        <v>12.2464</v>
      </c>
      <c r="G86">
        <v>16.562950000000001</v>
      </c>
      <c r="H86">
        <v>18.23048</v>
      </c>
      <c r="I86">
        <v>25.05986</v>
      </c>
      <c r="J86">
        <v>29.99747</v>
      </c>
      <c r="K86">
        <v>36.092059999999996</v>
      </c>
    </row>
    <row r="87" spans="1:11" x14ac:dyDescent="0.25">
      <c r="A87" s="2">
        <v>9</v>
      </c>
      <c r="B87" t="s">
        <v>36</v>
      </c>
      <c r="C87" t="s">
        <v>33</v>
      </c>
      <c r="D87">
        <v>2</v>
      </c>
      <c r="E87" s="13">
        <v>43382</v>
      </c>
      <c r="F87">
        <v>9.3271300000000004</v>
      </c>
      <c r="G87">
        <v>12.233449999999999</v>
      </c>
      <c r="H87">
        <v>21.533370000000001</v>
      </c>
      <c r="I87">
        <v>19.95908</v>
      </c>
      <c r="J87">
        <v>36.826070000000001</v>
      </c>
      <c r="K87">
        <v>37.886940000000003</v>
      </c>
    </row>
    <row r="88" spans="1:11" x14ac:dyDescent="0.25">
      <c r="A88" s="2">
        <v>9</v>
      </c>
      <c r="B88" t="s">
        <v>36</v>
      </c>
      <c r="C88" t="s">
        <v>33</v>
      </c>
      <c r="D88">
        <v>2</v>
      </c>
      <c r="E88" s="13">
        <v>43382</v>
      </c>
      <c r="F88">
        <v>12.51249</v>
      </c>
      <c r="G88">
        <v>15.72212</v>
      </c>
      <c r="H88">
        <v>20.034410000000001</v>
      </c>
      <c r="I88">
        <v>21.164909999999999</v>
      </c>
      <c r="J88">
        <v>37.730350000000001</v>
      </c>
      <c r="K88">
        <v>30.49587</v>
      </c>
    </row>
    <row r="89" spans="1:11" x14ac:dyDescent="0.25">
      <c r="A89" s="2">
        <v>9</v>
      </c>
      <c r="B89" t="s">
        <v>36</v>
      </c>
      <c r="C89" t="s">
        <v>33</v>
      </c>
      <c r="D89">
        <v>2</v>
      </c>
      <c r="E89" s="13">
        <v>43382</v>
      </c>
      <c r="F89">
        <v>12.95138</v>
      </c>
      <c r="G89">
        <v>12.80097</v>
      </c>
      <c r="H89">
        <v>26.546880000000002</v>
      </c>
      <c r="I89">
        <v>18.602309999999999</v>
      </c>
      <c r="J89">
        <v>36.194200000000002</v>
      </c>
      <c r="K89">
        <v>35.190249999999999</v>
      </c>
    </row>
    <row r="90" spans="1:11" x14ac:dyDescent="0.25">
      <c r="A90" s="2">
        <v>9</v>
      </c>
      <c r="B90" t="s">
        <v>36</v>
      </c>
      <c r="C90" t="s">
        <v>33</v>
      </c>
      <c r="D90">
        <v>2</v>
      </c>
      <c r="E90" s="13">
        <v>43382</v>
      </c>
      <c r="F90">
        <v>13.17886</v>
      </c>
      <c r="G90">
        <v>13.6759</v>
      </c>
      <c r="H90">
        <v>21.485900000000001</v>
      </c>
      <c r="I90">
        <v>24.864940000000001</v>
      </c>
      <c r="J90">
        <v>41.616030000000002</v>
      </c>
      <c r="K90">
        <v>35.192689999999999</v>
      </c>
    </row>
    <row r="91" spans="1:11" x14ac:dyDescent="0.25">
      <c r="A91" s="2">
        <v>9</v>
      </c>
      <c r="B91" t="s">
        <v>36</v>
      </c>
      <c r="C91" t="s">
        <v>33</v>
      </c>
      <c r="D91">
        <v>2</v>
      </c>
      <c r="E91" s="13">
        <v>43382</v>
      </c>
      <c r="F91">
        <v>12.422190000000001</v>
      </c>
      <c r="G91">
        <v>13.73748</v>
      </c>
      <c r="H91">
        <v>20.605989999999998</v>
      </c>
      <c r="I91">
        <v>25.712820000000001</v>
      </c>
      <c r="J91">
        <v>33.82667</v>
      </c>
      <c r="K91">
        <v>38.893360000000001</v>
      </c>
    </row>
    <row r="92" spans="1:11" x14ac:dyDescent="0.25">
      <c r="A92" s="2">
        <v>10</v>
      </c>
      <c r="B92" t="s">
        <v>36</v>
      </c>
      <c r="C92" t="s">
        <v>37</v>
      </c>
      <c r="D92">
        <v>1</v>
      </c>
      <c r="E92" s="13">
        <v>43375</v>
      </c>
      <c r="F92">
        <v>15.43117</v>
      </c>
      <c r="G92">
        <v>10.060790000000001</v>
      </c>
      <c r="H92">
        <v>21.513850000000001</v>
      </c>
      <c r="I92">
        <v>25.538219999999999</v>
      </c>
      <c r="J92">
        <v>28.791640000000001</v>
      </c>
      <c r="K92">
        <v>40.454659999999997</v>
      </c>
    </row>
    <row r="93" spans="1:11" x14ac:dyDescent="0.25">
      <c r="A93" s="2">
        <v>10</v>
      </c>
      <c r="B93" t="s">
        <v>36</v>
      </c>
      <c r="C93" t="s">
        <v>37</v>
      </c>
      <c r="D93">
        <v>1</v>
      </c>
      <c r="E93" s="13">
        <v>43375</v>
      </c>
      <c r="F93">
        <v>16.15316</v>
      </c>
      <c r="G93">
        <v>19.199290000000001</v>
      </c>
      <c r="H93">
        <v>20.510300000000001</v>
      </c>
      <c r="I93">
        <v>31.96088</v>
      </c>
      <c r="J93">
        <v>36.189349999999997</v>
      </c>
      <c r="K93">
        <v>38.777700000000003</v>
      </c>
    </row>
    <row r="94" spans="1:11" x14ac:dyDescent="0.25">
      <c r="A94" s="2">
        <v>10</v>
      </c>
      <c r="B94" t="s">
        <v>36</v>
      </c>
      <c r="C94" t="s">
        <v>37</v>
      </c>
      <c r="D94">
        <v>1</v>
      </c>
      <c r="E94" s="13">
        <v>43375</v>
      </c>
      <c r="F94">
        <v>13.41506</v>
      </c>
      <c r="G94">
        <v>14.44173</v>
      </c>
      <c r="H94">
        <v>21.997979999999998</v>
      </c>
      <c r="I94">
        <v>25.6295</v>
      </c>
      <c r="J94">
        <v>38.401730000000001</v>
      </c>
      <c r="K94">
        <v>38.140799999999999</v>
      </c>
    </row>
    <row r="95" spans="1:11" x14ac:dyDescent="0.25">
      <c r="A95" s="2">
        <v>10</v>
      </c>
      <c r="B95" t="s">
        <v>36</v>
      </c>
      <c r="C95" t="s">
        <v>37</v>
      </c>
      <c r="D95">
        <v>1</v>
      </c>
      <c r="E95" s="13">
        <v>43375</v>
      </c>
      <c r="F95">
        <v>14.13311</v>
      </c>
      <c r="G95">
        <v>19.262440000000002</v>
      </c>
      <c r="H95">
        <v>33.737319999999997</v>
      </c>
      <c r="I95">
        <v>23.532579999999999</v>
      </c>
      <c r="J95">
        <v>46.573650000000001</v>
      </c>
      <c r="K95">
        <v>45.306159999999998</v>
      </c>
    </row>
    <row r="96" spans="1:11" x14ac:dyDescent="0.25">
      <c r="A96" s="2">
        <v>10</v>
      </c>
      <c r="B96" t="s">
        <v>36</v>
      </c>
      <c r="C96" t="s">
        <v>37</v>
      </c>
      <c r="D96">
        <v>1</v>
      </c>
      <c r="E96" s="13">
        <v>43375</v>
      </c>
      <c r="F96">
        <v>17.769310000000001</v>
      </c>
      <c r="G96">
        <v>22.100909999999999</v>
      </c>
      <c r="H96">
        <v>31.084689999999998</v>
      </c>
      <c r="I96">
        <v>34.252659999999999</v>
      </c>
      <c r="J96">
        <v>45.66966</v>
      </c>
      <c r="K96">
        <v>42.586480000000002</v>
      </c>
    </row>
    <row r="97" spans="1:39" x14ac:dyDescent="0.25">
      <c r="A97" s="18">
        <v>10</v>
      </c>
      <c r="B97" s="15" t="s">
        <v>32</v>
      </c>
      <c r="C97" s="17" t="s">
        <v>33</v>
      </c>
      <c r="D97" s="15">
        <v>2</v>
      </c>
      <c r="E97" s="16">
        <v>43382</v>
      </c>
      <c r="F97" s="15">
        <v>13.81931</v>
      </c>
      <c r="G97" s="15">
        <v>21.691369999999999</v>
      </c>
      <c r="H97" s="15">
        <v>22.087150000000001</v>
      </c>
      <c r="I97" s="15">
        <v>33.87435</v>
      </c>
      <c r="J97" s="15">
        <v>47.833269999999999</v>
      </c>
      <c r="K97" s="15">
        <v>47.65549</v>
      </c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</row>
    <row r="98" spans="1:39" x14ac:dyDescent="0.25">
      <c r="A98" s="18">
        <v>10</v>
      </c>
      <c r="B98" s="15" t="s">
        <v>32</v>
      </c>
      <c r="C98" s="17" t="s">
        <v>33</v>
      </c>
      <c r="D98" s="15">
        <v>2</v>
      </c>
      <c r="E98" s="16">
        <v>43382</v>
      </c>
      <c r="F98" s="15">
        <v>12.32185</v>
      </c>
      <c r="G98" s="15">
        <v>22.482559999999999</v>
      </c>
      <c r="H98" s="15">
        <v>27.94154</v>
      </c>
      <c r="I98" s="15">
        <v>33.766120000000001</v>
      </c>
      <c r="J98" s="15">
        <v>44.690660000000001</v>
      </c>
      <c r="K98" s="15">
        <v>44.333910000000003</v>
      </c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</row>
    <row r="99" spans="1:39" x14ac:dyDescent="0.25">
      <c r="A99" s="18">
        <v>10</v>
      </c>
      <c r="B99" s="15" t="s">
        <v>32</v>
      </c>
      <c r="C99" s="17" t="s">
        <v>33</v>
      </c>
      <c r="D99" s="15">
        <v>2</v>
      </c>
      <c r="E99" s="16">
        <v>43382</v>
      </c>
      <c r="F99" s="15">
        <v>17.51614</v>
      </c>
      <c r="G99" s="15">
        <v>18.939409999999999</v>
      </c>
      <c r="H99" s="15">
        <v>32.213470000000001</v>
      </c>
      <c r="I99" s="15">
        <v>32.664020000000001</v>
      </c>
      <c r="J99" s="15">
        <v>45.613399999999999</v>
      </c>
      <c r="K99" s="15">
        <v>44.582439999999998</v>
      </c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</row>
    <row r="100" spans="1:39" x14ac:dyDescent="0.25">
      <c r="A100" s="18">
        <v>10</v>
      </c>
      <c r="B100" s="15" t="s">
        <v>32</v>
      </c>
      <c r="C100" s="17" t="s">
        <v>33</v>
      </c>
      <c r="D100" s="15">
        <v>2</v>
      </c>
      <c r="E100" s="16">
        <v>43382</v>
      </c>
      <c r="F100" s="15">
        <v>16.76125</v>
      </c>
      <c r="G100" s="15">
        <v>17.526140000000002</v>
      </c>
      <c r="H100" s="15">
        <v>29.76895</v>
      </c>
      <c r="I100" s="15">
        <v>33.802340000000001</v>
      </c>
      <c r="J100" s="15">
        <v>48.340780000000002</v>
      </c>
      <c r="K100" s="15">
        <v>45.955309999999997</v>
      </c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</row>
    <row r="101" spans="1:39" x14ac:dyDescent="0.25">
      <c r="A101" s="18">
        <v>10</v>
      </c>
      <c r="B101" s="15" t="s">
        <v>32</v>
      </c>
      <c r="C101" s="17" t="s">
        <v>33</v>
      </c>
      <c r="D101" s="15">
        <v>2</v>
      </c>
      <c r="E101" s="16">
        <v>43382</v>
      </c>
      <c r="F101" s="15">
        <v>16.387339999999998</v>
      </c>
      <c r="G101" s="15">
        <v>18.085370000000001</v>
      </c>
      <c r="H101" s="15">
        <v>33.066960000000002</v>
      </c>
      <c r="I101" s="15">
        <v>37.227789999999999</v>
      </c>
      <c r="J101" s="15">
        <v>43.643540000000002</v>
      </c>
      <c r="K101" s="15">
        <v>45.759819999999998</v>
      </c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</row>
    <row r="102" spans="1:39" x14ac:dyDescent="0.25">
      <c r="A102" s="2">
        <v>11</v>
      </c>
      <c r="B102" t="s">
        <v>32</v>
      </c>
      <c r="C102" t="s">
        <v>33</v>
      </c>
      <c r="D102" s="15">
        <v>1</v>
      </c>
      <c r="E102" s="13">
        <v>43377</v>
      </c>
      <c r="F102">
        <v>10.98536</v>
      </c>
      <c r="G102">
        <v>16.672910000000002</v>
      </c>
      <c r="H102">
        <v>18.973590000000002</v>
      </c>
      <c r="I102">
        <v>36.20966</v>
      </c>
      <c r="J102">
        <v>26.610869999999998</v>
      </c>
      <c r="K102">
        <v>42.355499999999999</v>
      </c>
    </row>
    <row r="103" spans="1:39" x14ac:dyDescent="0.25">
      <c r="A103" s="2">
        <v>11</v>
      </c>
      <c r="B103" t="s">
        <v>32</v>
      </c>
      <c r="C103" t="s">
        <v>33</v>
      </c>
      <c r="D103" s="15">
        <v>1</v>
      </c>
      <c r="E103" s="13">
        <v>43377</v>
      </c>
      <c r="F103">
        <v>12.055070000000001</v>
      </c>
      <c r="G103">
        <v>15.31828</v>
      </c>
      <c r="H103">
        <v>20.675850000000001</v>
      </c>
      <c r="I103">
        <v>29.206720000000001</v>
      </c>
      <c r="J103">
        <v>27.211870000000001</v>
      </c>
      <c r="K103">
        <v>43.222630000000002</v>
      </c>
    </row>
    <row r="104" spans="1:39" x14ac:dyDescent="0.25">
      <c r="A104" s="2">
        <v>11</v>
      </c>
      <c r="B104" t="s">
        <v>32</v>
      </c>
      <c r="C104" t="s">
        <v>33</v>
      </c>
      <c r="D104" s="15">
        <v>1</v>
      </c>
      <c r="E104" s="13">
        <v>43377</v>
      </c>
      <c r="F104">
        <v>11.40903</v>
      </c>
      <c r="G104">
        <v>16.847840000000001</v>
      </c>
      <c r="H104">
        <v>21.952670000000001</v>
      </c>
      <c r="I104">
        <v>27.822230000000001</v>
      </c>
      <c r="J104">
        <v>35.984450000000002</v>
      </c>
      <c r="K104">
        <v>42.62218</v>
      </c>
    </row>
    <row r="105" spans="1:39" x14ac:dyDescent="0.25">
      <c r="A105" s="2">
        <v>11</v>
      </c>
      <c r="B105" t="s">
        <v>32</v>
      </c>
      <c r="C105" t="s">
        <v>33</v>
      </c>
      <c r="D105" s="15">
        <v>1</v>
      </c>
      <c r="E105" s="13">
        <v>43377</v>
      </c>
      <c r="F105">
        <v>10.052070000000001</v>
      </c>
      <c r="G105">
        <v>16.484310000000001</v>
      </c>
      <c r="H105">
        <v>25.63862</v>
      </c>
      <c r="I105">
        <v>29.192740000000001</v>
      </c>
      <c r="J105">
        <v>34.94173</v>
      </c>
      <c r="K105">
        <v>41.273510000000002</v>
      </c>
    </row>
    <row r="106" spans="1:39" x14ac:dyDescent="0.25">
      <c r="A106" s="2">
        <v>11</v>
      </c>
      <c r="B106" t="s">
        <v>32</v>
      </c>
      <c r="C106" t="s">
        <v>33</v>
      </c>
      <c r="D106" s="15">
        <v>1</v>
      </c>
      <c r="E106" s="13">
        <v>43377</v>
      </c>
      <c r="F106">
        <v>9.7184939999999997</v>
      </c>
      <c r="G106">
        <v>16.990849999999998</v>
      </c>
      <c r="H106">
        <v>27.184069999999998</v>
      </c>
      <c r="I106">
        <v>29.75778</v>
      </c>
      <c r="J106">
        <v>41.935420000000001</v>
      </c>
      <c r="K106">
        <v>44.388280000000002</v>
      </c>
    </row>
    <row r="107" spans="1:39" x14ac:dyDescent="0.25">
      <c r="A107" s="2">
        <v>11</v>
      </c>
      <c r="B107" t="s">
        <v>36</v>
      </c>
      <c r="C107" t="s">
        <v>33</v>
      </c>
      <c r="D107" s="15">
        <v>2</v>
      </c>
      <c r="E107" s="13">
        <v>43382</v>
      </c>
      <c r="F107">
        <v>12.574590000000001</v>
      </c>
      <c r="G107">
        <v>15.436199999999999</v>
      </c>
      <c r="H107">
        <v>23.239750000000001</v>
      </c>
      <c r="I107">
        <v>23.459869999999999</v>
      </c>
      <c r="J107">
        <v>33.802419999999998</v>
      </c>
      <c r="K107">
        <v>37.684840000000001</v>
      </c>
    </row>
    <row r="108" spans="1:39" x14ac:dyDescent="0.25">
      <c r="A108" s="2">
        <v>11</v>
      </c>
      <c r="B108" t="s">
        <v>36</v>
      </c>
      <c r="C108" t="s">
        <v>33</v>
      </c>
      <c r="D108" s="15">
        <v>2</v>
      </c>
      <c r="E108" s="13">
        <v>43382</v>
      </c>
      <c r="F108">
        <v>14.01315</v>
      </c>
      <c r="G108">
        <v>14.52094</v>
      </c>
      <c r="H108">
        <v>23.938379999999999</v>
      </c>
      <c r="I108">
        <v>22.979980000000001</v>
      </c>
      <c r="J108">
        <v>33.019509999999997</v>
      </c>
      <c r="K108">
        <v>44.004750000000001</v>
      </c>
    </row>
    <row r="109" spans="1:39" x14ac:dyDescent="0.25">
      <c r="A109" s="2">
        <v>11</v>
      </c>
      <c r="B109" t="s">
        <v>36</v>
      </c>
      <c r="C109" t="s">
        <v>33</v>
      </c>
      <c r="D109" s="15">
        <v>2</v>
      </c>
      <c r="E109" s="13">
        <v>43382</v>
      </c>
      <c r="F109">
        <v>12.410740000000001</v>
      </c>
      <c r="G109">
        <v>16.04045</v>
      </c>
      <c r="H109">
        <v>25.5547</v>
      </c>
      <c r="I109">
        <v>26.482690000000002</v>
      </c>
      <c r="J109">
        <v>36.440440000000002</v>
      </c>
      <c r="K109">
        <v>37.811390000000003</v>
      </c>
    </row>
    <row r="110" spans="1:39" x14ac:dyDescent="0.25">
      <c r="A110" s="2">
        <v>11</v>
      </c>
      <c r="B110" t="s">
        <v>36</v>
      </c>
      <c r="C110" t="s">
        <v>33</v>
      </c>
      <c r="D110" s="15">
        <v>2</v>
      </c>
      <c r="E110" s="13">
        <v>43382</v>
      </c>
      <c r="F110">
        <v>12.63377</v>
      </c>
      <c r="G110">
        <v>16.835260000000002</v>
      </c>
      <c r="H110">
        <v>21.169170000000001</v>
      </c>
      <c r="I110">
        <v>30.664090000000002</v>
      </c>
      <c r="J110">
        <v>34.613419999999998</v>
      </c>
      <c r="K110">
        <v>34.814720000000001</v>
      </c>
    </row>
    <row r="111" spans="1:39" x14ac:dyDescent="0.25">
      <c r="A111" s="2">
        <v>11</v>
      </c>
      <c r="B111" t="s">
        <v>36</v>
      </c>
      <c r="C111" t="s">
        <v>33</v>
      </c>
      <c r="D111" s="15">
        <v>2</v>
      </c>
      <c r="E111" s="13">
        <v>43382</v>
      </c>
      <c r="F111">
        <v>14.03683</v>
      </c>
      <c r="G111">
        <v>15.26558</v>
      </c>
      <c r="H111">
        <v>24.286709999999999</v>
      </c>
      <c r="I111">
        <v>24.953610000000001</v>
      </c>
      <c r="J111">
        <v>36.118769999999998</v>
      </c>
      <c r="K111">
        <v>33.898940000000003</v>
      </c>
    </row>
  </sheetData>
  <sortState ref="A2:AM111">
    <sortCondition ref="A2:A111"/>
    <sortCondition ref="E2:E111"/>
  </sortState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gex_iat</vt:lpstr>
      <vt:lpstr>Sheet1</vt:lpstr>
      <vt:lpstr>cubes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Swidrak</dc:creator>
  <cp:lastModifiedBy>Justyna Swidrak</cp:lastModifiedBy>
  <dcterms:created xsi:type="dcterms:W3CDTF">2018-10-09T13:23:41Z</dcterms:created>
  <dcterms:modified xsi:type="dcterms:W3CDTF">2018-10-10T13:40:43Z</dcterms:modified>
</cp:coreProperties>
</file>