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d9088505208c4ef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xr:revisionPtr revIDLastSave="0" documentId="8_{59FD5083-E937-48F3-A58C-2D03F4B54975}" xr6:coauthVersionLast="47" xr6:coauthVersionMax="47" xr10:uidLastSave="{00000000-0000-0000-0000-000000000000}"/>
  <bookViews>
    <workbookView xWindow="-120" yWindow="-120" windowWidth="29040" windowHeight="15720" xr2:uid="{409DB3A4-F21E-4B44-AB52-47853F7B10A2}"/>
  </bookViews>
  <sheets>
    <sheet name="Sheet1" sheetId="1" r:id="rId1"/>
  </sheets>
  <definedNames>
    <definedName name="Family">Sheet1!$A$3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1" l="1"/>
  <c r="B34" i="1"/>
  <c r="A34" i="1"/>
  <c r="G31" i="1"/>
  <c r="B31" i="1"/>
  <c r="A31" i="1"/>
  <c r="G30" i="1"/>
  <c r="B30" i="1"/>
  <c r="A30" i="1"/>
  <c r="G29" i="1"/>
  <c r="B29" i="1"/>
  <c r="A29" i="1"/>
  <c r="G28" i="1"/>
  <c r="B28" i="1"/>
  <c r="A28" i="1"/>
  <c r="G27" i="1"/>
  <c r="B27" i="1"/>
  <c r="A27" i="1"/>
  <c r="G26" i="1"/>
  <c r="B26" i="1"/>
  <c r="A26" i="1"/>
  <c r="G25" i="1"/>
  <c r="B25" i="1"/>
  <c r="A25" i="1"/>
  <c r="G24" i="1"/>
  <c r="B24" i="1"/>
  <c r="A24" i="1"/>
  <c r="G23" i="1"/>
  <c r="B23" i="1"/>
  <c r="A23" i="1"/>
  <c r="G22" i="1"/>
  <c r="B22" i="1"/>
  <c r="A22" i="1"/>
  <c r="G21" i="1"/>
  <c r="B21" i="1"/>
  <c r="A21" i="1"/>
  <c r="G20" i="1"/>
  <c r="B20" i="1"/>
  <c r="A20" i="1"/>
  <c r="G19" i="1"/>
  <c r="B19" i="1"/>
  <c r="A19" i="1"/>
  <c r="G18" i="1"/>
  <c r="B18" i="1"/>
  <c r="A18" i="1"/>
  <c r="G17" i="1"/>
  <c r="B17" i="1"/>
  <c r="A17" i="1"/>
  <c r="G16" i="1"/>
  <c r="B16" i="1"/>
  <c r="A16" i="1"/>
  <c r="G15" i="1"/>
  <c r="B15" i="1"/>
  <c r="A15" i="1"/>
  <c r="G14" i="1"/>
  <c r="B14" i="1"/>
  <c r="A14" i="1"/>
  <c r="G13" i="1"/>
  <c r="B13" i="1"/>
  <c r="A13" i="1"/>
  <c r="G12" i="1"/>
  <c r="B12" i="1"/>
  <c r="A12" i="1"/>
  <c r="G11" i="1"/>
  <c r="B11" i="1"/>
  <c r="A11" i="1"/>
  <c r="G10" i="1"/>
  <c r="B10" i="1"/>
  <c r="A10" i="1"/>
  <c r="G9" i="1"/>
  <c r="B9" i="1"/>
  <c r="A9" i="1"/>
  <c r="G8" i="1"/>
  <c r="B8" i="1"/>
  <c r="A8" i="1"/>
  <c r="G7" i="1"/>
  <c r="B7" i="1"/>
  <c r="A7" i="1"/>
  <c r="G6" i="1"/>
  <c r="A6" i="1"/>
  <c r="A2" i="1"/>
  <c r="B2" i="1" s="1" a="1"/>
  <c r="B2" i="1" s="1"/>
  <c r="C2" i="1" l="1"/>
  <c r="D4" i="1" s="1"/>
  <c r="D31" i="1" l="1"/>
  <c r="D28" i="1"/>
  <c r="D25" i="1"/>
  <c r="D22" i="1"/>
  <c r="D19" i="1"/>
  <c r="D16" i="1"/>
  <c r="D13" i="1"/>
  <c r="D10" i="1"/>
  <c r="D7" i="1"/>
  <c r="D5" i="1"/>
  <c r="I4" i="1"/>
  <c r="D34" i="1"/>
  <c r="D29" i="1"/>
  <c r="D26" i="1"/>
  <c r="D23" i="1"/>
  <c r="D20" i="1"/>
  <c r="D17" i="1"/>
  <c r="D14" i="1"/>
  <c r="D11" i="1"/>
  <c r="D8" i="1"/>
  <c r="O4" i="1"/>
  <c r="F4" i="1"/>
  <c r="D30" i="1"/>
  <c r="D27" i="1"/>
  <c r="D24" i="1"/>
  <c r="D21" i="1"/>
  <c r="D18" i="1"/>
  <c r="D15" i="1"/>
  <c r="D12" i="1"/>
  <c r="D9" i="1"/>
  <c r="D6" i="1"/>
  <c r="E4" i="1"/>
  <c r="C4" i="1"/>
  <c r="O30" i="1" l="1"/>
  <c r="F30" i="1"/>
  <c r="E30" i="1"/>
  <c r="C30" i="1"/>
  <c r="E27" i="1"/>
  <c r="O27" i="1"/>
  <c r="F27" i="1"/>
  <c r="C27" i="1"/>
  <c r="I5" i="1"/>
  <c r="F5" i="1"/>
  <c r="E5" i="1"/>
  <c r="C5" i="1"/>
  <c r="O5" i="1"/>
  <c r="C7" i="1"/>
  <c r="O7" i="1"/>
  <c r="E7" i="1"/>
  <c r="F7" i="1"/>
  <c r="C10" i="1"/>
  <c r="O10" i="1"/>
  <c r="F10" i="1"/>
  <c r="E10" i="1"/>
  <c r="O11" i="1"/>
  <c r="E11" i="1"/>
  <c r="F11" i="1"/>
  <c r="C11" i="1"/>
  <c r="C16" i="1"/>
  <c r="O16" i="1"/>
  <c r="F16" i="1"/>
  <c r="E16" i="1"/>
  <c r="O17" i="1"/>
  <c r="F17" i="1"/>
  <c r="C17" i="1"/>
  <c r="E17" i="1"/>
  <c r="O23" i="1"/>
  <c r="F23" i="1"/>
  <c r="E23" i="1"/>
  <c r="C23" i="1"/>
  <c r="O6" i="1"/>
  <c r="F6" i="1"/>
  <c r="C6" i="1"/>
  <c r="E6" i="1"/>
  <c r="O9" i="1"/>
  <c r="F9" i="1"/>
  <c r="E9" i="1"/>
  <c r="C9" i="1"/>
  <c r="E12" i="1"/>
  <c r="O12" i="1"/>
  <c r="C12" i="1"/>
  <c r="F12" i="1"/>
  <c r="E15" i="1"/>
  <c r="O15" i="1"/>
  <c r="F15" i="1"/>
  <c r="C15" i="1"/>
  <c r="C28" i="1"/>
  <c r="O28" i="1"/>
  <c r="E28" i="1"/>
  <c r="F28" i="1"/>
  <c r="O34" i="1"/>
  <c r="F34" i="1"/>
  <c r="E34" i="1"/>
  <c r="C34" i="1"/>
  <c r="O8" i="1"/>
  <c r="F8" i="1"/>
  <c r="C8" i="1"/>
  <c r="E8" i="1"/>
  <c r="C13" i="1"/>
  <c r="O13" i="1"/>
  <c r="E13" i="1"/>
  <c r="F13" i="1"/>
  <c r="O14" i="1"/>
  <c r="F14" i="1"/>
  <c r="E14" i="1"/>
  <c r="C14" i="1"/>
  <c r="C19" i="1"/>
  <c r="O19" i="1"/>
  <c r="E19" i="1"/>
  <c r="F19" i="1"/>
  <c r="O20" i="1"/>
  <c r="F20" i="1"/>
  <c r="E20" i="1"/>
  <c r="C20" i="1"/>
  <c r="C22" i="1"/>
  <c r="O22" i="1"/>
  <c r="E22" i="1"/>
  <c r="F22" i="1"/>
  <c r="E18" i="1"/>
  <c r="O18" i="1"/>
  <c r="F18" i="1"/>
  <c r="C18" i="1"/>
  <c r="C25" i="1"/>
  <c r="O25" i="1"/>
  <c r="F25" i="1"/>
  <c r="E25" i="1"/>
  <c r="E21" i="1"/>
  <c r="O21" i="1"/>
  <c r="F21" i="1"/>
  <c r="C21" i="1"/>
  <c r="O26" i="1"/>
  <c r="E26" i="1"/>
  <c r="F26" i="1"/>
  <c r="C26" i="1"/>
  <c r="O24" i="1"/>
  <c r="F24" i="1"/>
  <c r="C24" i="1"/>
  <c r="E24" i="1"/>
  <c r="O29" i="1"/>
  <c r="F29" i="1"/>
  <c r="E29" i="1"/>
  <c r="C29" i="1"/>
  <c r="C31" i="1"/>
  <c r="O31" i="1"/>
  <c r="F31" i="1"/>
  <c r="E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<sst xmlns="http://schemas.openxmlformats.org/spreadsheetml/2006/main" count="110" uniqueCount="53">
  <si>
    <t>$PARTNUMBER</t>
  </si>
  <si>
    <t>$C</t>
  </si>
  <si>
    <t>AXC materials:ALUMINUM</t>
  </si>
  <si>
    <t>AXC materials:SA-36</t>
  </si>
  <si>
    <t>&lt;- section number</t>
  </si>
  <si>
    <t>$PRP@USED ON</t>
  </si>
  <si>
    <t>$PRP@TYPE</t>
  </si>
  <si>
    <t>$PRP@SectionNumber</t>
  </si>
  <si>
    <t>$PRP@SectionNo</t>
  </si>
  <si>
    <t>Design Table for: 000000_S03-Tube Support</t>
  </si>
  <si>
    <t>$LIBRARY:MATERIAL@000000_S03-Tube Support</t>
  </si>
  <si>
    <t>TS27</t>
  </si>
  <si>
    <t>Horizontal Wiggle Strip, Aluminum</t>
  </si>
  <si>
    <t>Horizontal Wiggle Strip, Carbon Steel</t>
  </si>
  <si>
    <t>$prp@DESCRIPTION</t>
  </si>
  <si>
    <t>WIGGLE STRIP, "Thk@Sketch1" THK x "Pitch@Sketch1" PITCH</t>
  </si>
  <si>
    <t>TUBE SPACER STRIP CS</t>
  </si>
  <si>
    <t>TS9</t>
  </si>
  <si>
    <t>TS16</t>
  </si>
  <si>
    <t>TS5</t>
  </si>
  <si>
    <t>TS7</t>
  </si>
  <si>
    <t>TS23</t>
  </si>
  <si>
    <t>TS20</t>
  </si>
  <si>
    <t>TS10</t>
  </si>
  <si>
    <t>TS3</t>
  </si>
  <si>
    <t>TS6</t>
  </si>
  <si>
    <t>TS26</t>
  </si>
  <si>
    <t>TS1</t>
  </si>
  <si>
    <t>TS17</t>
  </si>
  <si>
    <t>TS11</t>
  </si>
  <si>
    <t>TS21</t>
  </si>
  <si>
    <t>TS25</t>
  </si>
  <si>
    <t>TS19</t>
  </si>
  <si>
    <t>TS14</t>
  </si>
  <si>
    <t>TS12</t>
  </si>
  <si>
    <t>TS18</t>
  </si>
  <si>
    <t>TS2</t>
  </si>
  <si>
    <t>TS22</t>
  </si>
  <si>
    <t>TS24</t>
  </si>
  <si>
    <t>TS15</t>
  </si>
  <si>
    <t>TS13</t>
  </si>
  <si>
    <t>TS4</t>
  </si>
  <si>
    <t>TS8</t>
  </si>
  <si>
    <t>$prp@PARTNO</t>
  </si>
  <si>
    <t>Section No@Sketch1</t>
  </si>
  <si>
    <t>AXC materials:H14 ALUMINUM</t>
  </si>
  <si>
    <t>$User_Notes</t>
  </si>
  <si>
    <t>Tube OD</t>
  </si>
  <si>
    <t>Tube Pitch</t>
  </si>
  <si>
    <t>Raw Length (FT)</t>
  </si>
  <si>
    <t>JDE PartNo</t>
  </si>
  <si>
    <t>Obsolete JDE PartNo</t>
  </si>
  <si>
    <t>TUBE SPACER STRIP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</si>
</sst>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textRotation="90"/>
    </xf>
    <xf numFmtId="0" fontId="0" fillId="0" borderId="0" xfId="0" applyAlignment="1">
      <alignment textRotation="90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textRotation="90"/>
    </xf>
    <xf numFmtId="0" fontId="0" fillId="3" borderId="0" xfId="0" applyFill="1" applyAlignment="1">
      <alignment horizontal="center"/>
    </xf>
    <xf numFmtId="49" fontId="1" fillId="0" borderId="0" xfId="0" applyNumberFormat="1" applyFont="1"/>
    <xf numFmtId="0" fontId="2" fillId="0" borderId="0" xfId="1"/>
    <xf numFmtId="0" fontId="2" fillId="2" borderId="0" xfId="1" applyFill="1"/>
    <xf numFmtId="0" fontId="0" fillId="3" borderId="0" xfId="0" applyFill="1"/>
  </cellXfs>
  <cellStyles count="2">
    <cellStyle name="Normal" xfId="0" builtinId="0"/>
    <cellStyle name="Normal 2" xfId="1" xr:uid="{EA3B7DCE-C070-47C6-9C78-7EA618EEF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554F-C89A-4BF3-BDB7-DB061B7AF053}">
  <dimension ref="A1:O34"/>
  <sheetViews>
    <sheetView tabSelected="1" zoomScale="98" workbookViewId="0">
      <selection activeCell="A5" sqref="A5"/>
    </sheetView>
  </sheetViews>
  <sheetFormatPr defaultRowHeight="15" x14ac:dyDescent="0.25"/>
  <cols>
    <col min="1" max="1" width="37.85546875" style="1" bestFit="1" customWidth="1"/>
    <col min="2" max="2" width="30.5703125" style="1" customWidth="1"/>
    <col min="3" max="3" width="3.7109375" style="1" bestFit="1" customWidth="1"/>
    <col min="4" max="4" width="16.140625" bestFit="1" customWidth="1"/>
    <col min="5" max="5" width="3.7109375" bestFit="1" customWidth="1"/>
    <col min="6" max="6" width="5.7109375" bestFit="1" customWidth="1"/>
    <col min="7" max="7" width="52.7109375" bestFit="1" customWidth="1"/>
    <col min="8" max="8" width="3.7109375" bestFit="1" customWidth="1"/>
    <col min="9" max="9" width="7.42578125" bestFit="1" customWidth="1"/>
    <col min="10" max="10" width="8.140625" bestFit="1" customWidth="1"/>
    <col min="11" max="11" width="9.7109375" bestFit="1" customWidth="1"/>
    <col min="12" max="12" width="14.28515625" bestFit="1" customWidth="1"/>
    <col min="13" max="13" width="24.42578125" bestFit="1" customWidth="1"/>
    <col min="14" max="14" width="31.85546875" bestFit="1" customWidth="1"/>
    <col min="15" max="15" width="5.7109375" bestFit="1" customWidth="1"/>
    <col min="16" max="16" width="3.85546875" bestFit="1" customWidth="1"/>
    <col min="17" max="17" width="22.85546875" bestFit="1" customWidth="1"/>
    <col min="18" max="18" width="42.28515625" bestFit="1" customWidth="1"/>
    <col min="19" max="19" width="59.5703125" bestFit="1" customWidth="1"/>
    <col min="20" max="20" width="5.28515625" bestFit="1" customWidth="1"/>
    <col min="21" max="21" width="4.5703125" bestFit="1" customWidth="1"/>
    <col min="22" max="22" width="5.140625" bestFit="1" customWidth="1"/>
    <col min="23" max="23" width="3.85546875" bestFit="1" customWidth="1"/>
    <col min="24" max="24" width="24.42578125" bestFit="1" customWidth="1"/>
    <col min="25" max="25" width="3.85546875" bestFit="1" customWidth="1"/>
  </cols>
  <sheetData>
    <row r="1" spans="1:15" x14ac:dyDescent="0.25">
      <c r="A1" s="8" t="s">
        <v>9</v>
      </c>
    </row>
    <row r="2" spans="1:15" x14ac:dyDescent="0.25">
      <c r="A2" s="5" t="str">
        <f>UPPER(RIGHT($B$3,LEN($B$3)-FIND("@",$B$3,1)))</f>
        <v>000000_S03-TUBE SUPPORT</v>
      </c>
      <c r="B2" s="4" t="str" cm="1">
        <f t="array" ref="B2">IF(ISNUMBER(LEFT($A$2,1)+0), "", LEFT($A$2,MIN(FIND({0,1,2,3,4,5,6,7,8,9},A2&amp;"0123456789"))-1))</f>
        <v/>
      </c>
      <c r="C2" s="5">
        <f>MID(A2,FIND("_",A2,1)+2,2)+0</f>
        <v>3</v>
      </c>
      <c r="D2" t="s">
        <v>4</v>
      </c>
      <c r="J2" t="s">
        <v>47</v>
      </c>
      <c r="K2" t="s">
        <v>48</v>
      </c>
      <c r="L2" t="s">
        <v>49</v>
      </c>
    </row>
    <row r="3" spans="1:15" s="3" customFormat="1" ht="231.75" x14ac:dyDescent="0.25">
      <c r="A3" s="2"/>
      <c r="B3" s="3" t="s">
        <v>10</v>
      </c>
      <c r="C3" s="3" t="s">
        <v>44</v>
      </c>
      <c r="D3" s="6" t="s">
        <v>7</v>
      </c>
      <c r="E3" s="6" t="s">
        <v>8</v>
      </c>
      <c r="F3" s="6" t="s">
        <v>6</v>
      </c>
      <c r="G3" s="6" t="s">
        <v>14</v>
      </c>
      <c r="H3" s="3" t="s">
        <v>0</v>
      </c>
      <c r="I3" s="6" t="s">
        <v>43</v>
      </c>
      <c r="J3" s="3" t="s">
        <v>46</v>
      </c>
      <c r="K3" s="3" t="s">
        <v>46</v>
      </c>
      <c r="L3" s="3" t="s">
        <v>46</v>
      </c>
      <c r="N3" s="3" t="s">
        <v>46</v>
      </c>
      <c r="O3" s="6" t="s">
        <v>5</v>
      </c>
    </row>
    <row r="4" spans="1:15" x14ac:dyDescent="0.25">
      <c r="A4" s="1" t="s">
        <v>52</v>
      </c>
      <c r="B4" t="s">
        <v>2</v>
      </c>
      <c r="C4" s="11" t="str">
        <f>D4</f>
        <v>3</v>
      </c>
      <c r="D4" s="4" t="str">
        <f>CONCATENATE($B$2,$C$2)</f>
        <v>3</v>
      </c>
      <c r="E4" s="4" t="str">
        <f>_xlfn.CONCAT(".",D4)</f>
        <v>.3</v>
      </c>
      <c r="F4" s="4" t="str">
        <f>_xlfn.CONCAT(D4,"-SEC")</f>
        <v>3-SEC</v>
      </c>
      <c r="G4" s="4" t="s">
        <v>15</v>
      </c>
      <c r="H4" t="s">
        <v>1</v>
      </c>
      <c r="I4" s="4" t="str">
        <f>D4&amp;"-WS01"</f>
        <v>3-WS01</v>
      </c>
      <c r="N4" t="s">
        <v>12</v>
      </c>
      <c r="O4" s="5" t="str">
        <f t="shared" ref="O4:O31" si="0">CONCATENATE(D4,"-SEC")</f>
        <v>3-SEC</v>
      </c>
    </row>
    <row r="5" spans="1:15" x14ac:dyDescent="0.25">
      <c r="A5" s="1" t="s">
        <v>16</v>
      </c>
      <c r="B5" t="s">
        <v>3</v>
      </c>
      <c r="C5" s="11" t="str">
        <f t="shared" ref="C5:C31" si="1">D5</f>
        <v>3</v>
      </c>
      <c r="D5" s="7" t="str">
        <f>D$4</f>
        <v>3</v>
      </c>
      <c r="E5" s="4" t="str">
        <f>_xlfn.CONCAT(".",D5)</f>
        <v>.3</v>
      </c>
      <c r="F5" s="4" t="str">
        <f>_xlfn.CONCAT(D5,"-SEC")</f>
        <v>3-SEC</v>
      </c>
      <c r="G5" s="4" t="s">
        <v>15</v>
      </c>
      <c r="H5" t="s">
        <v>1</v>
      </c>
      <c r="I5" s="4" t="str">
        <f>D5&amp;"-WS02"</f>
        <v>3-WS02</v>
      </c>
      <c r="N5" t="s">
        <v>13</v>
      </c>
      <c r="O5" s="5" t="str">
        <f t="shared" si="0"/>
        <v>3-SEC</v>
      </c>
    </row>
    <row r="6" spans="1:15" x14ac:dyDescent="0.25">
      <c r="A6" s="10" t="str">
        <f>"SCALLOP "&amp;J6&amp;" OD"&amp;" x "&amp;K6&amp;" PITCH"</f>
        <v>SCALLOP 0.625 OD x 1.6875 PITCH</v>
      </c>
      <c r="B6" t="s">
        <v>45</v>
      </c>
      <c r="C6" s="11" t="str">
        <f t="shared" si="1"/>
        <v>3</v>
      </c>
      <c r="D6" s="7" t="str">
        <f>D$4</f>
        <v>3</v>
      </c>
      <c r="E6" s="4" t="str">
        <f t="shared" ref="E6:E31" si="2">_xlfn.CONCAT(".",D6)</f>
        <v>.3</v>
      </c>
      <c r="F6" s="4" t="str">
        <f t="shared" ref="F6:F31" si="3">_xlfn.CONCAT(D6,"-SEC")</f>
        <v>3-SEC</v>
      </c>
      <c r="G6" s="5" t="str">
        <f t="shared" ref="G6" si="4">"SCALLOP, FOR TUBES: "&amp;J6&amp;" OD"&amp;" x "&amp;K6&amp;" PITCH"</f>
        <v>SCALLOP, FOR TUBES: 0.625 OD x 1.6875 PITCH</v>
      </c>
      <c r="H6" t="s">
        <v>1</v>
      </c>
      <c r="I6" t="s">
        <v>42</v>
      </c>
      <c r="J6">
        <v>0.625</v>
      </c>
      <c r="K6">
        <v>1.6875</v>
      </c>
      <c r="L6">
        <v>6</v>
      </c>
      <c r="N6" t="s">
        <v>50</v>
      </c>
      <c r="O6" s="5" t="str">
        <f t="shared" si="0"/>
        <v>3-SEC</v>
      </c>
    </row>
    <row r="7" spans="1:15" x14ac:dyDescent="0.25">
      <c r="A7" s="10" t="str">
        <f>"SCALLOP "&amp;J7&amp;" OD"&amp;" x "&amp;K7&amp;" PITCH"</f>
        <v>SCALLOP 0.625 OD x 1.5 PITCH</v>
      </c>
      <c r="B7" s="11" t="str">
        <f>$B$6</f>
        <v>AXC materials:H14 ALUMINUM</v>
      </c>
      <c r="C7" s="11" t="str">
        <f t="shared" si="1"/>
        <v>3</v>
      </c>
      <c r="D7" s="7" t="str">
        <f t="shared" ref="D7:D31" si="5">D$4</f>
        <v>3</v>
      </c>
      <c r="E7" s="4" t="str">
        <f t="shared" si="2"/>
        <v>.3</v>
      </c>
      <c r="F7" s="4" t="str">
        <f t="shared" si="3"/>
        <v>3-SEC</v>
      </c>
      <c r="G7" s="5" t="str">
        <f>"SCALLOP, FOR TUBES: "&amp;J7&amp;" OD"&amp;" x "&amp;K7&amp;" PITCH"</f>
        <v>SCALLOP, FOR TUBES: 0.625 OD x 1.5 PITCH</v>
      </c>
      <c r="H7" t="s">
        <v>1</v>
      </c>
      <c r="I7" s="9" t="s">
        <v>17</v>
      </c>
      <c r="J7">
        <v>0.625</v>
      </c>
      <c r="K7">
        <v>1.5</v>
      </c>
      <c r="L7">
        <v>6</v>
      </c>
      <c r="N7" t="s">
        <v>50</v>
      </c>
      <c r="O7" s="5" t="str">
        <f t="shared" si="0"/>
        <v>3-SEC</v>
      </c>
    </row>
    <row r="8" spans="1:15" x14ac:dyDescent="0.25">
      <c r="A8" s="10" t="str">
        <f t="shared" ref="A8:A31" si="6">"SCALLOP "&amp;J8&amp;" OD"&amp;" x "&amp;K8&amp;" PITCH"</f>
        <v>SCALLOP 0.625 OD x 1.5625 PITCH</v>
      </c>
      <c r="B8" s="11" t="str">
        <f t="shared" ref="B8:B31" si="7">$B$6</f>
        <v>AXC materials:H14 ALUMINUM</v>
      </c>
      <c r="C8" s="11" t="str">
        <f t="shared" si="1"/>
        <v>3</v>
      </c>
      <c r="D8" s="7" t="str">
        <f t="shared" si="5"/>
        <v>3</v>
      </c>
      <c r="E8" s="4" t="str">
        <f t="shared" si="2"/>
        <v>.3</v>
      </c>
      <c r="F8" s="4" t="str">
        <f t="shared" si="3"/>
        <v>3-SEC</v>
      </c>
      <c r="G8" s="5" t="str">
        <f t="shared" ref="G8:G31" si="8">"SCALLOP, FOR TUBES: "&amp;J8&amp;" OD"&amp;" x "&amp;K8&amp;" PITCH"</f>
        <v>SCALLOP, FOR TUBES: 0.625 OD x 1.5625 PITCH</v>
      </c>
      <c r="H8" t="s">
        <v>1</v>
      </c>
      <c r="I8" s="9" t="s">
        <v>18</v>
      </c>
      <c r="J8">
        <v>0.625</v>
      </c>
      <c r="K8">
        <v>1.5625</v>
      </c>
      <c r="L8">
        <v>6</v>
      </c>
      <c r="N8" t="s">
        <v>50</v>
      </c>
      <c r="O8" s="5" t="str">
        <f t="shared" si="0"/>
        <v>3-SEC</v>
      </c>
    </row>
    <row r="9" spans="1:15" x14ac:dyDescent="0.25">
      <c r="A9" s="10" t="str">
        <f t="shared" si="6"/>
        <v>SCALLOP 0.75 OD x 2.0625 PITCH</v>
      </c>
      <c r="B9" s="11" t="str">
        <f t="shared" si="7"/>
        <v>AXC materials:H14 ALUMINUM</v>
      </c>
      <c r="C9" s="11" t="str">
        <f t="shared" si="1"/>
        <v>3</v>
      </c>
      <c r="D9" s="7" t="str">
        <f t="shared" si="5"/>
        <v>3</v>
      </c>
      <c r="E9" s="4" t="str">
        <f t="shared" si="2"/>
        <v>.3</v>
      </c>
      <c r="F9" s="4" t="str">
        <f t="shared" si="3"/>
        <v>3-SEC</v>
      </c>
      <c r="G9" s="5" t="str">
        <f t="shared" si="8"/>
        <v>SCALLOP, FOR TUBES: 0.75 OD x 2.0625 PITCH</v>
      </c>
      <c r="H9" t="s">
        <v>1</v>
      </c>
      <c r="I9" s="9" t="s">
        <v>19</v>
      </c>
      <c r="J9">
        <v>0.75</v>
      </c>
      <c r="K9">
        <v>2.0625</v>
      </c>
      <c r="L9">
        <v>6</v>
      </c>
      <c r="N9" t="s">
        <v>50</v>
      </c>
      <c r="O9" s="5" t="str">
        <f t="shared" si="0"/>
        <v>3-SEC</v>
      </c>
    </row>
    <row r="10" spans="1:15" x14ac:dyDescent="0.25">
      <c r="A10" s="10" t="str">
        <f t="shared" si="6"/>
        <v>SCALLOP 0.75 OD x 2 PITCH</v>
      </c>
      <c r="B10" s="11" t="str">
        <f t="shared" si="7"/>
        <v>AXC materials:H14 ALUMINUM</v>
      </c>
      <c r="C10" s="11" t="str">
        <f t="shared" si="1"/>
        <v>3</v>
      </c>
      <c r="D10" s="7" t="str">
        <f t="shared" si="5"/>
        <v>3</v>
      </c>
      <c r="E10" s="4" t="str">
        <f t="shared" si="2"/>
        <v>.3</v>
      </c>
      <c r="F10" s="4" t="str">
        <f t="shared" si="3"/>
        <v>3-SEC</v>
      </c>
      <c r="G10" s="5" t="str">
        <f t="shared" si="8"/>
        <v>SCALLOP, FOR TUBES: 0.75 OD x 2 PITCH</v>
      </c>
      <c r="H10" t="s">
        <v>1</v>
      </c>
      <c r="I10" s="9" t="s">
        <v>20</v>
      </c>
      <c r="J10">
        <v>0.75</v>
      </c>
      <c r="K10">
        <v>2</v>
      </c>
      <c r="L10">
        <v>6</v>
      </c>
      <c r="N10" t="s">
        <v>50</v>
      </c>
      <c r="O10" s="5" t="str">
        <f t="shared" si="0"/>
        <v>3-SEC</v>
      </c>
    </row>
    <row r="11" spans="1:15" x14ac:dyDescent="0.25">
      <c r="A11" s="10" t="str">
        <f t="shared" si="6"/>
        <v>SCALLOP 1 OD x 2 PITCH</v>
      </c>
      <c r="B11" s="11" t="str">
        <f t="shared" si="7"/>
        <v>AXC materials:H14 ALUMINUM</v>
      </c>
      <c r="C11" s="11" t="str">
        <f t="shared" si="1"/>
        <v>3</v>
      </c>
      <c r="D11" s="7" t="str">
        <f t="shared" si="5"/>
        <v>3</v>
      </c>
      <c r="E11" s="4" t="str">
        <f t="shared" si="2"/>
        <v>.3</v>
      </c>
      <c r="F11" s="4" t="str">
        <f t="shared" si="3"/>
        <v>3-SEC</v>
      </c>
      <c r="G11" s="5" t="str">
        <f t="shared" si="8"/>
        <v>SCALLOP, FOR TUBES: 1 OD x 2 PITCH</v>
      </c>
      <c r="H11" t="s">
        <v>1</v>
      </c>
      <c r="I11" s="9" t="s">
        <v>21</v>
      </c>
      <c r="J11">
        <v>1</v>
      </c>
      <c r="K11">
        <v>2</v>
      </c>
      <c r="L11">
        <v>6</v>
      </c>
      <c r="N11" t="s">
        <v>50</v>
      </c>
      <c r="O11" s="5" t="str">
        <f t="shared" si="0"/>
        <v>3-SEC</v>
      </c>
    </row>
    <row r="12" spans="1:15" x14ac:dyDescent="0.25">
      <c r="A12" s="10" t="str">
        <f t="shared" si="6"/>
        <v>SCALLOP 1 OD x 2.0625 PITCH</v>
      </c>
      <c r="B12" s="11" t="str">
        <f t="shared" si="7"/>
        <v>AXC materials:H14 ALUMINUM</v>
      </c>
      <c r="C12" s="11" t="str">
        <f t="shared" si="1"/>
        <v>3</v>
      </c>
      <c r="D12" s="7" t="str">
        <f t="shared" si="5"/>
        <v>3</v>
      </c>
      <c r="E12" s="4" t="str">
        <f t="shared" si="2"/>
        <v>.3</v>
      </c>
      <c r="F12" s="4" t="str">
        <f t="shared" si="3"/>
        <v>3-SEC</v>
      </c>
      <c r="G12" s="5" t="str">
        <f t="shared" si="8"/>
        <v>SCALLOP, FOR TUBES: 1 OD x 2.0625 PITCH</v>
      </c>
      <c r="H12" t="s">
        <v>1</v>
      </c>
      <c r="I12" s="9" t="s">
        <v>22</v>
      </c>
      <c r="J12">
        <v>1</v>
      </c>
      <c r="K12">
        <v>2.0625</v>
      </c>
      <c r="L12">
        <v>6</v>
      </c>
      <c r="N12" t="s">
        <v>50</v>
      </c>
      <c r="O12" s="5" t="str">
        <f t="shared" si="0"/>
        <v>3-SEC</v>
      </c>
    </row>
    <row r="13" spans="1:15" x14ac:dyDescent="0.25">
      <c r="A13" s="10" t="str">
        <f t="shared" si="6"/>
        <v>SCALLOP 1 OD x 2.25 PITCH</v>
      </c>
      <c r="B13" s="11" t="str">
        <f t="shared" si="7"/>
        <v>AXC materials:H14 ALUMINUM</v>
      </c>
      <c r="C13" s="11" t="str">
        <f t="shared" si="1"/>
        <v>3</v>
      </c>
      <c r="D13" s="7" t="str">
        <f t="shared" si="5"/>
        <v>3</v>
      </c>
      <c r="E13" s="4" t="str">
        <f t="shared" si="2"/>
        <v>.3</v>
      </c>
      <c r="F13" s="4" t="str">
        <f t="shared" si="3"/>
        <v>3-SEC</v>
      </c>
      <c r="G13" s="5" t="str">
        <f t="shared" si="8"/>
        <v>SCALLOP, FOR TUBES: 1 OD x 2.25 PITCH</v>
      </c>
      <c r="H13" t="s">
        <v>1</v>
      </c>
      <c r="I13" s="9" t="s">
        <v>23</v>
      </c>
      <c r="J13">
        <v>1</v>
      </c>
      <c r="K13">
        <v>2.25</v>
      </c>
      <c r="L13">
        <v>6</v>
      </c>
      <c r="N13" t="s">
        <v>50</v>
      </c>
      <c r="O13" s="5" t="str">
        <f t="shared" si="0"/>
        <v>3-SEC</v>
      </c>
    </row>
    <row r="14" spans="1:15" x14ac:dyDescent="0.25">
      <c r="A14" s="10" t="str">
        <f t="shared" si="6"/>
        <v>SCALLOP 1 OD x 2.3125 PITCH</v>
      </c>
      <c r="B14" s="11" t="str">
        <f t="shared" si="7"/>
        <v>AXC materials:H14 ALUMINUM</v>
      </c>
      <c r="C14" s="11" t="str">
        <f t="shared" si="1"/>
        <v>3</v>
      </c>
      <c r="D14" s="7" t="str">
        <f t="shared" si="5"/>
        <v>3</v>
      </c>
      <c r="E14" s="4" t="str">
        <f t="shared" si="2"/>
        <v>.3</v>
      </c>
      <c r="F14" s="4" t="str">
        <f t="shared" si="3"/>
        <v>3-SEC</v>
      </c>
      <c r="G14" s="5" t="str">
        <f t="shared" si="8"/>
        <v>SCALLOP, FOR TUBES: 1 OD x 2.3125 PITCH</v>
      </c>
      <c r="H14" t="s">
        <v>1</v>
      </c>
      <c r="I14" s="9" t="s">
        <v>24</v>
      </c>
      <c r="J14">
        <v>1</v>
      </c>
      <c r="K14">
        <v>2.3125</v>
      </c>
      <c r="L14">
        <v>6</v>
      </c>
      <c r="N14" t="s">
        <v>50</v>
      </c>
      <c r="O14" s="5" t="str">
        <f t="shared" si="0"/>
        <v>3-SEC</v>
      </c>
    </row>
    <row r="15" spans="1:15" x14ac:dyDescent="0.25">
      <c r="A15" s="10" t="str">
        <f t="shared" si="6"/>
        <v>SCALLOP 1 OD x 2.375 PITCH</v>
      </c>
      <c r="B15" s="11" t="str">
        <f t="shared" si="7"/>
        <v>AXC materials:H14 ALUMINUM</v>
      </c>
      <c r="C15" s="11" t="str">
        <f t="shared" si="1"/>
        <v>3</v>
      </c>
      <c r="D15" s="7" t="str">
        <f t="shared" si="5"/>
        <v>3</v>
      </c>
      <c r="E15" s="4" t="str">
        <f t="shared" si="2"/>
        <v>.3</v>
      </c>
      <c r="F15" s="4" t="str">
        <f t="shared" si="3"/>
        <v>3-SEC</v>
      </c>
      <c r="G15" s="5" t="str">
        <f t="shared" si="8"/>
        <v>SCALLOP, FOR TUBES: 1 OD x 2.375 PITCH</v>
      </c>
      <c r="H15" t="s">
        <v>1</v>
      </c>
      <c r="I15" s="9" t="s">
        <v>25</v>
      </c>
      <c r="J15">
        <v>1</v>
      </c>
      <c r="K15">
        <v>2.375</v>
      </c>
      <c r="L15">
        <v>6</v>
      </c>
      <c r="N15" t="s">
        <v>50</v>
      </c>
      <c r="O15" s="5" t="str">
        <f t="shared" si="0"/>
        <v>3-SEC</v>
      </c>
    </row>
    <row r="16" spans="1:15" x14ac:dyDescent="0.25">
      <c r="A16" s="10" t="str">
        <f t="shared" si="6"/>
        <v>SCALLOP 1 OD x 2.437 PITCH</v>
      </c>
      <c r="B16" s="11" t="str">
        <f t="shared" si="7"/>
        <v>AXC materials:H14 ALUMINUM</v>
      </c>
      <c r="C16" s="11" t="str">
        <f t="shared" si="1"/>
        <v>3</v>
      </c>
      <c r="D16" s="7" t="str">
        <f t="shared" si="5"/>
        <v>3</v>
      </c>
      <c r="E16" s="4" t="str">
        <f t="shared" si="2"/>
        <v>.3</v>
      </c>
      <c r="F16" s="4" t="str">
        <f t="shared" si="3"/>
        <v>3-SEC</v>
      </c>
      <c r="G16" s="5" t="str">
        <f t="shared" si="8"/>
        <v>SCALLOP, FOR TUBES: 1 OD x 2.437 PITCH</v>
      </c>
      <c r="H16" t="s">
        <v>1</v>
      </c>
      <c r="I16" s="9" t="s">
        <v>26</v>
      </c>
      <c r="J16">
        <v>1</v>
      </c>
      <c r="K16">
        <v>2.4369999999999998</v>
      </c>
      <c r="L16">
        <v>6</v>
      </c>
      <c r="N16" t="s">
        <v>50</v>
      </c>
      <c r="O16" s="5" t="str">
        <f t="shared" si="0"/>
        <v>3-SEC</v>
      </c>
    </row>
    <row r="17" spans="1:15" x14ac:dyDescent="0.25">
      <c r="A17" s="10" t="str">
        <f t="shared" si="6"/>
        <v>SCALLOP 1 OD x 2.5 PITCH</v>
      </c>
      <c r="B17" s="11" t="str">
        <f t="shared" si="7"/>
        <v>AXC materials:H14 ALUMINUM</v>
      </c>
      <c r="C17" s="11" t="str">
        <f t="shared" si="1"/>
        <v>3</v>
      </c>
      <c r="D17" s="7" t="str">
        <f t="shared" si="5"/>
        <v>3</v>
      </c>
      <c r="E17" s="4" t="str">
        <f t="shared" si="2"/>
        <v>.3</v>
      </c>
      <c r="F17" s="4" t="str">
        <f t="shared" si="3"/>
        <v>3-SEC</v>
      </c>
      <c r="G17" s="5" t="str">
        <f t="shared" si="8"/>
        <v>SCALLOP, FOR TUBES: 1 OD x 2.5 PITCH</v>
      </c>
      <c r="H17" t="s">
        <v>1</v>
      </c>
      <c r="I17" s="9" t="s">
        <v>27</v>
      </c>
      <c r="J17">
        <v>1</v>
      </c>
      <c r="K17">
        <v>2.5</v>
      </c>
      <c r="L17">
        <v>6</v>
      </c>
      <c r="N17" t="s">
        <v>50</v>
      </c>
      <c r="O17" s="5" t="str">
        <f t="shared" si="0"/>
        <v>3-SEC</v>
      </c>
    </row>
    <row r="18" spans="1:15" x14ac:dyDescent="0.25">
      <c r="A18" s="10" t="str">
        <f t="shared" si="6"/>
        <v>SCALLOP 1 OD x 2.5625 PITCH</v>
      </c>
      <c r="B18" s="11" t="str">
        <f t="shared" si="7"/>
        <v>AXC materials:H14 ALUMINUM</v>
      </c>
      <c r="C18" s="11" t="str">
        <f t="shared" si="1"/>
        <v>3</v>
      </c>
      <c r="D18" s="7" t="str">
        <f t="shared" si="5"/>
        <v>3</v>
      </c>
      <c r="E18" s="4" t="str">
        <f t="shared" si="2"/>
        <v>.3</v>
      </c>
      <c r="F18" s="4" t="str">
        <f t="shared" si="3"/>
        <v>3-SEC</v>
      </c>
      <c r="G18" s="5" t="str">
        <f t="shared" si="8"/>
        <v>SCALLOP, FOR TUBES: 1 OD x 2.5625 PITCH</v>
      </c>
      <c r="H18" t="s">
        <v>1</v>
      </c>
      <c r="I18" s="9" t="s">
        <v>28</v>
      </c>
      <c r="J18">
        <v>1</v>
      </c>
      <c r="K18">
        <v>2.5625</v>
      </c>
      <c r="L18">
        <v>6</v>
      </c>
      <c r="N18" t="s">
        <v>50</v>
      </c>
      <c r="O18" s="5" t="str">
        <f t="shared" si="0"/>
        <v>3-SEC</v>
      </c>
    </row>
    <row r="19" spans="1:15" x14ac:dyDescent="0.25">
      <c r="A19" s="10" t="str">
        <f t="shared" si="6"/>
        <v>SCALLOP 1 OD x 2.625 PITCH</v>
      </c>
      <c r="B19" s="11" t="str">
        <f t="shared" si="7"/>
        <v>AXC materials:H14 ALUMINUM</v>
      </c>
      <c r="C19" s="11" t="str">
        <f t="shared" si="1"/>
        <v>3</v>
      </c>
      <c r="D19" s="7" t="str">
        <f t="shared" si="5"/>
        <v>3</v>
      </c>
      <c r="E19" s="4" t="str">
        <f t="shared" si="2"/>
        <v>.3</v>
      </c>
      <c r="F19" s="4" t="str">
        <f t="shared" si="3"/>
        <v>3-SEC</v>
      </c>
      <c r="G19" s="5" t="str">
        <f t="shared" si="8"/>
        <v>SCALLOP, FOR TUBES: 1 OD x 2.625 PITCH</v>
      </c>
      <c r="H19" t="s">
        <v>1</v>
      </c>
      <c r="I19" s="9" t="s">
        <v>29</v>
      </c>
      <c r="J19">
        <v>1</v>
      </c>
      <c r="K19">
        <v>2.625</v>
      </c>
      <c r="L19">
        <v>6</v>
      </c>
      <c r="N19" t="s">
        <v>50</v>
      </c>
      <c r="O19" s="5" t="str">
        <f t="shared" si="0"/>
        <v>3-SEC</v>
      </c>
    </row>
    <row r="20" spans="1:15" x14ac:dyDescent="0.25">
      <c r="A20" s="10" t="str">
        <f t="shared" si="6"/>
        <v>SCALLOP 1 OD x 2.75 PITCH</v>
      </c>
      <c r="B20" s="11" t="str">
        <f t="shared" si="7"/>
        <v>AXC materials:H14 ALUMINUM</v>
      </c>
      <c r="C20" s="11" t="str">
        <f t="shared" si="1"/>
        <v>3</v>
      </c>
      <c r="D20" s="7" t="str">
        <f t="shared" si="5"/>
        <v>3</v>
      </c>
      <c r="E20" s="4" t="str">
        <f t="shared" si="2"/>
        <v>.3</v>
      </c>
      <c r="F20" s="4" t="str">
        <f t="shared" si="3"/>
        <v>3-SEC</v>
      </c>
      <c r="G20" s="5" t="str">
        <f t="shared" si="8"/>
        <v>SCALLOP, FOR TUBES: 1 OD x 2.75 PITCH</v>
      </c>
      <c r="H20" t="s">
        <v>1</v>
      </c>
      <c r="I20" s="9" t="s">
        <v>30</v>
      </c>
      <c r="J20">
        <v>1</v>
      </c>
      <c r="K20">
        <v>2.75</v>
      </c>
      <c r="L20">
        <v>6</v>
      </c>
      <c r="N20" t="s">
        <v>50</v>
      </c>
      <c r="O20" s="5" t="str">
        <f t="shared" si="0"/>
        <v>3-SEC</v>
      </c>
    </row>
    <row r="21" spans="1:15" x14ac:dyDescent="0.25">
      <c r="A21" s="10" t="str">
        <f t="shared" si="6"/>
        <v>SCALLOP 1 OD x 3 PITCH</v>
      </c>
      <c r="B21" s="11" t="str">
        <f t="shared" si="7"/>
        <v>AXC materials:H14 ALUMINUM</v>
      </c>
      <c r="C21" s="11" t="str">
        <f t="shared" si="1"/>
        <v>3</v>
      </c>
      <c r="D21" s="7" t="str">
        <f t="shared" si="5"/>
        <v>3</v>
      </c>
      <c r="E21" s="4" t="str">
        <f t="shared" si="2"/>
        <v>.3</v>
      </c>
      <c r="F21" s="4" t="str">
        <f t="shared" si="3"/>
        <v>3-SEC</v>
      </c>
      <c r="G21" s="5" t="str">
        <f t="shared" si="8"/>
        <v>SCALLOP, FOR TUBES: 1 OD x 3 PITCH</v>
      </c>
      <c r="H21" t="s">
        <v>1</v>
      </c>
      <c r="I21" s="9" t="s">
        <v>31</v>
      </c>
      <c r="J21">
        <v>1</v>
      </c>
      <c r="K21">
        <v>3</v>
      </c>
      <c r="L21">
        <v>6</v>
      </c>
      <c r="N21" t="s">
        <v>50</v>
      </c>
      <c r="O21" s="5" t="str">
        <f t="shared" si="0"/>
        <v>3-SEC</v>
      </c>
    </row>
    <row r="22" spans="1:15" x14ac:dyDescent="0.25">
      <c r="A22" s="10" t="str">
        <f t="shared" si="6"/>
        <v>SCALLOP 1.25 OD x 2.3125 PITCH</v>
      </c>
      <c r="B22" s="11" t="str">
        <f t="shared" si="7"/>
        <v>AXC materials:H14 ALUMINUM</v>
      </c>
      <c r="C22" s="11" t="str">
        <f t="shared" si="1"/>
        <v>3</v>
      </c>
      <c r="D22" s="7" t="str">
        <f t="shared" si="5"/>
        <v>3</v>
      </c>
      <c r="E22" s="4" t="str">
        <f t="shared" si="2"/>
        <v>.3</v>
      </c>
      <c r="F22" s="4" t="str">
        <f t="shared" si="3"/>
        <v>3-SEC</v>
      </c>
      <c r="G22" s="5" t="str">
        <f t="shared" si="8"/>
        <v>SCALLOP, FOR TUBES: 1.25 OD x 2.3125 PITCH</v>
      </c>
      <c r="H22" t="s">
        <v>1</v>
      </c>
      <c r="I22" s="9" t="s">
        <v>32</v>
      </c>
      <c r="J22">
        <v>1.25</v>
      </c>
      <c r="K22">
        <v>2.3125</v>
      </c>
      <c r="L22">
        <v>6</v>
      </c>
      <c r="N22" t="s">
        <v>50</v>
      </c>
      <c r="O22" s="5" t="str">
        <f t="shared" si="0"/>
        <v>3-SEC</v>
      </c>
    </row>
    <row r="23" spans="1:15" x14ac:dyDescent="0.25">
      <c r="A23" s="10" t="str">
        <f t="shared" si="6"/>
        <v>SCALLOP 1.25 OD x 2.5 PITCH</v>
      </c>
      <c r="B23" s="11" t="str">
        <f t="shared" si="7"/>
        <v>AXC materials:H14 ALUMINUM</v>
      </c>
      <c r="C23" s="11" t="str">
        <f t="shared" si="1"/>
        <v>3</v>
      </c>
      <c r="D23" s="7" t="str">
        <f t="shared" si="5"/>
        <v>3</v>
      </c>
      <c r="E23" s="4" t="str">
        <f t="shared" si="2"/>
        <v>.3</v>
      </c>
      <c r="F23" s="4" t="str">
        <f t="shared" si="3"/>
        <v>3-SEC</v>
      </c>
      <c r="G23" s="5" t="str">
        <f t="shared" si="8"/>
        <v>SCALLOP, FOR TUBES: 1.25 OD x 2.5 PITCH</v>
      </c>
      <c r="H23" t="s">
        <v>1</v>
      </c>
      <c r="I23" s="9" t="s">
        <v>33</v>
      </c>
      <c r="J23">
        <v>1.25</v>
      </c>
      <c r="K23">
        <v>2.5</v>
      </c>
      <c r="L23">
        <v>6</v>
      </c>
      <c r="N23" t="s">
        <v>50</v>
      </c>
      <c r="O23" s="5" t="str">
        <f t="shared" si="0"/>
        <v>3-SEC</v>
      </c>
    </row>
    <row r="24" spans="1:15" x14ac:dyDescent="0.25">
      <c r="A24" s="10" t="str">
        <f t="shared" si="6"/>
        <v>SCALLOP 1.25 OD x 2.5625 PITCH</v>
      </c>
      <c r="B24" s="11" t="str">
        <f t="shared" si="7"/>
        <v>AXC materials:H14 ALUMINUM</v>
      </c>
      <c r="C24" s="11" t="str">
        <f t="shared" si="1"/>
        <v>3</v>
      </c>
      <c r="D24" s="7" t="str">
        <f t="shared" si="5"/>
        <v>3</v>
      </c>
      <c r="E24" s="4" t="str">
        <f t="shared" si="2"/>
        <v>.3</v>
      </c>
      <c r="F24" s="4" t="str">
        <f t="shared" si="3"/>
        <v>3-SEC</v>
      </c>
      <c r="G24" s="5" t="str">
        <f t="shared" si="8"/>
        <v>SCALLOP, FOR TUBES: 1.25 OD x 2.5625 PITCH</v>
      </c>
      <c r="H24" t="s">
        <v>1</v>
      </c>
      <c r="I24" s="9" t="s">
        <v>34</v>
      </c>
      <c r="J24">
        <v>1.25</v>
      </c>
      <c r="K24">
        <v>2.5625</v>
      </c>
      <c r="L24">
        <v>6</v>
      </c>
      <c r="N24" t="s">
        <v>50</v>
      </c>
      <c r="O24" s="5" t="str">
        <f t="shared" si="0"/>
        <v>3-SEC</v>
      </c>
    </row>
    <row r="25" spans="1:15" x14ac:dyDescent="0.25">
      <c r="A25" s="10" t="str">
        <f t="shared" si="6"/>
        <v>SCALLOP 1.25 OD x 2.625 PITCH</v>
      </c>
      <c r="B25" s="11" t="str">
        <f t="shared" si="7"/>
        <v>AXC materials:H14 ALUMINUM</v>
      </c>
      <c r="C25" s="11" t="str">
        <f t="shared" si="1"/>
        <v>3</v>
      </c>
      <c r="D25" s="7" t="str">
        <f t="shared" si="5"/>
        <v>3</v>
      </c>
      <c r="E25" s="4" t="str">
        <f t="shared" si="2"/>
        <v>.3</v>
      </c>
      <c r="F25" s="4" t="str">
        <f t="shared" si="3"/>
        <v>3-SEC</v>
      </c>
      <c r="G25" s="5" t="str">
        <f t="shared" si="8"/>
        <v>SCALLOP, FOR TUBES: 1.25 OD x 2.625 PITCH</v>
      </c>
      <c r="H25" t="s">
        <v>1</v>
      </c>
      <c r="I25" s="9" t="s">
        <v>35</v>
      </c>
      <c r="J25">
        <v>1.25</v>
      </c>
      <c r="K25">
        <v>2.625</v>
      </c>
      <c r="L25">
        <v>6</v>
      </c>
      <c r="N25" t="s">
        <v>50</v>
      </c>
      <c r="O25" s="5" t="str">
        <f t="shared" si="0"/>
        <v>3-SEC</v>
      </c>
    </row>
    <row r="26" spans="1:15" x14ac:dyDescent="0.25">
      <c r="A26" s="10" t="str">
        <f t="shared" si="6"/>
        <v>SCALLOP 1.25 OD x 2.75 PITCH</v>
      </c>
      <c r="B26" s="11" t="str">
        <f t="shared" si="7"/>
        <v>AXC materials:H14 ALUMINUM</v>
      </c>
      <c r="C26" s="11" t="str">
        <f t="shared" si="1"/>
        <v>3</v>
      </c>
      <c r="D26" s="7" t="str">
        <f t="shared" si="5"/>
        <v>3</v>
      </c>
      <c r="E26" s="4" t="str">
        <f t="shared" si="2"/>
        <v>.3</v>
      </c>
      <c r="F26" s="4" t="str">
        <f t="shared" si="3"/>
        <v>3-SEC</v>
      </c>
      <c r="G26" s="5" t="str">
        <f t="shared" si="8"/>
        <v>SCALLOP, FOR TUBES: 1.25 OD x 2.75 PITCH</v>
      </c>
      <c r="H26" t="s">
        <v>1</v>
      </c>
      <c r="I26" s="9" t="s">
        <v>36</v>
      </c>
      <c r="J26">
        <v>1.25</v>
      </c>
      <c r="K26">
        <v>2.75</v>
      </c>
      <c r="L26">
        <v>6</v>
      </c>
      <c r="N26" t="s">
        <v>50</v>
      </c>
      <c r="O26" s="5" t="str">
        <f t="shared" si="0"/>
        <v>3-SEC</v>
      </c>
    </row>
    <row r="27" spans="1:15" x14ac:dyDescent="0.25">
      <c r="A27" s="10" t="str">
        <f t="shared" si="6"/>
        <v>SCALLOP 1.25 OD x 2.8125 PITCH</v>
      </c>
      <c r="B27" s="11" t="str">
        <f t="shared" si="7"/>
        <v>AXC materials:H14 ALUMINUM</v>
      </c>
      <c r="C27" s="11" t="str">
        <f t="shared" si="1"/>
        <v>3</v>
      </c>
      <c r="D27" s="7" t="str">
        <f t="shared" si="5"/>
        <v>3</v>
      </c>
      <c r="E27" s="4" t="str">
        <f t="shared" si="2"/>
        <v>.3</v>
      </c>
      <c r="F27" s="4" t="str">
        <f t="shared" si="3"/>
        <v>3-SEC</v>
      </c>
      <c r="G27" s="5" t="str">
        <f t="shared" si="8"/>
        <v>SCALLOP, FOR TUBES: 1.25 OD x 2.8125 PITCH</v>
      </c>
      <c r="H27" t="s">
        <v>1</v>
      </c>
      <c r="I27" s="9" t="s">
        <v>37</v>
      </c>
      <c r="J27">
        <v>1.25</v>
      </c>
      <c r="K27">
        <v>2.8125</v>
      </c>
      <c r="L27">
        <v>6</v>
      </c>
      <c r="N27" t="s">
        <v>50</v>
      </c>
      <c r="O27" s="5" t="str">
        <f t="shared" si="0"/>
        <v>3-SEC</v>
      </c>
    </row>
    <row r="28" spans="1:15" x14ac:dyDescent="0.25">
      <c r="A28" s="10" t="str">
        <f t="shared" si="6"/>
        <v>SCALLOP 1.25 OD x 3.25 PITCH</v>
      </c>
      <c r="B28" s="11" t="str">
        <f t="shared" si="7"/>
        <v>AXC materials:H14 ALUMINUM</v>
      </c>
      <c r="C28" s="11" t="str">
        <f t="shared" si="1"/>
        <v>3</v>
      </c>
      <c r="D28" s="7" t="str">
        <f t="shared" si="5"/>
        <v>3</v>
      </c>
      <c r="E28" s="4" t="str">
        <f t="shared" si="2"/>
        <v>.3</v>
      </c>
      <c r="F28" s="4" t="str">
        <f t="shared" si="3"/>
        <v>3-SEC</v>
      </c>
      <c r="G28" s="5" t="str">
        <f t="shared" si="8"/>
        <v>SCALLOP, FOR TUBES: 1.25 OD x 3.25 PITCH</v>
      </c>
      <c r="H28" t="s">
        <v>1</v>
      </c>
      <c r="I28" s="9" t="s">
        <v>38</v>
      </c>
      <c r="J28">
        <v>1.25</v>
      </c>
      <c r="K28">
        <v>3.25</v>
      </c>
      <c r="L28">
        <v>6</v>
      </c>
      <c r="N28" t="s">
        <v>50</v>
      </c>
      <c r="O28" s="5" t="str">
        <f t="shared" si="0"/>
        <v>3-SEC</v>
      </c>
    </row>
    <row r="29" spans="1:15" x14ac:dyDescent="0.25">
      <c r="A29" s="10" t="str">
        <f t="shared" si="6"/>
        <v>SCALLOP 1.5 OD x 2.75 PITCH</v>
      </c>
      <c r="B29" s="11" t="str">
        <f t="shared" si="7"/>
        <v>AXC materials:H14 ALUMINUM</v>
      </c>
      <c r="C29" s="11" t="str">
        <f t="shared" si="1"/>
        <v>3</v>
      </c>
      <c r="D29" s="7" t="str">
        <f t="shared" si="5"/>
        <v>3</v>
      </c>
      <c r="E29" s="4" t="str">
        <f t="shared" si="2"/>
        <v>.3</v>
      </c>
      <c r="F29" s="4" t="str">
        <f t="shared" si="3"/>
        <v>3-SEC</v>
      </c>
      <c r="G29" s="5" t="str">
        <f t="shared" si="8"/>
        <v>SCALLOP, FOR TUBES: 1.5 OD x 2.75 PITCH</v>
      </c>
      <c r="H29" t="s">
        <v>1</v>
      </c>
      <c r="I29" s="9" t="s">
        <v>39</v>
      </c>
      <c r="J29">
        <v>1.5</v>
      </c>
      <c r="K29">
        <v>2.75</v>
      </c>
      <c r="L29">
        <v>6</v>
      </c>
      <c r="N29" t="s">
        <v>50</v>
      </c>
      <c r="O29" s="5" t="str">
        <f t="shared" si="0"/>
        <v>3-SEC</v>
      </c>
    </row>
    <row r="30" spans="1:15" x14ac:dyDescent="0.25">
      <c r="A30" s="10" t="str">
        <f t="shared" si="6"/>
        <v>SCALLOP 1.5 OD x 2.8125 PITCH</v>
      </c>
      <c r="B30" s="11" t="str">
        <f t="shared" si="7"/>
        <v>AXC materials:H14 ALUMINUM</v>
      </c>
      <c r="C30" s="11" t="str">
        <f t="shared" si="1"/>
        <v>3</v>
      </c>
      <c r="D30" s="7" t="str">
        <f t="shared" si="5"/>
        <v>3</v>
      </c>
      <c r="E30" s="4" t="str">
        <f t="shared" si="2"/>
        <v>.3</v>
      </c>
      <c r="F30" s="4" t="str">
        <f t="shared" si="3"/>
        <v>3-SEC</v>
      </c>
      <c r="G30" s="5" t="str">
        <f t="shared" si="8"/>
        <v>SCALLOP, FOR TUBES: 1.5 OD x 2.8125 PITCH</v>
      </c>
      <c r="H30" t="s">
        <v>1</v>
      </c>
      <c r="I30" s="9" t="s">
        <v>40</v>
      </c>
      <c r="J30">
        <v>1.5</v>
      </c>
      <c r="K30">
        <v>2.8125</v>
      </c>
      <c r="L30">
        <v>6</v>
      </c>
      <c r="N30" t="s">
        <v>50</v>
      </c>
      <c r="O30" s="5" t="str">
        <f t="shared" si="0"/>
        <v>3-SEC</v>
      </c>
    </row>
    <row r="31" spans="1:15" x14ac:dyDescent="0.25">
      <c r="A31" s="10" t="str">
        <f t="shared" si="6"/>
        <v>SCALLOP 1.5 OD x 3 PITCH</v>
      </c>
      <c r="B31" s="11" t="str">
        <f t="shared" si="7"/>
        <v>AXC materials:H14 ALUMINUM</v>
      </c>
      <c r="C31" s="11" t="str">
        <f t="shared" si="1"/>
        <v>3</v>
      </c>
      <c r="D31" s="7" t="str">
        <f t="shared" si="5"/>
        <v>3</v>
      </c>
      <c r="E31" s="4" t="str">
        <f t="shared" si="2"/>
        <v>.3</v>
      </c>
      <c r="F31" s="4" t="str">
        <f t="shared" si="3"/>
        <v>3-SEC</v>
      </c>
      <c r="G31" s="5" t="str">
        <f t="shared" si="8"/>
        <v>SCALLOP, FOR TUBES: 1.5 OD x 3 PITCH</v>
      </c>
      <c r="H31" t="s">
        <v>1</v>
      </c>
      <c r="I31" s="9" t="s">
        <v>41</v>
      </c>
      <c r="J31">
        <v>1.5</v>
      </c>
      <c r="K31">
        <v>3</v>
      </c>
      <c r="L31">
        <v>6</v>
      </c>
      <c r="N31" t="s">
        <v>50</v>
      </c>
      <c r="O31" s="5" t="str">
        <f t="shared" si="0"/>
        <v>3-SEC</v>
      </c>
    </row>
    <row r="32" spans="1:15" x14ac:dyDescent="0.25">
      <c r="B32"/>
    </row>
    <row r="33" spans="1:15" x14ac:dyDescent="0.25">
      <c r="B33"/>
    </row>
    <row r="34" spans="1:15" x14ac:dyDescent="0.25">
      <c r="A34" s="10" t="str">
        <f t="shared" ref="A34" si="9">"SCALLOP "&amp;J34&amp;" OD"&amp;" x "&amp;K34&amp;" PITCH"</f>
        <v>SCALLOP 1 OD x 2.125 PITCH</v>
      </c>
      <c r="B34" s="11" t="str">
        <f>$B$6</f>
        <v>AXC materials:H14 ALUMINUM</v>
      </c>
      <c r="C34" s="11" t="str">
        <f t="shared" ref="C34" si="10">D34</f>
        <v>3</v>
      </c>
      <c r="D34" s="7" t="str">
        <f>D$4</f>
        <v>3</v>
      </c>
      <c r="E34" s="4" t="str">
        <f>_xlfn.CONCAT(".",D34)</f>
        <v>.3</v>
      </c>
      <c r="F34" s="4" t="str">
        <f>_xlfn.CONCAT(D34,"-SEC")</f>
        <v>3-SEC</v>
      </c>
      <c r="G34" s="5" t="str">
        <f t="shared" ref="G34" si="11">"SCALLOP, FOR TUBES: "&amp;J34&amp;" OD"&amp;" x "&amp;K34&amp;" PITCH"</f>
        <v>SCALLOP, FOR TUBES: 1 OD x 2.125 PITCH</v>
      </c>
      <c r="H34" t="s">
        <v>1</v>
      </c>
      <c r="I34" s="9" t="s">
        <v>11</v>
      </c>
      <c r="J34">
        <v>1</v>
      </c>
      <c r="K34">
        <v>2.125</v>
      </c>
      <c r="L34">
        <v>6</v>
      </c>
      <c r="N34" t="s">
        <v>51</v>
      </c>
      <c r="O34" s="5" t="str">
        <f>CONCATENATE(D34,"-SEC")</f>
        <v>3-SEC</v>
      </c>
    </row>
  </sheetData>
  <dataValidations count="3">
    <dataValidation type="list" allowBlank="1" showInputMessage="1" promptTitle="$PARTNUMBER" prompt="Enter the part number." sqref="H4:H31 H34" xr:uid="{A69D356D-07E5-4AC7-AC24-884552593496}">
      <formula1>"$DOCUMENT,$CONFIGURATION,$PARENT,$D,$C,$P"</formula1>
    </dataValidation>
    <dataValidation type="list" allowBlank="1" promptTitle="$LIBRARY:MATERIAL@000000_S03-Wig" prompt="Select a material to apply to this configuration. A valid material entry follows the form 'Library:Material'" sqref="B4:B31 B34" xr:uid="{FF8AA089-EE77-44D8-81B7-5BCEA2B2FAD4}">
      <formula1>"Plain Carbon Steel,Cast Alloy Steel,ABS PC,Malleable Cast Iron,1060 Alloy,Brass,Copper,PBT General Purpose,Nickel,Rubber,"</formula1>
    </dataValidation>
    <dataValidation allowBlank="1" promptTitle="$LIBRARY:MATERIAL@000000_S03-Wig" prompt="Select a material to apply to this configuration. A valid material entry follows the form 'Library:Material'" sqref="C1:C1048576" xr:uid="{92ED5620-00F5-4022-83F5-702AF8581A02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Tietz, Steven</dc:creator>
  <cp:lastModifiedBy>Tietz, Steven</cp:lastModifiedBy>
  <dcterms:created xsi:type="dcterms:W3CDTF">2023-10-31T16:00:35Z</dcterms:created>
  <dcterms:modified xsi:type="dcterms:W3CDTF">2025-07-10T21:25:47Z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Revision">
    <vt:lpwstr>0</vt:lpwstr>
  </property>
</Properties>
</file>